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13575" activeTab="0"/>
  </bookViews>
  <sheets>
    <sheet name="Rekapitulace stavby" sheetId="1" r:id="rId1"/>
    <sheet name="1 - Vodovod" sheetId="3" r:id="rId2"/>
    <sheet name="2 - Kanalizace" sheetId="4" r:id="rId3"/>
    <sheet name="3 - Elektro" sheetId="5" r:id="rId4"/>
    <sheet name="4 - Stavební přípomoce" sheetId="6" r:id="rId5"/>
    <sheet name="5 - Zařizovací předměty" sheetId="7" r:id="rId6"/>
    <sheet name="6 - Vytápění" sheetId="8" r:id="rId7"/>
    <sheet name="7 - Truhlářské práce" sheetId="10" r:id="rId8"/>
  </sheets>
  <definedNames>
    <definedName name="_xlnm.Print_Area" localSheetId="1">'1 - Vodovod'!$C$4:$Q$70,'1 - Vodovod'!$C$76:$Q$94,'1 - Vodovod'!$C$100:$Q$648</definedName>
    <definedName name="_xlnm.Print_Area" localSheetId="2">'2 - Kanalizace'!$C$4:$Q$70,'2 - Kanalizace'!$C$76:$Q$94,'2 - Kanalizace'!$C$100:$Q$370</definedName>
    <definedName name="_xlnm.Print_Area" localSheetId="3">'3 - Elektro'!$C$4:$Q$70,'3 - Elektro'!$C$76:$Q$94,'3 - Elektro'!$C$100:$Q$624</definedName>
    <definedName name="_xlnm.Print_Area" localSheetId="4">'4 - Stavební přípomoce'!$C$4:$Q$70,'4 - Stavební přípomoce'!$C$76:$Q$95,'4 - Stavební přípomoce'!$C$101:$Q$258</definedName>
    <definedName name="_xlnm.Print_Area" localSheetId="5">'5 - Zařizovací předměty'!$C$4:$Q$70,'5 - Zařizovací předměty'!$C$76:$Q$94,'5 - Zařizovací předměty'!$C$100:$Q$240</definedName>
    <definedName name="_xlnm.Print_Area" localSheetId="6">'6 - Vytápění'!$C$4:$Q$70,'6 - Vytápění'!$C$76:$Q$97,'6 - Vytápění'!$C$103:$Q$407</definedName>
    <definedName name="_xlnm.Print_Area" localSheetId="7">'7 - Truhlářské práce'!$C$4:$Q$70,'7 - Truhlářské práce'!$C$76:$Q$97,'7 - Truhlářské práce'!$C$103:$Q$352</definedName>
    <definedName name="_xlnm.Print_Area" localSheetId="0">'Rekapitulace stavby'!$C$4:$AP$70,'Rekapitulace stavby'!$C$76:$AP$98</definedName>
    <definedName name="_xlnm.Print_Titles" localSheetId="0">'Rekapitulace stavby'!$85:$85</definedName>
    <definedName name="_xlnm.Print_Titles" localSheetId="1">'1 - Vodovod'!$110:$110</definedName>
    <definedName name="_xlnm.Print_Titles" localSheetId="2">'2 - Kanalizace'!$110:$110</definedName>
    <definedName name="_xlnm.Print_Titles" localSheetId="3">'3 - Elektro'!$110:$110</definedName>
    <definedName name="_xlnm.Print_Titles" localSheetId="4">'4 - Stavební přípomoce'!$111:$111</definedName>
    <definedName name="_xlnm.Print_Titles" localSheetId="5">'5 - Zařizovací předměty'!$110:$110</definedName>
    <definedName name="_xlnm.Print_Titles" localSheetId="6">'6 - Vytápění'!$113:$113</definedName>
    <definedName name="_xlnm.Print_Titles" localSheetId="7">'7 - Truhlářské práce'!$113:$113</definedName>
  </definedNames>
  <calcPr calcId="152511"/>
</workbook>
</file>

<file path=xl/sharedStrings.xml><?xml version="1.0" encoding="utf-8"?>
<sst xmlns="http://schemas.openxmlformats.org/spreadsheetml/2006/main" count="30407" uniqueCount="6936">
  <si>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</si>
  <si>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</si>
  <si>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</si>
  <si>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</si>
  <si>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</si>
  <si>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</si>
  <si>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</si>
  <si>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</si>
  <si>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</si>
  <si>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</si>
  <si>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</si>
  <si>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</si>
  <si>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</si>
  <si>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</si>
  <si>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</si>
  <si>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</si>
  <si>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1</t>
  </si>
  <si>
    <t>Stavba:</t>
  </si>
  <si>
    <t>JKSO:</t>
  </si>
  <si>
    <t>CC-CZ:</t>
  </si>
  <si>
    <t>Místo:</t>
  </si>
  <si>
    <t xml:space="preserve"> </t>
  </si>
  <si>
    <t>Datum:</t>
  </si>
  <si>
    <t>5.10.2017</t>
  </si>
  <si>
    <t>Objednatel: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</si>
  <si>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</si>
  <si>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</si>
  <si>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</si>
  <si>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</si>
  <si>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</si>
  <si>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</si>
  <si>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</si>
  <si>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</si>
  <si>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</si>
  <si>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</si>
  <si>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</si>
  <si>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</si>
  <si>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</si>
  <si>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</si>
  <si>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</si>
  <si>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</si>
  <si>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</si>
  <si>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</si>
  <si>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</si>
  <si>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</si>
  <si>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</si>
  <si>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</si>
  <si>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</si>
  <si>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</si>
  <si>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</si>
  <si>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</si>
  <si>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</si>
  <si>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</si>
  <si>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</si>
  <si>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</si>
  <si>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</si>
  <si>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</si>
  <si>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</si>
  <si>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</si>
  <si>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</si>
  <si>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</si>
  <si>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</si>
  <si>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</si>
  <si>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</si>
  <si>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</si>
  <si>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</si>
  <si>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</si>
  <si>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</si>
  <si>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</si>
  <si>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</si>
  <si>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</si>
  <si>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</si>
  <si>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</si>
  <si>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</si>
  <si>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{b7fd8e5a-01b2-4db6-b73c-36818cc76a77}</t>
  </si>
  <si>
    <t>{00000000-0000-0000-0000-000000000000}</t>
  </si>
  <si>
    <t>/</t>
  </si>
  <si>
    <t>{c269bc9a-b86b-4e4a-81d4-c9f46a7b37a9}</t>
  </si>
  <si>
    <t>{2619b89f-4a95-4d5a-b933-db5cd9e3c258}</t>
  </si>
  <si>
    <t>{bff0a0f2-479b-4def-a270-edd885f85806}</t>
  </si>
  <si>
    <t>{0f3d3e62-38eb-4181-825a-51e461e02474}</t>
  </si>
  <si>
    <t>{a51d4ab3-e051-4e5b-8332-8d5c21048a13}</t>
  </si>
  <si>
    <t>{68d5457e-54ba-4845-839c-2c7bb5ea092d}</t>
  </si>
  <si>
    <t>{93cd434f-6b85-4ec2-ae9f-11c4e4382204}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</si>
  <si>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</si>
  <si>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</si>
  <si>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</si>
  <si>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</si>
  <si>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</si>
  <si>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</si>
  <si>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</si>
  <si>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</si>
  <si>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</si>
  <si>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</si>
  <si>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</si>
  <si>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</si>
  <si>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</si>
  <si>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</si>
  <si>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</si>
  <si>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</si>
  <si>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</si>
  <si>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</si>
  <si>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</si>
  <si>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</si>
  <si>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</si>
  <si>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</si>
  <si>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</si>
  <si>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</si>
  <si>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</si>
  <si>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</si>
  <si>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</si>
  <si>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</si>
  <si>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</si>
  <si>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</si>
  <si>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</si>
  <si>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</si>
  <si>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</si>
  <si>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</si>
  <si>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</si>
  <si>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4</t>
  </si>
  <si>
    <t>3</t>
  </si>
  <si>
    <t>5</t>
  </si>
  <si>
    <t>6</t>
  </si>
  <si>
    <t>7</t>
  </si>
  <si>
    <t>t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</si>
  <si>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</si>
  <si>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</si>
  <si>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</si>
  <si>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</si>
  <si>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</si>
  <si>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</si>
  <si>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</si>
  <si>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</si>
  <si>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</si>
  <si>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</si>
  <si>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K008</t>
  </si>
  <si>
    <t>692242109</t>
  </si>
  <si>
    <t>Položky začínající slovem montáž, osazení, kladení atd. neobsahují nosný materiál (např. montáž dveří- položka neobsahuje dveře)</t>
  </si>
  <si>
    <t>PSV - Práce a dodávky PSV</t>
  </si>
  <si>
    <t xml:space="preserve">    722 - Zdravotechnika - vnitřní vodovod</t>
  </si>
  <si>
    <t>722110912</t>
  </si>
  <si>
    <t>Potrubí litinové přetěsnění přírubového spoje do DN 80</t>
  </si>
  <si>
    <t>kus</t>
  </si>
  <si>
    <t>-2037258945</t>
  </si>
  <si>
    <t>722110915</t>
  </si>
  <si>
    <t>Potrubí litinové přetěsnění přírubového spoje do DN 125</t>
  </si>
  <si>
    <t>-1899781785</t>
  </si>
  <si>
    <t>722110924</t>
  </si>
  <si>
    <t>Potrubí litinové propojení přírubového potrubí do DN 80</t>
  </si>
  <si>
    <t>-485693952</t>
  </si>
  <si>
    <t>722110925</t>
  </si>
  <si>
    <t>Potrubí litinové propojení přírubového potrubí DN 100</t>
  </si>
  <si>
    <t>-1906486559</t>
  </si>
  <si>
    <t>722110934</t>
  </si>
  <si>
    <t>Potrubí litinové vsazení odbočky příruba DN do 80</t>
  </si>
  <si>
    <t>-1440527165</t>
  </si>
  <si>
    <t>722110935</t>
  </si>
  <si>
    <t>Potrubí litinové vsazení odbočky příruba DN 100</t>
  </si>
  <si>
    <t>2051462392</t>
  </si>
  <si>
    <t>722111911</t>
  </si>
  <si>
    <t>Oprava příruba kruhová litinová závitová DN 40</t>
  </si>
  <si>
    <t>soubor</t>
  </si>
  <si>
    <t>-1458216699</t>
  </si>
  <si>
    <t>722111912</t>
  </si>
  <si>
    <t>Oprava příruba kruhová litinová závitová DN 50</t>
  </si>
  <si>
    <t>537351852</t>
  </si>
  <si>
    <t>722111913</t>
  </si>
  <si>
    <t>Oprava příruba kruhová litinová závitová DN 65</t>
  </si>
  <si>
    <t>477141761</t>
  </si>
  <si>
    <t>722111922</t>
  </si>
  <si>
    <t>Oprava příruba kruhová hrdlová G1 DN 50</t>
  </si>
  <si>
    <t>-395092261</t>
  </si>
  <si>
    <t>722111923</t>
  </si>
  <si>
    <t>Oprava příruba kruhová hrdlová G1 DN 65</t>
  </si>
  <si>
    <t>694119143</t>
  </si>
  <si>
    <t>722111924</t>
  </si>
  <si>
    <t>Oprava příruba kruhová hrdlová G1 DN 80</t>
  </si>
  <si>
    <t>-1806314783</t>
  </si>
  <si>
    <t>722111941</t>
  </si>
  <si>
    <t>Oprava příruba kruhová přivařovací krk DN 40</t>
  </si>
  <si>
    <t>822940200</t>
  </si>
  <si>
    <t>722111942</t>
  </si>
  <si>
    <t>Oprava příruba kruhová přivařovací krk DN 50</t>
  </si>
  <si>
    <t>-2100700957</t>
  </si>
  <si>
    <t>722111943</t>
  </si>
  <si>
    <t>Oprava příruba kruhová přivařovací krk DN 65</t>
  </si>
  <si>
    <t>1645610054</t>
  </si>
  <si>
    <t>722130901</t>
  </si>
  <si>
    <t>Potrubí pozinkované závitové zazátkování vývodu</t>
  </si>
  <si>
    <t>-1136688783</t>
  </si>
  <si>
    <t>722130902</t>
  </si>
  <si>
    <t>Potrubí pozinkované závitové vysekání závitu</t>
  </si>
  <si>
    <t>1408780870</t>
  </si>
  <si>
    <t>722130913</t>
  </si>
  <si>
    <t>Potrubí pozinkované závitové přeřezání ocelové trubky do DN 25</t>
  </si>
  <si>
    <t>-701143607</t>
  </si>
  <si>
    <t>19</t>
  </si>
  <si>
    <t>722130916</t>
  </si>
  <si>
    <t>Potrubí pozinkované závitové přeřezání ocelové trubky do DN 50</t>
  </si>
  <si>
    <t>1947375270</t>
  </si>
  <si>
    <t>20</t>
  </si>
  <si>
    <t>722130991</t>
  </si>
  <si>
    <t>Potrubí pozinkované závitové vsazení odbočky do potrubí oboustranná svěrná spojka DN 20 / G 1/2</t>
  </si>
  <si>
    <t>1704852236</t>
  </si>
  <si>
    <t>722130992</t>
  </si>
  <si>
    <t>Potrubí pozinkované závitové vsazení odbočky do potrubí oboustranná svěrná spojka DN 25 / G 3/4</t>
  </si>
  <si>
    <t>-1212280648</t>
  </si>
  <si>
    <t>22</t>
  </si>
  <si>
    <t>722130994</t>
  </si>
  <si>
    <t>Potrubí pozinkované závitové vsazení odbočky do potrubí oboustranná svěrná spojka DN 40 / G 5/4</t>
  </si>
  <si>
    <t>85669762</t>
  </si>
  <si>
    <t>23</t>
  </si>
  <si>
    <t>722131901</t>
  </si>
  <si>
    <t>Potrubí pozinkované závitové mezikus s dlouhým závitem do G1/2</t>
  </si>
  <si>
    <t>551575569</t>
  </si>
  <si>
    <t>24</t>
  </si>
  <si>
    <t>722131902</t>
  </si>
  <si>
    <t>Potrubí pozinkované závitové mezikus s dlouhým závitem G 3/4</t>
  </si>
  <si>
    <t>2046352234</t>
  </si>
  <si>
    <t>25</t>
  </si>
  <si>
    <t>722131903</t>
  </si>
  <si>
    <t>Potrubí pozinkované závitové mezikus s dlouhým závitem G 1</t>
  </si>
  <si>
    <t>-1071700142</t>
  </si>
  <si>
    <t>26</t>
  </si>
  <si>
    <t>722131911</t>
  </si>
  <si>
    <t>Potrubí pozinkované závitové vsazení odbočky do potrubí DN 15</t>
  </si>
  <si>
    <t>-694605259</t>
  </si>
  <si>
    <t>27</t>
  </si>
  <si>
    <t>722131912</t>
  </si>
  <si>
    <t>Potrubí pozinkované závitové vsazení odbočky do potrubí DN 20</t>
  </si>
  <si>
    <t>1996150092</t>
  </si>
  <si>
    <t>28</t>
  </si>
  <si>
    <t>722131913</t>
  </si>
  <si>
    <t>Potrubí pozinkované závitové vsazení odbočky do potrubí DN 25</t>
  </si>
  <si>
    <t>-924930198</t>
  </si>
  <si>
    <t>29</t>
  </si>
  <si>
    <t>722131921</t>
  </si>
  <si>
    <t>Potrubí pozinkované závitové zpětná montáž DN 15</t>
  </si>
  <si>
    <t>m</t>
  </si>
  <si>
    <t>-580559127</t>
  </si>
  <si>
    <t>30</t>
  </si>
  <si>
    <t>722131922</t>
  </si>
  <si>
    <t>Potrubí pozinkované závitové zpětná montáž DN 20</t>
  </si>
  <si>
    <t>1544740390</t>
  </si>
  <si>
    <t>31</t>
  </si>
  <si>
    <t>722131923</t>
  </si>
  <si>
    <t>Potrubí pozinkované závitové zpětná montáž DN 25</t>
  </si>
  <si>
    <t>-484860037</t>
  </si>
  <si>
    <t>32</t>
  </si>
  <si>
    <t>722131924</t>
  </si>
  <si>
    <t>Potrubí pozinkované závitové zpětná montáž DN 32</t>
  </si>
  <si>
    <t>-1467066404</t>
  </si>
  <si>
    <t>33</t>
  </si>
  <si>
    <t>722131931</t>
  </si>
  <si>
    <t>Potrubí pozinkované závitové propojení potrubí DN 15</t>
  </si>
  <si>
    <t>23517371</t>
  </si>
  <si>
    <t>34</t>
  </si>
  <si>
    <t>722131932</t>
  </si>
  <si>
    <t>Potrubí pozinkované závitové propojení potrubí DN 20</t>
  </si>
  <si>
    <t>-746188281</t>
  </si>
  <si>
    <t>35</t>
  </si>
  <si>
    <t>722131933</t>
  </si>
  <si>
    <t>Potrubí pozinkované závitové propojení potrubí DN 25</t>
  </si>
  <si>
    <t>-715772746</t>
  </si>
  <si>
    <t>36</t>
  </si>
  <si>
    <t>722131934</t>
  </si>
  <si>
    <t>Potrubí pozinkované závitové propojení potrubí DN 32</t>
  </si>
  <si>
    <t>1987797526</t>
  </si>
  <si>
    <t>37</t>
  </si>
  <si>
    <t>722131942</t>
  </si>
  <si>
    <t>Potrubí pozinkované závitové propojení potrubí svěrná spojka PN 16 DN 20 / G 1/2</t>
  </si>
  <si>
    <t>-1565566026</t>
  </si>
  <si>
    <t>38</t>
  </si>
  <si>
    <t>722131943</t>
  </si>
  <si>
    <t>Potrubí pozinkované závitové propojení potrubí svěrná spojka PN 16 DN 25 / G 3/4</t>
  </si>
  <si>
    <t>-1509899200</t>
  </si>
  <si>
    <t>39</t>
  </si>
  <si>
    <t>722131944</t>
  </si>
  <si>
    <t>Potrubí pozinkované závitové propojení potrubí svěrná spojka PN 16 DN 32 / G 1</t>
  </si>
  <si>
    <t>-118699336</t>
  </si>
  <si>
    <t>40</t>
  </si>
  <si>
    <t>722131951</t>
  </si>
  <si>
    <t>Potrubí pozinkované závitové propojení potrubí třmen s navrtávkou PN 16 DN 15 / G 1/2</t>
  </si>
  <si>
    <t>-406914571</t>
  </si>
  <si>
    <t>41</t>
  </si>
  <si>
    <t>722131952</t>
  </si>
  <si>
    <t>Potrubí pozinkované závitové propojení potrubí třmen s navrtávkou PN 16 DN 20 / G 1/2</t>
  </si>
  <si>
    <t>-773231624</t>
  </si>
  <si>
    <t>42</t>
  </si>
  <si>
    <t>722131961</t>
  </si>
  <si>
    <t>Opravy trhlin, otvorů nebo porézních míst třmeny na potrubí pozinkovaném závitovém PN 16 DN 15</t>
  </si>
  <si>
    <t>2001699393</t>
  </si>
  <si>
    <t>43</t>
  </si>
  <si>
    <t>722131962</t>
  </si>
  <si>
    <t>Opravy trhlin, otvorů nebo porézních míst třmeny na potrubí pozinkovaném závitovém PN 16 DN 20</t>
  </si>
  <si>
    <t>-1134476432</t>
  </si>
  <si>
    <t>44</t>
  </si>
  <si>
    <t>722131963</t>
  </si>
  <si>
    <t>Opravy trhlin, otvorů nebo porézních míst třmeny na potrubí pozinkovaném závitovém PN 16 DN 25</t>
  </si>
  <si>
    <t>-1476365126</t>
  </si>
  <si>
    <t>45</t>
  </si>
  <si>
    <t>722131964</t>
  </si>
  <si>
    <t>Opravy trhlin, otvorů nebo porézních míst třmeny na potrubí pozinkovaném závitovém PN 16 DN 32</t>
  </si>
  <si>
    <t>-410585809</t>
  </si>
  <si>
    <t>46</t>
  </si>
  <si>
    <t>722132911</t>
  </si>
  <si>
    <t>Potrubí pozinkované závitové vsazení mezikusu ovál příruba DN 20</t>
  </si>
  <si>
    <t>-195302350</t>
  </si>
  <si>
    <t>47</t>
  </si>
  <si>
    <t>722132913</t>
  </si>
  <si>
    <t>Potrubí pozinkované závitové vsazení mezikusu ovál příruba DN 32</t>
  </si>
  <si>
    <t>978603687</t>
  </si>
  <si>
    <t>48</t>
  </si>
  <si>
    <t>-1851442958</t>
  </si>
  <si>
    <t>49</t>
  </si>
  <si>
    <t>722133911</t>
  </si>
  <si>
    <t>Potrubí pozinkované závitové oprava příruby oválné DN 20</t>
  </si>
  <si>
    <t>1590765626</t>
  </si>
  <si>
    <t>50</t>
  </si>
  <si>
    <t>722133913</t>
  </si>
  <si>
    <t>Potrubí pozinkované závitové oprava příruby oválné DN 32</t>
  </si>
  <si>
    <t>550840785</t>
  </si>
  <si>
    <t>51</t>
  </si>
  <si>
    <t>722133915</t>
  </si>
  <si>
    <t>Potrubí pozinkované závitové oprava příruby oválné DN 50</t>
  </si>
  <si>
    <t>-901139479</t>
  </si>
  <si>
    <t>52</t>
  </si>
  <si>
    <t>722160951</t>
  </si>
  <si>
    <t>Oprava potrubí vodovodního z trubek měděných propojení potrubí D 12</t>
  </si>
  <si>
    <t>1452805422</t>
  </si>
  <si>
    <t>53</t>
  </si>
  <si>
    <t>722160952</t>
  </si>
  <si>
    <t>Oprava potrubí vodovodního z trubek měděných propojení potrubí D 15</t>
  </si>
  <si>
    <t>870028866</t>
  </si>
  <si>
    <t>54</t>
  </si>
  <si>
    <t>722160953</t>
  </si>
  <si>
    <t>Oprava potrubí vodovodního z trubek měděných propojení potrubí D 18</t>
  </si>
  <si>
    <t>1669742871</t>
  </si>
  <si>
    <t>55</t>
  </si>
  <si>
    <t>722160954</t>
  </si>
  <si>
    <t>Oprava potrubí vodovodního z trubek měděných propojení potrubí D 22</t>
  </si>
  <si>
    <t>660971939</t>
  </si>
  <si>
    <t>56</t>
  </si>
  <si>
    <t>722160971</t>
  </si>
  <si>
    <t>Oprava potrubí vodovodního měděného vsazení odbočky D 12</t>
  </si>
  <si>
    <t>24385506</t>
  </si>
  <si>
    <t>57</t>
  </si>
  <si>
    <t>722160972</t>
  </si>
  <si>
    <t>Oprava potrubí vodovodního měděného vsazení odbočky D 15</t>
  </si>
  <si>
    <t>-1706944367</t>
  </si>
  <si>
    <t>58</t>
  </si>
  <si>
    <t>722160973</t>
  </si>
  <si>
    <t>Oprava potrubí vodovodního měděného vsazení odbočky D 18</t>
  </si>
  <si>
    <t>-217705697</t>
  </si>
  <si>
    <t>59</t>
  </si>
  <si>
    <t>722170942</t>
  </si>
  <si>
    <t>Oprava potrubí PE spojka Gebo BI nátrubkové G 1/2</t>
  </si>
  <si>
    <t>-217494534</t>
  </si>
  <si>
    <t>60</t>
  </si>
  <si>
    <t>722170943</t>
  </si>
  <si>
    <t>Oprava potrubí PE spojka Gebo BI nátrubkové G 3/4</t>
  </si>
  <si>
    <t>-1011697407</t>
  </si>
  <si>
    <t>61</t>
  </si>
  <si>
    <t>722170944</t>
  </si>
  <si>
    <t>Oprava potrubí PE spojka Gebo BI nátrubkové G 1</t>
  </si>
  <si>
    <t>-1787973289</t>
  </si>
  <si>
    <t>62</t>
  </si>
  <si>
    <t>722170945</t>
  </si>
  <si>
    <t>Oprava potrubí PE spojka Gebo BI nátrubkové G 5/4</t>
  </si>
  <si>
    <t>-535828776</t>
  </si>
  <si>
    <t>63</t>
  </si>
  <si>
    <t>722170952</t>
  </si>
  <si>
    <t>Oprava potrubí PE spojka Gebo BA čepové G 1/2</t>
  </si>
  <si>
    <t>-9392592</t>
  </si>
  <si>
    <t>64</t>
  </si>
  <si>
    <t>722170953</t>
  </si>
  <si>
    <t>Oprava potrubí PE spojka Gebo BA čepové G 3/4</t>
  </si>
  <si>
    <t>-690111252</t>
  </si>
  <si>
    <t>65</t>
  </si>
  <si>
    <t>722170954</t>
  </si>
  <si>
    <t>Oprava potrubí PE spojka Gebo BA čepové G 1</t>
  </si>
  <si>
    <t>-1593121760</t>
  </si>
  <si>
    <t>66</t>
  </si>
  <si>
    <t>722170955</t>
  </si>
  <si>
    <t>Oprava potrubí PE spojka Gebo BA čepové G 5/4</t>
  </si>
  <si>
    <t>-588718210</t>
  </si>
  <si>
    <t>67</t>
  </si>
  <si>
    <t>722171911</t>
  </si>
  <si>
    <t>Potrubí plastové odříznutí trubky D do 16 mm</t>
  </si>
  <si>
    <t>-1098218353</t>
  </si>
  <si>
    <t>68</t>
  </si>
  <si>
    <t>722171912</t>
  </si>
  <si>
    <t>Potrubí plastové odříznutí trubky D do 20 mm</t>
  </si>
  <si>
    <t>1675799463</t>
  </si>
  <si>
    <t>69</t>
  </si>
  <si>
    <t>722171913</t>
  </si>
  <si>
    <t>Potrubí plastové odříznutí trubky D do 25 mm</t>
  </si>
  <si>
    <t>-1840573260</t>
  </si>
  <si>
    <t>70</t>
  </si>
  <si>
    <t>722171914</t>
  </si>
  <si>
    <t>Potrubí plastové odříznutí trubky D do 32 mm</t>
  </si>
  <si>
    <t>-449886748</t>
  </si>
  <si>
    <t>71</t>
  </si>
  <si>
    <t>722171931</t>
  </si>
  <si>
    <t>Potrubí plastové výměna trub nebo tvarovek D do 16 mm</t>
  </si>
  <si>
    <t>746164578</t>
  </si>
  <si>
    <t>72</t>
  </si>
  <si>
    <t>722171932</t>
  </si>
  <si>
    <t>Potrubí plastové výměna trub nebo tvarovek D do 20 mm</t>
  </si>
  <si>
    <t>-755057184</t>
  </si>
  <si>
    <t>73</t>
  </si>
  <si>
    <t>722171933</t>
  </si>
  <si>
    <t>Potrubí plastové výměna trub nebo tvarovek D do 25 mm</t>
  </si>
  <si>
    <t>-1385098247</t>
  </si>
  <si>
    <t>74</t>
  </si>
  <si>
    <t>722171934</t>
  </si>
  <si>
    <t>Potrubí plastové výměna trub nebo tvarovek D do 32 mm</t>
  </si>
  <si>
    <t>-1630266139</t>
  </si>
  <si>
    <t>75</t>
  </si>
  <si>
    <t>722171935</t>
  </si>
  <si>
    <t>Potrubí plastové výměna trub nebo tvarovek D do 40 mm</t>
  </si>
  <si>
    <t>-1605622212</t>
  </si>
  <si>
    <t>76</t>
  </si>
  <si>
    <t>722173102</t>
  </si>
  <si>
    <t>Potrubí vodovodní plastové PE-Xa spoj násuvnou objímkou plastovou D 16x2,2 mm Wirsbo</t>
  </si>
  <si>
    <t>-751316858</t>
  </si>
  <si>
    <t>77</t>
  </si>
  <si>
    <t>722173103</t>
  </si>
  <si>
    <t>Potrubí vodovodní plastové PE-Xa spoj násuvnou objímkou plastovou D 20x2,8 mm Wirsbo</t>
  </si>
  <si>
    <t>1464267670</t>
  </si>
  <si>
    <t>78</t>
  </si>
  <si>
    <t>722173104</t>
  </si>
  <si>
    <t>Potrubí vodovodní plastové PE-Xa spoj násuvnou objímkou plastovou D 25x3,5 mm Wirsbo</t>
  </si>
  <si>
    <t>1097499913</t>
  </si>
  <si>
    <t>79</t>
  </si>
  <si>
    <t>722173105</t>
  </si>
  <si>
    <t>Potrubí vodovodní plastové PE-Xa spoj násuvnou objímkou plastovou D 32x4,4 mm Wirsbo</t>
  </si>
  <si>
    <t>-774366485</t>
  </si>
  <si>
    <t>80</t>
  </si>
  <si>
    <t>722173201</t>
  </si>
  <si>
    <t>Potrubí vodovodní plastové PE-Xa spoj násuvnou objímkou kovovou D 16x2,2 mm Rehau</t>
  </si>
  <si>
    <t>241909556</t>
  </si>
  <si>
    <t>81</t>
  </si>
  <si>
    <t>722173202</t>
  </si>
  <si>
    <t>Potrubí vodovodní plastové PE-Xa spoj násuvnou objímkou kovovou D 20x2,8 mm Rehau</t>
  </si>
  <si>
    <t>-846513174</t>
  </si>
  <si>
    <t>82</t>
  </si>
  <si>
    <t>722173203</t>
  </si>
  <si>
    <t>Potrubí vodovodní plastové PE-Xa spoj násuvnou objímkou kovovou D 25x3,5 mm Rehau</t>
  </si>
  <si>
    <t>-6645268</t>
  </si>
  <si>
    <t>83</t>
  </si>
  <si>
    <t>722173231</t>
  </si>
  <si>
    <t>Potrubí vodovodní plastové pevné spoj lepením 16x2,0 mm GIRPI SYSTÉM´O</t>
  </si>
  <si>
    <t>1496645154</t>
  </si>
  <si>
    <t>84</t>
  </si>
  <si>
    <t>722173232</t>
  </si>
  <si>
    <t>Potrubí vodovodní plastové pevné spoj lepením 20x2,3 mm GIRPI SYSTÉM´O</t>
  </si>
  <si>
    <t>894180366</t>
  </si>
  <si>
    <t>85</t>
  </si>
  <si>
    <t>722173233</t>
  </si>
  <si>
    <t>Potrubí vodovodní plastové pevné spoj lepením 25x2,8 mm GIRPI SYSTÉM´O</t>
  </si>
  <si>
    <t>-1408675635</t>
  </si>
  <si>
    <t>86</t>
  </si>
  <si>
    <t>722173234</t>
  </si>
  <si>
    <t>Potrubí vodovodní plastové pevné spoj lepením 32x3,6 mm GIRPI SYSTÉM´O</t>
  </si>
  <si>
    <t>-764386683</t>
  </si>
  <si>
    <t>87</t>
  </si>
  <si>
    <t>722173301</t>
  </si>
  <si>
    <t>Příplatek k potrubí vodovodnímu plastovému s násuvnou objímkou plastovou za členitý rozvod D 12x2 mm</t>
  </si>
  <si>
    <t>2050549082</t>
  </si>
  <si>
    <t>88</t>
  </si>
  <si>
    <t>722173302</t>
  </si>
  <si>
    <t>Příplatek k potrubí vodovodnímu plastovému s násuvnou objímkou plastovou za členitý rozvod D 16x2,2</t>
  </si>
  <si>
    <t>-702571417</t>
  </si>
  <si>
    <t>89</t>
  </si>
  <si>
    <t>722173303</t>
  </si>
  <si>
    <t>Příplatek k potrubí vodovodnímu plastovému s násuvnou objímkou plastovou za členitý rozvod D 20x2,8</t>
  </si>
  <si>
    <t>-1628720913</t>
  </si>
  <si>
    <t>90</t>
  </si>
  <si>
    <t>722173304</t>
  </si>
  <si>
    <t>Příplatek k potrubí vodovodnímu plastovému s násuvnou objímkou plastovou za členitý rozvod D 25x3,5</t>
  </si>
  <si>
    <t>-1313415532</t>
  </si>
  <si>
    <t>91</t>
  </si>
  <si>
    <t>722173305</t>
  </si>
  <si>
    <t>Příplatek k potrubí vodovodnímu plastovému s násuvnou objímkou plastovou za členitý rozvod D 32x4,4</t>
  </si>
  <si>
    <t>721578280</t>
  </si>
  <si>
    <t>92</t>
  </si>
  <si>
    <t>722173911</t>
  </si>
  <si>
    <t>Potrubí plastové spoje svar polyfuze D do 16 mm</t>
  </si>
  <si>
    <t>1022004155</t>
  </si>
  <si>
    <t>93</t>
  </si>
  <si>
    <t>722173912</t>
  </si>
  <si>
    <t>Potrubí plastové spoje svar polyfuze D do 20 mm</t>
  </si>
  <si>
    <t>930214420</t>
  </si>
  <si>
    <t>94</t>
  </si>
  <si>
    <t>722173913</t>
  </si>
  <si>
    <t>Potrubí plastové spoje svar polyfuze D do 25 mm</t>
  </si>
  <si>
    <t>1936070356</t>
  </si>
  <si>
    <t>95</t>
  </si>
  <si>
    <t>722173914</t>
  </si>
  <si>
    <t>Potrubí plastové spoje svar polyfuze D do 32 mm</t>
  </si>
  <si>
    <t>-1264668027</t>
  </si>
  <si>
    <t>96</t>
  </si>
  <si>
    <t>722173936</t>
  </si>
  <si>
    <t>Potrubí plastové spoje svar na tupo D do 50 mm</t>
  </si>
  <si>
    <t>93483472</t>
  </si>
  <si>
    <t>97</t>
  </si>
  <si>
    <t>722173937</t>
  </si>
  <si>
    <t>Potrubí plastové spoje svar na tupo D do 63 mm</t>
  </si>
  <si>
    <t>-1884857833</t>
  </si>
  <si>
    <t>98</t>
  </si>
  <si>
    <t>722173938</t>
  </si>
  <si>
    <t>Potrubí plastové spoje svar na tupo D do 75 mm</t>
  </si>
  <si>
    <t>162167127</t>
  </si>
  <si>
    <t>99</t>
  </si>
  <si>
    <t>722173981</t>
  </si>
  <si>
    <t>Potrubí plastové spoj elektrotvarovka D do 16 mm</t>
  </si>
  <si>
    <t>-201481307</t>
  </si>
  <si>
    <t>100</t>
  </si>
  <si>
    <t>722173982</t>
  </si>
  <si>
    <t>Potrubí plastové spoj elektrotvarovka D do 20 mm</t>
  </si>
  <si>
    <t>2136088569</t>
  </si>
  <si>
    <t>101</t>
  </si>
  <si>
    <t>722173983</t>
  </si>
  <si>
    <t>Potrubí plastové spoj elektrotvarovka D do 25 mm</t>
  </si>
  <si>
    <t>970062237</t>
  </si>
  <si>
    <t>102</t>
  </si>
  <si>
    <t>722173984</t>
  </si>
  <si>
    <t>Potrubí plastové spoj elektrotvarovka D do 32 mm</t>
  </si>
  <si>
    <t>2140541986</t>
  </si>
  <si>
    <t>103</t>
  </si>
  <si>
    <t>722173985</t>
  </si>
  <si>
    <t>Potrubí plastové spoj elektrotvarovka D do 40 mm</t>
  </si>
  <si>
    <t>503547515</t>
  </si>
  <si>
    <t>104</t>
  </si>
  <si>
    <t>722174001</t>
  </si>
  <si>
    <t>Potrubí vodovodní plastové PPR svar polyfuze PN 16 D 16 x 2,2 mm</t>
  </si>
  <si>
    <t>1682008222</t>
  </si>
  <si>
    <t>105</t>
  </si>
  <si>
    <t>722174002</t>
  </si>
  <si>
    <t>Potrubí vodovodní plastové PPR svar polyfuze PN 16 D 20 x 2,8 mm</t>
  </si>
  <si>
    <t>-1529995608</t>
  </si>
  <si>
    <t>106</t>
  </si>
  <si>
    <t>722174003</t>
  </si>
  <si>
    <t>Potrubí vodovodní plastové PPR svar polyfuze PN 16 D 25 x 3,5 mm</t>
  </si>
  <si>
    <t>-339513114</t>
  </si>
  <si>
    <t>107</t>
  </si>
  <si>
    <t>722174004</t>
  </si>
  <si>
    <t>Potrubí vodovodní plastové PPR svar polyfuze PN 16 D 32 x 4,4 mm</t>
  </si>
  <si>
    <t>2119560675</t>
  </si>
  <si>
    <t>108</t>
  </si>
  <si>
    <t>722174005</t>
  </si>
  <si>
    <t>Potrubí vodovodní plastové PPR svar polyfuze PN 16 D 40 x 5,5 mm</t>
  </si>
  <si>
    <t>2083539667</t>
  </si>
  <si>
    <t>109</t>
  </si>
  <si>
    <t>722174021</t>
  </si>
  <si>
    <t>Potrubí vodovodní plastové PPR svar polyfuze PN 20 D 16 x 2,7 mm</t>
  </si>
  <si>
    <t>-905778412</t>
  </si>
  <si>
    <t>110</t>
  </si>
  <si>
    <t>722174022</t>
  </si>
  <si>
    <t>Potrubí vodovodní plastové PPR svar polyfuze PN 20 D 20 x 3,4 mm</t>
  </si>
  <si>
    <t>-1157915694</t>
  </si>
  <si>
    <t>111</t>
  </si>
  <si>
    <t>722174023</t>
  </si>
  <si>
    <t>Potrubí vodovodní plastové PPR svar polyfuze PN 20 D 25 x 4,2 mm</t>
  </si>
  <si>
    <t>-1127437881</t>
  </si>
  <si>
    <t>112</t>
  </si>
  <si>
    <t>722174024</t>
  </si>
  <si>
    <t>Potrubí vodovodní plastové PPR svar polyfuze PN 20 D 32 x5,4 mm</t>
  </si>
  <si>
    <t>-855280251</t>
  </si>
  <si>
    <t>113</t>
  </si>
  <si>
    <t>722174025</t>
  </si>
  <si>
    <t>Potrubí vodovodní plastové PPR svar polyfuze PN 20 D 40 x 6,7 mm</t>
  </si>
  <si>
    <t>-2050639442</t>
  </si>
  <si>
    <t>114</t>
  </si>
  <si>
    <t>722174061</t>
  </si>
  <si>
    <t>Potrubí vodovodní plastové křížení PPR svar polyfuze PN 20 D 16 x 2,7 mm</t>
  </si>
  <si>
    <t>-220223946</t>
  </si>
  <si>
    <t>115</t>
  </si>
  <si>
    <t>722174062</t>
  </si>
  <si>
    <t>Potrubí vodovodní plastové křížení PPR svar polyfuze PN 20 D 20 x 3,4 mm</t>
  </si>
  <si>
    <t>1388112345</t>
  </si>
  <si>
    <t>116</t>
  </si>
  <si>
    <t>722174063</t>
  </si>
  <si>
    <t>Potrubí vodovodní plastové křížení PPR svar polyfuze PN 20 D 25 x 4,2 mm</t>
  </si>
  <si>
    <t>2088633761</t>
  </si>
  <si>
    <t>117</t>
  </si>
  <si>
    <t>722174064</t>
  </si>
  <si>
    <t>Potrubí vodovodní plastové křížení PPR svar polyfuze PN 20 D 32 x 5,4 mm</t>
  </si>
  <si>
    <t>-588070714</t>
  </si>
  <si>
    <t>118</t>
  </si>
  <si>
    <t>722174065</t>
  </si>
  <si>
    <t>Potrubí vodovodní plastové křížení PPR svar polyfuze PN 20 D 40 x 6,7 mm</t>
  </si>
  <si>
    <t>1827432360</t>
  </si>
  <si>
    <t>119</t>
  </si>
  <si>
    <t>722174071</t>
  </si>
  <si>
    <t>Potrubí vodovodní plastové kompenzační smyčka PPR svar polyfuze PN 20 D 16 x 2,7 mm</t>
  </si>
  <si>
    <t>-539626150</t>
  </si>
  <si>
    <t>120</t>
  </si>
  <si>
    <t>722174072</t>
  </si>
  <si>
    <t>Potrubí vodovodní plastové kompenzační smyčka PPR svar polyfuze PN 20 D 20 x 3,4 mm</t>
  </si>
  <si>
    <t>-1913776185</t>
  </si>
  <si>
    <t>121</t>
  </si>
  <si>
    <t>722174073</t>
  </si>
  <si>
    <t>Potrubí vodovodní plastové kompenzační smyčka PPR svar polyfuze PN 20 D 25 x 4,2 mm</t>
  </si>
  <si>
    <t>-913388534</t>
  </si>
  <si>
    <t>122</t>
  </si>
  <si>
    <t>722174074</t>
  </si>
  <si>
    <t>Potrubí vodovodní plastové kompenzační smyčka PPR svar polyfuze PN 20 D 32 x 5,4 mm</t>
  </si>
  <si>
    <t>1575340841</t>
  </si>
  <si>
    <t>123</t>
  </si>
  <si>
    <t>722174075</t>
  </si>
  <si>
    <t>Potrubí vodovodní plastové kompenzační smyčka PPR svar polyfuze PN 20 D 40 x 6,7 mm</t>
  </si>
  <si>
    <t>-1500005471</t>
  </si>
  <si>
    <t>124</t>
  </si>
  <si>
    <t>722174087</t>
  </si>
  <si>
    <t>Potrubí vodovodní plastové PE svařované na tupo do D 50 mm</t>
  </si>
  <si>
    <t>767624501</t>
  </si>
  <si>
    <t>125</t>
  </si>
  <si>
    <t>722174088</t>
  </si>
  <si>
    <t>Potrubí vodovodní plastové PE svařované na tupo do D 63 mm</t>
  </si>
  <si>
    <t>-843902022</t>
  </si>
  <si>
    <t>126</t>
  </si>
  <si>
    <t>722174911</t>
  </si>
  <si>
    <t>Potrubí plastové sestavení rozvodů D do 16 mm</t>
  </si>
  <si>
    <t>1357812985</t>
  </si>
  <si>
    <t>127</t>
  </si>
  <si>
    <t>722174912</t>
  </si>
  <si>
    <t>Potrubí plastové sestavení rozvodů D do 20 mm</t>
  </si>
  <si>
    <t>-1392399610</t>
  </si>
  <si>
    <t>128</t>
  </si>
  <si>
    <t>722174913</t>
  </si>
  <si>
    <t>Potrubí plastové sestavení rozvodů D do 25 mm</t>
  </si>
  <si>
    <t>1460503507</t>
  </si>
  <si>
    <t>129</t>
  </si>
  <si>
    <t>722174914</t>
  </si>
  <si>
    <t>Potrubí plastové sestavení rozvodů D do 32 mm</t>
  </si>
  <si>
    <t>-1971660255</t>
  </si>
  <si>
    <t>130</t>
  </si>
  <si>
    <t>722174915</t>
  </si>
  <si>
    <t>Potrubí plastové sestavení rozvodů D do 40 mm</t>
  </si>
  <si>
    <t>2089346179</t>
  </si>
  <si>
    <t>131</t>
  </si>
  <si>
    <t>722176111</t>
  </si>
  <si>
    <t>Montáž potrubí plastové spojované svary polyfuzně do D 16 mm</t>
  </si>
  <si>
    <t>517586144</t>
  </si>
  <si>
    <t>132</t>
  </si>
  <si>
    <t>722176112</t>
  </si>
  <si>
    <t>Montáž potrubí plastové spojované svary polyfuzně do D 20 mm</t>
  </si>
  <si>
    <t>-144282810</t>
  </si>
  <si>
    <t>133</t>
  </si>
  <si>
    <t>722176113</t>
  </si>
  <si>
    <t>Montáž potrubí plastové spojované svary polyfuzně do D 25 mm</t>
  </si>
  <si>
    <t>-1705709891</t>
  </si>
  <si>
    <t>134</t>
  </si>
  <si>
    <t>722176136</t>
  </si>
  <si>
    <t>Montáž potrubí plastové spojované svary na tupo do D 50 mm</t>
  </si>
  <si>
    <t>-1918113991</t>
  </si>
  <si>
    <t>135</t>
  </si>
  <si>
    <t>722176137</t>
  </si>
  <si>
    <t>Montáž potrubí plastové spojované svary na tupo do D 63 mm</t>
  </si>
  <si>
    <t>-1425477381</t>
  </si>
  <si>
    <t>136</t>
  </si>
  <si>
    <t>722176138</t>
  </si>
  <si>
    <t>Montáž rozvodů vody z plastů svařované na tupo do D 75 mm</t>
  </si>
  <si>
    <t>-271418478</t>
  </si>
  <si>
    <t>137</t>
  </si>
  <si>
    <t>722179191</t>
  </si>
  <si>
    <t>Příplatek k rozvodu vody z plastů za malý rozsah prací na zakázce do 20 m</t>
  </si>
  <si>
    <t>-116336564</t>
  </si>
  <si>
    <t>138</t>
  </si>
  <si>
    <t>722179192</t>
  </si>
  <si>
    <t>Příplatek k rozvodu vody z plastů za potrubí do D 32 mm do 15 svarů</t>
  </si>
  <si>
    <t>499160293</t>
  </si>
  <si>
    <t>139</t>
  </si>
  <si>
    <t>722179193</t>
  </si>
  <si>
    <t>Příplatek k rozvodu vody z plastů za potrubí přes D 32 mm do 5 svarů</t>
  </si>
  <si>
    <t>1050323852</t>
  </si>
  <si>
    <t>140</t>
  </si>
  <si>
    <t>722181111</t>
  </si>
  <si>
    <t>Ochrana vodovodního potrubí plstěnými pásy do DN 20 mm</t>
  </si>
  <si>
    <t>-1712705460</t>
  </si>
  <si>
    <t>141</t>
  </si>
  <si>
    <t>722181113</t>
  </si>
  <si>
    <t>Ochrana vodovodního potrubí plstěnými pásy do DN 25 mm</t>
  </si>
  <si>
    <t>-1884241688</t>
  </si>
  <si>
    <t>142</t>
  </si>
  <si>
    <t>722181114</t>
  </si>
  <si>
    <t>Ochrana vodovodního potrubí plstěnými pásy DN 32 a DN 40 mm</t>
  </si>
  <si>
    <t>3675454</t>
  </si>
  <si>
    <t>143</t>
  </si>
  <si>
    <t>722181116</t>
  </si>
  <si>
    <t>Ochrana vodovodního potrubí plstěnými pásy DN 50 a DN 65 mm</t>
  </si>
  <si>
    <t>-247417938</t>
  </si>
  <si>
    <t>144</t>
  </si>
  <si>
    <t>722181117</t>
  </si>
  <si>
    <t>Ochrana vodovodního potrubí plstěnými pásy DN 80 mm</t>
  </si>
  <si>
    <t>-1852460852</t>
  </si>
  <si>
    <t>145</t>
  </si>
  <si>
    <t>722181118</t>
  </si>
  <si>
    <t>Ochrana vodovodního potrubí plstěnými pásy DN 100 mm</t>
  </si>
  <si>
    <t>-1239392100</t>
  </si>
  <si>
    <t>146</t>
  </si>
  <si>
    <t>722181119</t>
  </si>
  <si>
    <t>Ochrana vodovodního potrubí plstěnými pásy do DN 200 mm</t>
  </si>
  <si>
    <t>1477984945</t>
  </si>
  <si>
    <t>147</t>
  </si>
  <si>
    <t>722181123</t>
  </si>
  <si>
    <t>Ochrana vodovodního potrubí zvuk tlumícími objímkami do DN 25 mm</t>
  </si>
  <si>
    <t>1818655467</t>
  </si>
  <si>
    <t>148</t>
  </si>
  <si>
    <t>722181126</t>
  </si>
  <si>
    <t>Ochrana vodovodního potrubí zvuk tlumícími objímkami do DN 50 mm</t>
  </si>
  <si>
    <t>-1593766412</t>
  </si>
  <si>
    <t>149</t>
  </si>
  <si>
    <t>722181127</t>
  </si>
  <si>
    <t>Ochrana vodovodního potrubí zvuk tlumícími objímkami do DN 100 mm</t>
  </si>
  <si>
    <t>619139314</t>
  </si>
  <si>
    <t>150</t>
  </si>
  <si>
    <t>722181128</t>
  </si>
  <si>
    <t>Ochrana vodovodního potrubí zvuk tlumícími objímkami do DN 200 mm</t>
  </si>
  <si>
    <t>-1422740901</t>
  </si>
  <si>
    <t>151</t>
  </si>
  <si>
    <t>722181211</t>
  </si>
  <si>
    <t>Ochrana vodovodního potrubí přilepenými termoizolačními trubicemi z PE tl do 6 mm DN do 22 mm</t>
  </si>
  <si>
    <t>-1382146494</t>
  </si>
  <si>
    <t>152</t>
  </si>
  <si>
    <t>722181212</t>
  </si>
  <si>
    <t>Ochrana vodovodního potrubí přilepenými termoizolačními trubicemi z PE tl do 6 mm DN do 32 mm</t>
  </si>
  <si>
    <t>-498531176</t>
  </si>
  <si>
    <t>153</t>
  </si>
  <si>
    <t>722181213</t>
  </si>
  <si>
    <t>Ochrana vodovodního potrubí přilepenými termoizolačními trubicemi z PE tl do 6 mm DN přes 32 mm</t>
  </si>
  <si>
    <t>-828692845</t>
  </si>
  <si>
    <t>154</t>
  </si>
  <si>
    <t>722181221</t>
  </si>
  <si>
    <t>Ochrana vodovodního potrubí přilepenými termoizolačními trubicemi z PE tl do 9 mm DN do 22 mm</t>
  </si>
  <si>
    <t>-1476928747</t>
  </si>
  <si>
    <t>155</t>
  </si>
  <si>
    <t>722181222</t>
  </si>
  <si>
    <t>Ochrana vodovodního potrubí přilepenými termoizolačními trubicemi z PE tl do 9 mm DN do 45 mm</t>
  </si>
  <si>
    <t>-922390937</t>
  </si>
  <si>
    <t>156</t>
  </si>
  <si>
    <t>722181223</t>
  </si>
  <si>
    <t>Ochrana vodovodního potrubí přilepenými termoizolačními trubicemi z PE tl do 9 mm DN do 63 mm</t>
  </si>
  <si>
    <t>-1441760395</t>
  </si>
  <si>
    <t>157</t>
  </si>
  <si>
    <t>722181224</t>
  </si>
  <si>
    <t>Ochrana vodovodního potrubí přilepenými termoizolačními trubicemi z PE tl do 9 mm DN přes 63 mm</t>
  </si>
  <si>
    <t>141548742</t>
  </si>
  <si>
    <t>158</t>
  </si>
  <si>
    <t>722181231</t>
  </si>
  <si>
    <t>Ochrana vodovodního potrubí přilepenými termoizolačními trubicemi z PE tl do 13 mm DN do 22 mm</t>
  </si>
  <si>
    <t>1981101568</t>
  </si>
  <si>
    <t>159</t>
  </si>
  <si>
    <t>722181232</t>
  </si>
  <si>
    <t>Ochrana vodovodního potrubí přilepenými termoizolačními trubicemi z PE tl do 13 mm DN do 45 mm</t>
  </si>
  <si>
    <t>1293730710</t>
  </si>
  <si>
    <t>160</t>
  </si>
  <si>
    <t>722181233</t>
  </si>
  <si>
    <t>Ochrana vodovodního potrubí přilepenými termoizolačními trubicemi z PE tl do 13 mm DN do 63 mm</t>
  </si>
  <si>
    <t>-759455177</t>
  </si>
  <si>
    <t>161</t>
  </si>
  <si>
    <t>722181234</t>
  </si>
  <si>
    <t>Ochrana vodovodního potrubí přilepenými termoizolačními trubicemi z PE tl do 13 mm DN do 89 mm</t>
  </si>
  <si>
    <t>-1829800954</t>
  </si>
  <si>
    <t>162</t>
  </si>
  <si>
    <t>722181235</t>
  </si>
  <si>
    <t>Ochrana vodovodního potrubí přilepenými termoizolačními trubicemi z PE tl do 13 mm DN přes 89 mm</t>
  </si>
  <si>
    <t>1841795660</t>
  </si>
  <si>
    <t>163</t>
  </si>
  <si>
    <t>722181241</t>
  </si>
  <si>
    <t>Ochrana vodovodního potrubí přilepenými termoizolačními trubicemi z PE tl do 20 mm DN do 22 mm</t>
  </si>
  <si>
    <t>-1815421989</t>
  </si>
  <si>
    <t>164</t>
  </si>
  <si>
    <t>722181242</t>
  </si>
  <si>
    <t>Ochrana vodovodního potrubí přilepenými termoizolačními trubicemi z PE tl do 20 mm DN do 45 mm</t>
  </si>
  <si>
    <t>-1879323048</t>
  </si>
  <si>
    <t>165</t>
  </si>
  <si>
    <t>722181243</t>
  </si>
  <si>
    <t>Ochrana vodovodního potrubí přilepenými termoizolačními trubicemi z PE tl do 20 mm DN do 63 mm</t>
  </si>
  <si>
    <t>-850348217</t>
  </si>
  <si>
    <t>166</t>
  </si>
  <si>
    <t>722181244</t>
  </si>
  <si>
    <t>Ochrana vodovodního potrubí přilepenými termoizolačními trubicemi z PE tl do 20 mm DN do 89 mm</t>
  </si>
  <si>
    <t>-1027977702</t>
  </si>
  <si>
    <t>167</t>
  </si>
  <si>
    <t>722181245</t>
  </si>
  <si>
    <t>Ochrana vodovodního potrubí přilepenými termoizolačními trubicemi z PE tl do 20 mm DN do 110 mm</t>
  </si>
  <si>
    <t>356923327</t>
  </si>
  <si>
    <t>168</t>
  </si>
  <si>
    <t>722181246</t>
  </si>
  <si>
    <t>Ochrana vodovodního potrubí přilepenými termoizolačními trubicemi z PE tl do 20 mm DN přes 110 mm</t>
  </si>
  <si>
    <t>-1128899248</t>
  </si>
  <si>
    <t>169</t>
  </si>
  <si>
    <t>722181251</t>
  </si>
  <si>
    <t>Ochrana vodovodního potrubí přilepenými termoizolačními trubicemi z PE tl do 25 mm DN do 22 mm</t>
  </si>
  <si>
    <t>1916908603</t>
  </si>
  <si>
    <t>170</t>
  </si>
  <si>
    <t>722181252</t>
  </si>
  <si>
    <t>Ochrana vodovodního potrubí přilepenými termoizolačními trubicemi z PE tl do 25 mm DN do 45 mm</t>
  </si>
  <si>
    <t>181824196</t>
  </si>
  <si>
    <t>171</t>
  </si>
  <si>
    <t>722181253</t>
  </si>
  <si>
    <t>Ochrana vodovodního potrubí přilepenými termoizolačními trubicemi z PE tl do 25 mm DN do 63 mm</t>
  </si>
  <si>
    <t>-31918410</t>
  </si>
  <si>
    <t>172</t>
  </si>
  <si>
    <t>722181254</t>
  </si>
  <si>
    <t>Ochrana vodovodního potrubí přilepenými termoizolačními trubicemi z PE tl do 25 mm DN do 89 mm</t>
  </si>
  <si>
    <t>1758510917</t>
  </si>
  <si>
    <t>173</t>
  </si>
  <si>
    <t>722181255</t>
  </si>
  <si>
    <t>Ochrana vodovodního potrubí přilepenými termoizolačními trubicemi z PE tl do 25 mm DN do 110 mm</t>
  </si>
  <si>
    <t>-571391458</t>
  </si>
  <si>
    <t>174</t>
  </si>
  <si>
    <t>722181256</t>
  </si>
  <si>
    <t>Ochrana vodovodního potrubí přilepenými termoizolačními trubicemi z PE tl do 25 mm DN přes 110 mm</t>
  </si>
  <si>
    <t>-1765598340</t>
  </si>
  <si>
    <t>175</t>
  </si>
  <si>
    <t>722182011</t>
  </si>
  <si>
    <t>Podpůrný žlab pro potrubí D 20</t>
  </si>
  <si>
    <t>-457055747</t>
  </si>
  <si>
    <t>176</t>
  </si>
  <si>
    <t>722182012</t>
  </si>
  <si>
    <t>Podpůrný žlab pro potrubí D 25</t>
  </si>
  <si>
    <t>2067136590</t>
  </si>
  <si>
    <t>177</t>
  </si>
  <si>
    <t>722182013</t>
  </si>
  <si>
    <t>Podpůrný žlab pro potrubí D 32</t>
  </si>
  <si>
    <t>-1012195577</t>
  </si>
  <si>
    <t>178</t>
  </si>
  <si>
    <t>722182014</t>
  </si>
  <si>
    <t>Podpůrný žlab pro potrubí D 40</t>
  </si>
  <si>
    <t>-1584868146</t>
  </si>
  <si>
    <t>179</t>
  </si>
  <si>
    <t>722190401</t>
  </si>
  <si>
    <t>Vyvedení a upevnění výpustku do DN 25</t>
  </si>
  <si>
    <t>-598816847</t>
  </si>
  <si>
    <t>180</t>
  </si>
  <si>
    <t>722190402</t>
  </si>
  <si>
    <t>Vyvedení a upevnění výpustku do DN 50</t>
  </si>
  <si>
    <t>-1522164633</t>
  </si>
  <si>
    <t>181</t>
  </si>
  <si>
    <t>722190403</t>
  </si>
  <si>
    <t>Vyvedení a upevnění výpustku do DN 100</t>
  </si>
  <si>
    <t>1478961361</t>
  </si>
  <si>
    <t>182</t>
  </si>
  <si>
    <t>722190901</t>
  </si>
  <si>
    <t>Uzavření nebo otevření vodovodního potrubí při opravách</t>
  </si>
  <si>
    <t>1337976002</t>
  </si>
  <si>
    <t>183</t>
  </si>
  <si>
    <t>722210902</t>
  </si>
  <si>
    <t>Zpětná montáž armatur přírubových do DN 80</t>
  </si>
  <si>
    <t>-2053818484</t>
  </si>
  <si>
    <t>184</t>
  </si>
  <si>
    <t>722210904</t>
  </si>
  <si>
    <t>Zpětná montáž armatur přírubových do DN 125</t>
  </si>
  <si>
    <t>-1906703980</t>
  </si>
  <si>
    <t>185</t>
  </si>
  <si>
    <t>722210911</t>
  </si>
  <si>
    <t>Vyčištění srdce šoupátka do DN 100</t>
  </si>
  <si>
    <t>630071264</t>
  </si>
  <si>
    <t>186</t>
  </si>
  <si>
    <t>722210912</t>
  </si>
  <si>
    <t>Vyčištění srdce šoupátka do DN 200</t>
  </si>
  <si>
    <t>-676439833</t>
  </si>
  <si>
    <t>187</t>
  </si>
  <si>
    <t>722210925</t>
  </si>
  <si>
    <t>Přetěsnění ucpávky armatur přírubových do DN 200</t>
  </si>
  <si>
    <t>-1097508934</t>
  </si>
  <si>
    <t>188</t>
  </si>
  <si>
    <t>722210932</t>
  </si>
  <si>
    <t>Výměna těsnění hydrantu DN 50</t>
  </si>
  <si>
    <t>1185872115</t>
  </si>
  <si>
    <t>189</t>
  </si>
  <si>
    <t>722210934</t>
  </si>
  <si>
    <t>Výměna těsnění hydrantu DN 80</t>
  </si>
  <si>
    <t>1427622602</t>
  </si>
  <si>
    <t>190</t>
  </si>
  <si>
    <t>722210962</t>
  </si>
  <si>
    <t>Výměna ucpávky armatur přírubových do DN 100</t>
  </si>
  <si>
    <t>-578157794</t>
  </si>
  <si>
    <t>191</t>
  </si>
  <si>
    <t>722210965</t>
  </si>
  <si>
    <t>Výměna ucpávky armatur přírubových do DN 200</t>
  </si>
  <si>
    <t>-1670885224</t>
  </si>
  <si>
    <t>192</t>
  </si>
  <si>
    <t>722210981</t>
  </si>
  <si>
    <t>Výměna těsnění pod hlavou armatur přírubových</t>
  </si>
  <si>
    <t>-1238895971</t>
  </si>
  <si>
    <t>193</t>
  </si>
  <si>
    <t>722211121</t>
  </si>
  <si>
    <t>Šoupátko přírubové třmenové DN 40 PN 10 do 200°C těsnící sedlo nerez/nerez</t>
  </si>
  <si>
    <t>-1272482907</t>
  </si>
  <si>
    <t>194</t>
  </si>
  <si>
    <t>722211122</t>
  </si>
  <si>
    <t>Šoupátko přírubové třmenové DN 50 PN 10 do 200°C těsnící sedlo nerez/nerez</t>
  </si>
  <si>
    <t>1570946716</t>
  </si>
  <si>
    <t>195</t>
  </si>
  <si>
    <t>722211123</t>
  </si>
  <si>
    <t>Šoupátko přírubové třmenové DN 65 PN 10 do 200°C těsnící sedlo nerez/nerez</t>
  </si>
  <si>
    <t>1296404396</t>
  </si>
  <si>
    <t>196</t>
  </si>
  <si>
    <t>722211124</t>
  </si>
  <si>
    <t>Šoupátko přírubové třmenové DN 80 PN 10 do 200°C těsnící sedlo nerez/nerez</t>
  </si>
  <si>
    <t>575691092</t>
  </si>
  <si>
    <t>197</t>
  </si>
  <si>
    <t>722211125</t>
  </si>
  <si>
    <t>Šoupátko přírubové třmenové DN 100 PN 10 do 200°C těsnící sedlo nerez/nerez</t>
  </si>
  <si>
    <t>558227247</t>
  </si>
  <si>
    <t>198</t>
  </si>
  <si>
    <t>722211126</t>
  </si>
  <si>
    <t>Šoupátko přírubové třmenové DN 125 PN 10 do 200°C těsnící sedlo nerez/nerez</t>
  </si>
  <si>
    <t>957645102</t>
  </si>
  <si>
    <t>199</t>
  </si>
  <si>
    <t>722211127</t>
  </si>
  <si>
    <t>Šoupátko přírubové třmenové DN 150 PN 10 do 200°C těsnící sedlo nerez/nerez</t>
  </si>
  <si>
    <t>274391586</t>
  </si>
  <si>
    <t>200</t>
  </si>
  <si>
    <t>722211211</t>
  </si>
  <si>
    <t>Šoupátko přírubové třmenové DN 40 PN 10 do 200°C těsnící sedlo mosaz/mosaz</t>
  </si>
  <si>
    <t>656471516</t>
  </si>
  <si>
    <t>201</t>
  </si>
  <si>
    <t>722211212</t>
  </si>
  <si>
    <t>Šoupátko přírubové třmenové DN 50 PN 10 do 200°C těsnící sedlo mosaz/mosaz</t>
  </si>
  <si>
    <t>136033733</t>
  </si>
  <si>
    <t>202</t>
  </si>
  <si>
    <t>722211213</t>
  </si>
  <si>
    <t>Šoupátko přírubové třmenové DN 65 PN 10 do 200°C těsnící sedlo mosaz/mosaz</t>
  </si>
  <si>
    <t>2111883472</t>
  </si>
  <si>
    <t>203</t>
  </si>
  <si>
    <t>722211214</t>
  </si>
  <si>
    <t>Šoupátko přírubové třmenové DN 80 PN 10 do 200°C těsnící sedlo mosaz/mosaz</t>
  </si>
  <si>
    <t>597638061</t>
  </si>
  <si>
    <t>204</t>
  </si>
  <si>
    <t>722211215</t>
  </si>
  <si>
    <t>Šoupátko přírubové třmenové DN 100 PN 10 do 200°C těsnící sedlo mosaz/mosaz</t>
  </si>
  <si>
    <t>1777481324</t>
  </si>
  <si>
    <t>205</t>
  </si>
  <si>
    <t>722211216</t>
  </si>
  <si>
    <t>Šoupátko přírubové třmenové DN 125 PN 10 do 200°C těsnící sedlo mosaz/mosaz</t>
  </si>
  <si>
    <t>-1410220430</t>
  </si>
  <si>
    <t>206</t>
  </si>
  <si>
    <t>722212121</t>
  </si>
  <si>
    <t>Šoupátko přírubové víkové DN 40 PN 10 do 50°C těsnící sedlo mosaz/mosaz</t>
  </si>
  <si>
    <t>-2138487159</t>
  </si>
  <si>
    <t>207</t>
  </si>
  <si>
    <t>722212122</t>
  </si>
  <si>
    <t>Šoupátko přírubové víkové DN 50 PN 10 do 50°C těsnící sedlo mosaz/mosaz</t>
  </si>
  <si>
    <t>1973107798</t>
  </si>
  <si>
    <t>208</t>
  </si>
  <si>
    <t>722212123</t>
  </si>
  <si>
    <t>Šoupátko přírubové víkové DN 65 PN 10 do 50°C těsnící sedlo mosaz/mosaz</t>
  </si>
  <si>
    <t>-1130734541</t>
  </si>
  <si>
    <t>209</t>
  </si>
  <si>
    <t>722212124</t>
  </si>
  <si>
    <t>Šoupátko přírubové víkové DN 80 PN 10 do 50°C těsnící sedlo mosaz/mosaz</t>
  </si>
  <si>
    <t>-559533718</t>
  </si>
  <si>
    <t>210</t>
  </si>
  <si>
    <t>722212330</t>
  </si>
  <si>
    <t>T klíč k šoupátku se zemní soupravou pro všechny rozměry</t>
  </si>
  <si>
    <t>-1037434150</t>
  </si>
  <si>
    <t>211</t>
  </si>
  <si>
    <t>722212440</t>
  </si>
  <si>
    <t>Orientační štítky na zeď</t>
  </si>
  <si>
    <t>-1971007083</t>
  </si>
  <si>
    <t>212</t>
  </si>
  <si>
    <t>722212503</t>
  </si>
  <si>
    <t>Potrubní oddělovač přírubový DN 65 PN 10 do 65°C</t>
  </si>
  <si>
    <t>-644543398</t>
  </si>
  <si>
    <t>213</t>
  </si>
  <si>
    <t>722212504</t>
  </si>
  <si>
    <t>Potrubní oddělovač přírubový DN 80 PN 10 do 65°C</t>
  </si>
  <si>
    <t>71142814</t>
  </si>
  <si>
    <t>214</t>
  </si>
  <si>
    <t>722212505</t>
  </si>
  <si>
    <t>Potrubní oddělovač přírubový DN 100 PN 10 do 65°C</t>
  </si>
  <si>
    <t>-485549284</t>
  </si>
  <si>
    <t>215</t>
  </si>
  <si>
    <t>722212611</t>
  </si>
  <si>
    <t>Zpětný ventil přírubový DN 40 PN 16 do 70°C</t>
  </si>
  <si>
    <t>-1630363477</t>
  </si>
  <si>
    <t>216</t>
  </si>
  <si>
    <t>722212612</t>
  </si>
  <si>
    <t>Zpětný ventil přírubový DN 50 PN 16 do 70°C</t>
  </si>
  <si>
    <t>-1606901224</t>
  </si>
  <si>
    <t>217</t>
  </si>
  <si>
    <t>722212613</t>
  </si>
  <si>
    <t>Zpětný ventil přírubový DN 65 PN 16 do 70°C</t>
  </si>
  <si>
    <t>-263623018</t>
  </si>
  <si>
    <t>218</t>
  </si>
  <si>
    <t>722213111</t>
  </si>
  <si>
    <t>Klapka přírubová zpětná DN 40 PN 16 do 200°C samočinná</t>
  </si>
  <si>
    <t>-386456903</t>
  </si>
  <si>
    <t>219</t>
  </si>
  <si>
    <t>722213112</t>
  </si>
  <si>
    <t>Klapka přírubová zpětná DN 50 PN 16 do 200°C samočinná</t>
  </si>
  <si>
    <t>-1241513498</t>
  </si>
  <si>
    <t>220</t>
  </si>
  <si>
    <t>722213113</t>
  </si>
  <si>
    <t>Klapka přírubová zpětná DN 65 PN 16 do 200°C samočinná</t>
  </si>
  <si>
    <t>-1113501320</t>
  </si>
  <si>
    <t>221</t>
  </si>
  <si>
    <t>722213311</t>
  </si>
  <si>
    <t>Úprava vody magnetická DN 25 PN 16 do 100°C</t>
  </si>
  <si>
    <t>-685846554</t>
  </si>
  <si>
    <t>222</t>
  </si>
  <si>
    <t>722213312</t>
  </si>
  <si>
    <t>Úprava vody magnetická DN 40 PN 16 do 100°C</t>
  </si>
  <si>
    <t>1967526155</t>
  </si>
  <si>
    <t>223</t>
  </si>
  <si>
    <t>722213313</t>
  </si>
  <si>
    <t>Úprava vody magnetická DN 65 PN 16 do 100°C</t>
  </si>
  <si>
    <t>899357787</t>
  </si>
  <si>
    <t>224</t>
  </si>
  <si>
    <t>722213314</t>
  </si>
  <si>
    <t>Úprava vody magnetická DN 100 PN 16 do 100°C</t>
  </si>
  <si>
    <t>-1187228410</t>
  </si>
  <si>
    <t>225</t>
  </si>
  <si>
    <t>722213315</t>
  </si>
  <si>
    <t>Úprava vody magnetická DN 150 PN 16 do 100°C</t>
  </si>
  <si>
    <t>-1953456973</t>
  </si>
  <si>
    <t>226</t>
  </si>
  <si>
    <t>722219101</t>
  </si>
  <si>
    <t>Montáž armatur vodovodních přírubových DN 40 ostatní typ</t>
  </si>
  <si>
    <t>-1463905210</t>
  </si>
  <si>
    <t>227</t>
  </si>
  <si>
    <t>722219102</t>
  </si>
  <si>
    <t>Montáž armatur vodovodních přírubových DN 50 ostatní typ</t>
  </si>
  <si>
    <t>1506908429</t>
  </si>
  <si>
    <t>228</t>
  </si>
  <si>
    <t>722219103</t>
  </si>
  <si>
    <t>Montáž armatur vodovodních přírubových DN 65 ostatní typ</t>
  </si>
  <si>
    <t>1458925653</t>
  </si>
  <si>
    <t>229</t>
  </si>
  <si>
    <t>722219191</t>
  </si>
  <si>
    <t>Montáž zemních souprav ostatní typ</t>
  </si>
  <si>
    <t>-2097205857</t>
  </si>
  <si>
    <t>230</t>
  </si>
  <si>
    <t>722220111</t>
  </si>
  <si>
    <t>Nástěnka pro výtokový ventil G 1/2 s jedním závitem</t>
  </si>
  <si>
    <t>1431929858</t>
  </si>
  <si>
    <t>231</t>
  </si>
  <si>
    <t>722220112</t>
  </si>
  <si>
    <t>Nástěnka pro výtokový ventil G 3/4 s jedním závitem</t>
  </si>
  <si>
    <t>-1850197524</t>
  </si>
  <si>
    <t>232</t>
  </si>
  <si>
    <t>722220121</t>
  </si>
  <si>
    <t>Nástěnka pro baterii G 1/2 s jedním závitem</t>
  </si>
  <si>
    <t>pár</t>
  </si>
  <si>
    <t>-1186131286</t>
  </si>
  <si>
    <t>233</t>
  </si>
  <si>
    <t>722220122</t>
  </si>
  <si>
    <t>Nástěnka pro baterii G 3/4 s jedním závitem</t>
  </si>
  <si>
    <t>1021719765</t>
  </si>
  <si>
    <t>234</t>
  </si>
  <si>
    <t>722220131</t>
  </si>
  <si>
    <t>Nástěnka pro pevné trubky s plastovou vsuvkou k nalepení D 16xR 1/2 s jedním závitem</t>
  </si>
  <si>
    <t>58373581</t>
  </si>
  <si>
    <t>235</t>
  </si>
  <si>
    <t>722220132</t>
  </si>
  <si>
    <t>Nástěnka pro pevné trubky s plastovou vsuvkou k nalepení D 20xR 1/2 s jedním závitem</t>
  </si>
  <si>
    <t>1745586997</t>
  </si>
  <si>
    <t>236</t>
  </si>
  <si>
    <t>722220133</t>
  </si>
  <si>
    <t>Nástěnka pro pevné trubky s plastovou vsuvkou k nalepení D 25xR 3/4 s jedním závitem</t>
  </si>
  <si>
    <t>701199053</t>
  </si>
  <si>
    <t>237</t>
  </si>
  <si>
    <t>722220141</t>
  </si>
  <si>
    <t>Nástěnka pro vícevrstvé trubky k lisování D 16xR 1/2 s jedním závitem</t>
  </si>
  <si>
    <t>-1120013152</t>
  </si>
  <si>
    <t>238</t>
  </si>
  <si>
    <t>722220142</t>
  </si>
  <si>
    <t>Nástěnka pro vícevrstvé trubky k lisování D 20xR 1/2 s jedním závitem</t>
  </si>
  <si>
    <t>-1511763263</t>
  </si>
  <si>
    <t>239</t>
  </si>
  <si>
    <t>722220151</t>
  </si>
  <si>
    <t>Nástěnka závitová plastová PPR PN 20 DN 16 x G 1/2</t>
  </si>
  <si>
    <t>688759148</t>
  </si>
  <si>
    <t>240</t>
  </si>
  <si>
    <t>722220152</t>
  </si>
  <si>
    <t>Nástěnka závitová plastová PPR PN 20 DN 20 x G 1/2</t>
  </si>
  <si>
    <t>-656621566</t>
  </si>
  <si>
    <t>241</t>
  </si>
  <si>
    <t>722220153</t>
  </si>
  <si>
    <t>Nástěnka závitová plastová PPR PN 20 DN 25 x G 3/4</t>
  </si>
  <si>
    <t>1685452061</t>
  </si>
  <si>
    <t>242</t>
  </si>
  <si>
    <t>722220161</t>
  </si>
  <si>
    <t>Nástěnný komplet plastový PPR PN 20 DN 20 x G 1/2</t>
  </si>
  <si>
    <t>-38002875</t>
  </si>
  <si>
    <t>243</t>
  </si>
  <si>
    <t>722220211</t>
  </si>
  <si>
    <t>Koleno přechodové 90° PPR PN 20 D 20 x G 1/2 s kovovým vnitřním závitem</t>
  </si>
  <si>
    <t>-1934793331</t>
  </si>
  <si>
    <t>244</t>
  </si>
  <si>
    <t>722220212</t>
  </si>
  <si>
    <t>Koleno přechodové 90° PPR PN 20 D 25 x G 3/4 s kovovým vnitřním závitem</t>
  </si>
  <si>
    <t>-1707863258</t>
  </si>
  <si>
    <t>245</t>
  </si>
  <si>
    <t>722220213</t>
  </si>
  <si>
    <t>Koleno přechodové 90° PPR PN 20 D 32 x G 1s kovovým vnitřním závitem</t>
  </si>
  <si>
    <t>832025019</t>
  </si>
  <si>
    <t>246</t>
  </si>
  <si>
    <t>722220221</t>
  </si>
  <si>
    <t>T-kus PPR PN 20 D 20 x G 1/2 x D 20 s kovovým vnitřním závitem</t>
  </si>
  <si>
    <t>86685872</t>
  </si>
  <si>
    <t>247</t>
  </si>
  <si>
    <t>722220222</t>
  </si>
  <si>
    <t>T-kus PPR PN 20 D 25 x G 3/4 x D 25 s kovovým vnitřním závitem</t>
  </si>
  <si>
    <t>-1957556277</t>
  </si>
  <si>
    <t>248</t>
  </si>
  <si>
    <t>722220223</t>
  </si>
  <si>
    <t>T-kus PPR PN 20 D 32 x G 1 x D 32 s kovovým vnitřním závitem</t>
  </si>
  <si>
    <t>1468684899</t>
  </si>
  <si>
    <t>249</t>
  </si>
  <si>
    <t>722220231</t>
  </si>
  <si>
    <t>Přechodka dGK PPR PN 20 D 20 x G 1/2 s kovovým vnitřním závitem</t>
  </si>
  <si>
    <t>474051616</t>
  </si>
  <si>
    <t>250</t>
  </si>
  <si>
    <t>722220232</t>
  </si>
  <si>
    <t>Přechodka dGK PPR PN 20 D 25 x G 3/4 s kovovým vnitřním závitem</t>
  </si>
  <si>
    <t>-545508758</t>
  </si>
  <si>
    <t>251</t>
  </si>
  <si>
    <t>722220233</t>
  </si>
  <si>
    <t>Přechodka dGK PPR PN 20 D 32 x G 1 s kovovým vnitřním závitem</t>
  </si>
  <si>
    <t>-1524963813</t>
  </si>
  <si>
    <t>252</t>
  </si>
  <si>
    <t>722220234</t>
  </si>
  <si>
    <t>Přechodka dGK PPR PN 20 D 40 x G 5/4 s kovovým vnitřním závitem</t>
  </si>
  <si>
    <t>-1371263531</t>
  </si>
  <si>
    <t>253</t>
  </si>
  <si>
    <t>722220235</t>
  </si>
  <si>
    <t>Přechodka dGK PPR PN 20 D 50 x G 6/4 s kovovým vnitřním závitem</t>
  </si>
  <si>
    <t>-1606935521</t>
  </si>
  <si>
    <t>254</t>
  </si>
  <si>
    <t>722220237</t>
  </si>
  <si>
    <t>Přechodka dGK PPR PN 20 D 75 x G 2 1/2 s kovovým vnitřním závitem</t>
  </si>
  <si>
    <t>-1343111591</t>
  </si>
  <si>
    <t>255</t>
  </si>
  <si>
    <t>722220241</t>
  </si>
  <si>
    <t>Přechodka dGK PPR PN 20 D 20 x G 1/2 s kovovým vnitřním závitem a převlečnou maticí</t>
  </si>
  <si>
    <t>-53710109</t>
  </si>
  <si>
    <t>256</t>
  </si>
  <si>
    <t>722220242</t>
  </si>
  <si>
    <t>Přechodka dGK PPR PN 20 D 25 x G 3/4 s kovovým vnitřním závitem a převlečnou maticí</t>
  </si>
  <si>
    <t>-64425034</t>
  </si>
  <si>
    <t>257</t>
  </si>
  <si>
    <t>722220243</t>
  </si>
  <si>
    <t>Přechodka dGK PPR PN 20 D 32 x G 1 s kovovým vnitřním závitem a převlečnou maticí</t>
  </si>
  <si>
    <t>-1160702468</t>
  </si>
  <si>
    <t>258</t>
  </si>
  <si>
    <t>722220911</t>
  </si>
  <si>
    <t>Výměna těsnění ventilu závitového do G 1</t>
  </si>
  <si>
    <t>-1984186310</t>
  </si>
  <si>
    <t>259</t>
  </si>
  <si>
    <t>722220914</t>
  </si>
  <si>
    <t>Výměna těsnění ventilu závitového do G 2</t>
  </si>
  <si>
    <t>-1344285698</t>
  </si>
  <si>
    <t>260</t>
  </si>
  <si>
    <t>722220917</t>
  </si>
  <si>
    <t>Výměna těsnění ventilu závitového do G 3</t>
  </si>
  <si>
    <t>1428261504</t>
  </si>
  <si>
    <t>261</t>
  </si>
  <si>
    <t>722220931</t>
  </si>
  <si>
    <t>Přetěsnění ucpávky ventilu závitového do G 6/4</t>
  </si>
  <si>
    <t>-578298368</t>
  </si>
  <si>
    <t>262</t>
  </si>
  <si>
    <t>722220936</t>
  </si>
  <si>
    <t>Přetěsnění ucpávky ventilu závitového do G 3</t>
  </si>
  <si>
    <t>35795589</t>
  </si>
  <si>
    <t>263</t>
  </si>
  <si>
    <t>722220941</t>
  </si>
  <si>
    <t>Přetěsnění šroubení G 1/2</t>
  </si>
  <si>
    <t>70452301</t>
  </si>
  <si>
    <t>264</t>
  </si>
  <si>
    <t>722220942</t>
  </si>
  <si>
    <t>Přetěsnění šroubení G 3/4</t>
  </si>
  <si>
    <t>-962223070</t>
  </si>
  <si>
    <t>265</t>
  </si>
  <si>
    <t>722220943</t>
  </si>
  <si>
    <t>Přetěsnění šroubení G 1</t>
  </si>
  <si>
    <t>-1297538571</t>
  </si>
  <si>
    <t>266</t>
  </si>
  <si>
    <t>722220944</t>
  </si>
  <si>
    <t>Přetěsnění šroubení G 5/4</t>
  </si>
  <si>
    <t>17221219</t>
  </si>
  <si>
    <t>267</t>
  </si>
  <si>
    <t>722220955</t>
  </si>
  <si>
    <t>Výměna rukojeti z PH</t>
  </si>
  <si>
    <t>-1390867614</t>
  </si>
  <si>
    <t>268</t>
  </si>
  <si>
    <t>722220957</t>
  </si>
  <si>
    <t>Výměna odvodňovacího ventilu G 1/4</t>
  </si>
  <si>
    <t>1107969713</t>
  </si>
  <si>
    <t>269</t>
  </si>
  <si>
    <t>722220971</t>
  </si>
  <si>
    <t>Výměna vršku ventilu G 1/2</t>
  </si>
  <si>
    <t>1661118605</t>
  </si>
  <si>
    <t>270</t>
  </si>
  <si>
    <t>722220972</t>
  </si>
  <si>
    <t>Výměna vršku ventilu G 3/4</t>
  </si>
  <si>
    <t>-528027518</t>
  </si>
  <si>
    <t>271</t>
  </si>
  <si>
    <t>722220973</t>
  </si>
  <si>
    <t>Výměna vršku ventilu G 1</t>
  </si>
  <si>
    <t>216050676</t>
  </si>
  <si>
    <t>272</t>
  </si>
  <si>
    <t>722220974</t>
  </si>
  <si>
    <t>Výměna vršku ventilu G 5/4</t>
  </si>
  <si>
    <t>628056497</t>
  </si>
  <si>
    <t>273</t>
  </si>
  <si>
    <t>722220984</t>
  </si>
  <si>
    <t>Zpětná montáž armatur s jedním závitem do G 3/4</t>
  </si>
  <si>
    <t>-573380472</t>
  </si>
  <si>
    <t>274</t>
  </si>
  <si>
    <t>722220985</t>
  </si>
  <si>
    <t>Zpětná montáž armatur s jedním závitem G 1</t>
  </si>
  <si>
    <t>2075051817</t>
  </si>
  <si>
    <t>275</t>
  </si>
  <si>
    <t>722220986</t>
  </si>
  <si>
    <t>Zpětná montáž armatur s jedním závitem G 5/4</t>
  </si>
  <si>
    <t>-1079895190</t>
  </si>
  <si>
    <t>276</t>
  </si>
  <si>
    <t>722220987</t>
  </si>
  <si>
    <t>Zpětná montáž armatur s jedním závitem G 6/4</t>
  </si>
  <si>
    <t>2028364374</t>
  </si>
  <si>
    <t>277</t>
  </si>
  <si>
    <t>722220991</t>
  </si>
  <si>
    <t>Zpětná montáž armatur s dvěma závity do G 3/4</t>
  </si>
  <si>
    <t>10357440</t>
  </si>
  <si>
    <t>278</t>
  </si>
  <si>
    <t>722220992</t>
  </si>
  <si>
    <t>Zpětná montáž armatur s dvěma závity G 1</t>
  </si>
  <si>
    <t>326336386</t>
  </si>
  <si>
    <t>279</t>
  </si>
  <si>
    <t>722220993</t>
  </si>
  <si>
    <t>Zpětná montáž armatur s dvěma závity G 5/4</t>
  </si>
  <si>
    <t>564199206</t>
  </si>
  <si>
    <t>280</t>
  </si>
  <si>
    <t>722221134</t>
  </si>
  <si>
    <t>Ventil výtokový G 1/2 s jedním závitem</t>
  </si>
  <si>
    <t>175747560</t>
  </si>
  <si>
    <t>281</t>
  </si>
  <si>
    <t>722221135</t>
  </si>
  <si>
    <t>Ventil výtokový G 3/4 s jedním závitem</t>
  </si>
  <si>
    <t>930903641</t>
  </si>
  <si>
    <t>282</t>
  </si>
  <si>
    <t>722222127</t>
  </si>
  <si>
    <t>Ventil plovákový spodní T 2439 G 1/2 s jedním závitem</t>
  </si>
  <si>
    <t>-1585264821</t>
  </si>
  <si>
    <t>283</t>
  </si>
  <si>
    <t>722222128</t>
  </si>
  <si>
    <t>Ventil plovákový spodní T 2442 G 1/2 s jedním závitem</t>
  </si>
  <si>
    <t>753972868</t>
  </si>
  <si>
    <t>284</t>
  </si>
  <si>
    <t>722222129</t>
  </si>
  <si>
    <t>Ventil plovákový boční T 2443 G 1/2 s jedním závitem</t>
  </si>
  <si>
    <t>547551208</t>
  </si>
  <si>
    <t>285</t>
  </si>
  <si>
    <t>722224115</t>
  </si>
  <si>
    <t>Kohout plnicí nebo vypouštěcí G 1/2 PN 10 s jedním závitem</t>
  </si>
  <si>
    <t>-2026337334</t>
  </si>
  <si>
    <t>286</t>
  </si>
  <si>
    <t>722224116</t>
  </si>
  <si>
    <t>Kohout plnicí nebo vypouštěcí G 3/4 PN 10 s jedním závitem</t>
  </si>
  <si>
    <t>1900254750</t>
  </si>
  <si>
    <t>287</t>
  </si>
  <si>
    <t>722224121</t>
  </si>
  <si>
    <t>Ventil odvodňovací G 1/4 s jedním závitem</t>
  </si>
  <si>
    <t>56328299</t>
  </si>
  <si>
    <t>288</t>
  </si>
  <si>
    <t>722224151</t>
  </si>
  <si>
    <t>Kulový kohout zahradní s vnějším závitem a páčkou PN 15, T 120 °C G 3/8 - 3/4"</t>
  </si>
  <si>
    <t>1381745796</t>
  </si>
  <si>
    <t>289</t>
  </si>
  <si>
    <t>722224152</t>
  </si>
  <si>
    <t>Kulový kohout zahradní s vnějším závitem a páčkou PN 15, T 120 °C G 1/2 - 3/4"</t>
  </si>
  <si>
    <t>824264328</t>
  </si>
  <si>
    <t>290</t>
  </si>
  <si>
    <t>722224153</t>
  </si>
  <si>
    <t>Kulový kohout zahradní s vnějším závitem a páčkou PN 15, T 120 °C G 3/4 - 1"</t>
  </si>
  <si>
    <t>-737643908</t>
  </si>
  <si>
    <t>291</t>
  </si>
  <si>
    <t>722224154</t>
  </si>
  <si>
    <t>Kulový kohout zahradní s vnějším závitem a páčkou PN 15, T 120 °C G 1"</t>
  </si>
  <si>
    <t>-1882806916</t>
  </si>
  <si>
    <t>292</t>
  </si>
  <si>
    <t>722224155</t>
  </si>
  <si>
    <t>Kulový kohout zahradní s vnějším závitem a páčkou PN 15, T 120 °C G 5/4 "</t>
  </si>
  <si>
    <t>1754761859</t>
  </si>
  <si>
    <t>293</t>
  </si>
  <si>
    <t>722225111</t>
  </si>
  <si>
    <t>Sací koš G 1/2 s jedním závitem a koženou klapkou</t>
  </si>
  <si>
    <t>-1483506788</t>
  </si>
  <si>
    <t>294</t>
  </si>
  <si>
    <t>722225112</t>
  </si>
  <si>
    <t>Sací koš G 3/4 s jedním závitem a koženou klapkou</t>
  </si>
  <si>
    <t>-1305866850</t>
  </si>
  <si>
    <t>295</t>
  </si>
  <si>
    <t>722225113</t>
  </si>
  <si>
    <t>Sací koš G 1 s jedním závitem a koženou klapkou</t>
  </si>
  <si>
    <t>235211073</t>
  </si>
  <si>
    <t>296</t>
  </si>
  <si>
    <t>722225114</t>
  </si>
  <si>
    <t>Sací koš G 5/4 s jedním závitem a koženou klapkou</t>
  </si>
  <si>
    <t>1621063230</t>
  </si>
  <si>
    <t>297</t>
  </si>
  <si>
    <t>722225115</t>
  </si>
  <si>
    <t>Sací koš G 6/4 s jedním závitem a koženou klapkou</t>
  </si>
  <si>
    <t>1594124552</t>
  </si>
  <si>
    <t>298</t>
  </si>
  <si>
    <t>722225116</t>
  </si>
  <si>
    <t>Sací koš G 2 s jedním závitem a koženou klapkou</t>
  </si>
  <si>
    <t>-1857285994</t>
  </si>
  <si>
    <t>299</t>
  </si>
  <si>
    <t>722225123</t>
  </si>
  <si>
    <t>Sací koš G 1 s jedním závitem a ventilovým uzávěrem</t>
  </si>
  <si>
    <t>1669206341</t>
  </si>
  <si>
    <t>300</t>
  </si>
  <si>
    <t>722225124</t>
  </si>
  <si>
    <t>Sací koš G 5/4 s jedním závitem a ventilovým uzávěrem</t>
  </si>
  <si>
    <t>1063699754</t>
  </si>
  <si>
    <t>301</t>
  </si>
  <si>
    <t>722225125</t>
  </si>
  <si>
    <t>Sací koš G 6/4 s jedním závitem a ventilovým uzávěrem</t>
  </si>
  <si>
    <t>-1882694644</t>
  </si>
  <si>
    <t>302</t>
  </si>
  <si>
    <t>722225126</t>
  </si>
  <si>
    <t>Sací koš G 2 s jedním závitem a ventilovým uzávěrem</t>
  </si>
  <si>
    <t>27769349</t>
  </si>
  <si>
    <t>303</t>
  </si>
  <si>
    <t>722225127</t>
  </si>
  <si>
    <t>Sací koš G 2 1/2 s jedním závitem a ventilovým uzávěrem</t>
  </si>
  <si>
    <t>-890737500</t>
  </si>
  <si>
    <t>304</t>
  </si>
  <si>
    <t>722225128</t>
  </si>
  <si>
    <t>Sací koš G 3 s jedním závitem a ventilovým uzávěrem</t>
  </si>
  <si>
    <t>-896635037</t>
  </si>
  <si>
    <t>305</t>
  </si>
  <si>
    <t>722225133</t>
  </si>
  <si>
    <t>Sací koš G 1 s jedním závitem a kulovým ventilem</t>
  </si>
  <si>
    <t>-391224463</t>
  </si>
  <si>
    <t>306</t>
  </si>
  <si>
    <t>722225134</t>
  </si>
  <si>
    <t>Sací koš G 5/4 s jedním závitem a kulovým ventilem</t>
  </si>
  <si>
    <t>266424707</t>
  </si>
  <si>
    <t>307</t>
  </si>
  <si>
    <t>722225135</t>
  </si>
  <si>
    <t>Sací koš G 6/4 s jedním závitem a kulovým ventilem</t>
  </si>
  <si>
    <t>59093777</t>
  </si>
  <si>
    <t>308</t>
  </si>
  <si>
    <t>722225136</t>
  </si>
  <si>
    <t>Sací koš G 2 s jedním závitem a kulovým ventilem</t>
  </si>
  <si>
    <t>1011740991</t>
  </si>
  <si>
    <t>309</t>
  </si>
  <si>
    <t>722225137</t>
  </si>
  <si>
    <t>Sací koš G 2 1/2 s jedním závitem a kulovým ventilem</t>
  </si>
  <si>
    <t>-549297148</t>
  </si>
  <si>
    <t>310</t>
  </si>
  <si>
    <t>722225301</t>
  </si>
  <si>
    <t>Šroubení přechodové krátké s vnitřním závitem D 16xR 1/2 " FRIATHERM starr</t>
  </si>
  <si>
    <t>1052291910</t>
  </si>
  <si>
    <t>311</t>
  </si>
  <si>
    <t>722225302</t>
  </si>
  <si>
    <t>Šroubení přechodové krátké s vnitřním závitem D 20xR 1/2 " FRIATHERM starr</t>
  </si>
  <si>
    <t>1444620915</t>
  </si>
  <si>
    <t>312</t>
  </si>
  <si>
    <t>722225303</t>
  </si>
  <si>
    <t>Šroubení přechodové krátké s vnitřním závitem D 25xR 3/4 " FRIATHERM starr</t>
  </si>
  <si>
    <t>-530583683</t>
  </si>
  <si>
    <t>313</t>
  </si>
  <si>
    <t>722225304</t>
  </si>
  <si>
    <t>Šroubení přechodové krátké s vnitřním závitem D 32xR 1 " FRIATHERM starr</t>
  </si>
  <si>
    <t>207045652</t>
  </si>
  <si>
    <t>314</t>
  </si>
  <si>
    <t>722225305</t>
  </si>
  <si>
    <t>Šroubení přechodové krátké s vnitřním závitem D 40xR 1 1/4 " FRIATHERM starr</t>
  </si>
  <si>
    <t>432641557</t>
  </si>
  <si>
    <t>315</t>
  </si>
  <si>
    <t>722225306</t>
  </si>
  <si>
    <t>Šroubení přechodové krátké s vnitřním závitem D 50xR 1 1/2 " FRIATHERM starr</t>
  </si>
  <si>
    <t>-323853998</t>
  </si>
  <si>
    <t>316</t>
  </si>
  <si>
    <t>722225311</t>
  </si>
  <si>
    <t>Šroubení přechodové krátké s vnějším závitem D 16xR 1/2 " FRIATHERM uni</t>
  </si>
  <si>
    <t>837751259</t>
  </si>
  <si>
    <t>317</t>
  </si>
  <si>
    <t>722225312</t>
  </si>
  <si>
    <t>Šroubení přechodové krátké s vnějším závitem D 20xR 1/2 " FRIATHERM uni</t>
  </si>
  <si>
    <t>802302981</t>
  </si>
  <si>
    <t>318</t>
  </si>
  <si>
    <t>722225313</t>
  </si>
  <si>
    <t>Šroubení přechodové krátké s vnějším závitem D 26xR 3/4 " FRIATHERM uni</t>
  </si>
  <si>
    <t>-1275345481</t>
  </si>
  <si>
    <t>319</t>
  </si>
  <si>
    <t>722225314</t>
  </si>
  <si>
    <t>Šroubení přechodové krátké s vnějším závitem D 32xR 3/4 " FRIATHERM uni</t>
  </si>
  <si>
    <t>1645125504</t>
  </si>
  <si>
    <t>320</t>
  </si>
  <si>
    <t>722225321</t>
  </si>
  <si>
    <t>Šroubení přechodové krátké s vnitřním závitem D 16xR 1/2 " FRIATHERM uni</t>
  </si>
  <si>
    <t>-395628105</t>
  </si>
  <si>
    <t>321</t>
  </si>
  <si>
    <t>722225322</t>
  </si>
  <si>
    <t>Šroubení přechodové krátké s vnitřním závitem D 20xR 1/2 " FRIATHERM uni</t>
  </si>
  <si>
    <t>796092032</t>
  </si>
  <si>
    <t>322</t>
  </si>
  <si>
    <t>722225323</t>
  </si>
  <si>
    <t>Šroubení přechodové krátké s vnitřním závitem D 26xR 3/4 " FRIATHERM uni</t>
  </si>
  <si>
    <t>285987240</t>
  </si>
  <si>
    <t>323</t>
  </si>
  <si>
    <t>722225324</t>
  </si>
  <si>
    <t>Šroubení přechodové krátké s vnitřním závitem D 32xR 3/4 " FRIATHERM uni</t>
  </si>
  <si>
    <t>664675394</t>
  </si>
  <si>
    <t>324</t>
  </si>
  <si>
    <t>722229101</t>
  </si>
  <si>
    <t>Montáž vodovodních armatur s jedním závitem G 1/2 ostatní typ</t>
  </si>
  <si>
    <t>-1795755056</t>
  </si>
  <si>
    <t>325</t>
  </si>
  <si>
    <t>722229102</t>
  </si>
  <si>
    <t>Montáž vodovodních armatur s jedním závitem G 3/4 ostatní typ</t>
  </si>
  <si>
    <t>-476542025</t>
  </si>
  <si>
    <t>326</t>
  </si>
  <si>
    <t>722229103</t>
  </si>
  <si>
    <t>Montáž vodovodních armatur s jedním závitem G 1 ostatní typ</t>
  </si>
  <si>
    <t>126227446</t>
  </si>
  <si>
    <t>327</t>
  </si>
  <si>
    <t>722229104</t>
  </si>
  <si>
    <t>Montáž vodovodních armatur s jedním závitem G 5/4 ostatní typ</t>
  </si>
  <si>
    <t>-1702723747</t>
  </si>
  <si>
    <t>328</t>
  </si>
  <si>
    <t>722229105</t>
  </si>
  <si>
    <t>Montáž vodovodních armatur s jedním závitem G 6/4 ostatní typ</t>
  </si>
  <si>
    <t>-1927711699</t>
  </si>
  <si>
    <t>329</t>
  </si>
  <si>
    <t>722229106</t>
  </si>
  <si>
    <t>Montáž vodovodních armatur s jedním závitem G 2 ostatní typ</t>
  </si>
  <si>
    <t>1334808156</t>
  </si>
  <si>
    <t>330</t>
  </si>
  <si>
    <t>722230101</t>
  </si>
  <si>
    <t>Ventil přímý G 1/2 se dvěma závity</t>
  </si>
  <si>
    <t>-165151379</t>
  </si>
  <si>
    <t>331</t>
  </si>
  <si>
    <t>722230102</t>
  </si>
  <si>
    <t>Ventil přímý G 3/4 se dvěma závity</t>
  </si>
  <si>
    <t>-1878005960</t>
  </si>
  <si>
    <t>332</t>
  </si>
  <si>
    <t>722230103</t>
  </si>
  <si>
    <t>Ventil přímý G 1 se dvěma závity</t>
  </si>
  <si>
    <t>-897437553</t>
  </si>
  <si>
    <t>333</t>
  </si>
  <si>
    <t>722230111</t>
  </si>
  <si>
    <t>Ventil přímý G 1/2 s odvodněním a dvěma závity</t>
  </si>
  <si>
    <t>-78842932</t>
  </si>
  <si>
    <t>334</t>
  </si>
  <si>
    <t>722230112</t>
  </si>
  <si>
    <t>Ventil přímý G 3/4 s odvodněním a dvěma závity</t>
  </si>
  <si>
    <t>1828806226</t>
  </si>
  <si>
    <t>335</t>
  </si>
  <si>
    <t>722230113</t>
  </si>
  <si>
    <t>Ventil přímý G 1 s odvodněním a dvěma závity</t>
  </si>
  <si>
    <t>-743154570</t>
  </si>
  <si>
    <t>336</t>
  </si>
  <si>
    <t>722230114</t>
  </si>
  <si>
    <t>Ventil přímý G 5/4 s odvodněním a dvěma závity</t>
  </si>
  <si>
    <t>1044481902</t>
  </si>
  <si>
    <t>337</t>
  </si>
  <si>
    <t>722231051</t>
  </si>
  <si>
    <t>Šoupátko mosazné G 1/2 PN 10 do 80°C s 2x vnitřním závitem</t>
  </si>
  <si>
    <t>-463012922</t>
  </si>
  <si>
    <t>338</t>
  </si>
  <si>
    <t>722231052</t>
  </si>
  <si>
    <t>Šoupátko mosazné G 3/4 PN 10 do 80°C s 2x vnitřním závitem</t>
  </si>
  <si>
    <t>1369579813</t>
  </si>
  <si>
    <t>339</t>
  </si>
  <si>
    <t>722231053</t>
  </si>
  <si>
    <t>Šoupátko mosazné G 1 PN 10 do 80°C s 2x vnitřním závitem</t>
  </si>
  <si>
    <t>-2048666340</t>
  </si>
  <si>
    <t>340</t>
  </si>
  <si>
    <t>722231054</t>
  </si>
  <si>
    <t>Šoupátko mosazné G 5/4 PN 10 do 80°C s 2x vnitřním závitem</t>
  </si>
  <si>
    <t>-88286362</t>
  </si>
  <si>
    <t>341</t>
  </si>
  <si>
    <t>722231071</t>
  </si>
  <si>
    <t>Ventil zpětný G 3/8 PN 10 do 110°C se dvěma závity</t>
  </si>
  <si>
    <t>-678484071</t>
  </si>
  <si>
    <t>342</t>
  </si>
  <si>
    <t>722231072</t>
  </si>
  <si>
    <t>Ventil zpětný G 1/2 PN 10 do 110°C se dvěma závity</t>
  </si>
  <si>
    <t>941154143</t>
  </si>
  <si>
    <t>343</t>
  </si>
  <si>
    <t>722231073</t>
  </si>
  <si>
    <t>Ventil zpětný G 3/4 PN 10 do 110°C se dvěma závity</t>
  </si>
  <si>
    <t>756206737</t>
  </si>
  <si>
    <t>344</t>
  </si>
  <si>
    <t>722231074</t>
  </si>
  <si>
    <t>Ventil zpětný G 1 PN 10 do 110°C se dvěma závity</t>
  </si>
  <si>
    <t>847577061</t>
  </si>
  <si>
    <t>345</t>
  </si>
  <si>
    <t>722231075</t>
  </si>
  <si>
    <t>Ventil zpětný G 5/4 PN 10 do 110°C se dvěma závity</t>
  </si>
  <si>
    <t>394309230</t>
  </si>
  <si>
    <t>346</t>
  </si>
  <si>
    <t>722231076</t>
  </si>
  <si>
    <t>Ventil zpětný G 6/4 PN 10 do 110°C se dvěma závity</t>
  </si>
  <si>
    <t>1002497108</t>
  </si>
  <si>
    <t>347</t>
  </si>
  <si>
    <t>722231082</t>
  </si>
  <si>
    <t>Ventil zpětný G 1/2 PN 16 do 90°C</t>
  </si>
  <si>
    <t>1852165651</t>
  </si>
  <si>
    <t>348</t>
  </si>
  <si>
    <t>722231083</t>
  </si>
  <si>
    <t>Ventil zpětný G 3/4 PN 16 do 90°C</t>
  </si>
  <si>
    <t>820262595</t>
  </si>
  <si>
    <t>349</t>
  </si>
  <si>
    <t>722231084</t>
  </si>
  <si>
    <t>Ventil zpětný G 1 PN 16 do 90°C</t>
  </si>
  <si>
    <t>-1167368370</t>
  </si>
  <si>
    <t>350</t>
  </si>
  <si>
    <t>722231085</t>
  </si>
  <si>
    <t>Ventil zpětný G 5/4 PN 16 do 90°C</t>
  </si>
  <si>
    <t>1784365502</t>
  </si>
  <si>
    <t>351</t>
  </si>
  <si>
    <t>722231141</t>
  </si>
  <si>
    <t>Ventil závitový pojistný rohový G 1/2</t>
  </si>
  <si>
    <t>-152412441</t>
  </si>
  <si>
    <t>352</t>
  </si>
  <si>
    <t>722231142</t>
  </si>
  <si>
    <t>Ventil závitový pojistný rohový G 3/4</t>
  </si>
  <si>
    <t>-1866735889</t>
  </si>
  <si>
    <t>353</t>
  </si>
  <si>
    <t>722231143</t>
  </si>
  <si>
    <t>Ventil závitový pojistný rohový G 1</t>
  </si>
  <si>
    <t>-1022462175</t>
  </si>
  <si>
    <t>354</t>
  </si>
  <si>
    <t>722231144</t>
  </si>
  <si>
    <t>Ventil závitový pojistný rohový G 5/4</t>
  </si>
  <si>
    <t>1949647928</t>
  </si>
  <si>
    <t>355</t>
  </si>
  <si>
    <t>722231201</t>
  </si>
  <si>
    <t>Ventil redukční mosazný G 1/2 PN 6 do 25°C s 2x vnitřním závitem bez manometru</t>
  </si>
  <si>
    <t>644169812</t>
  </si>
  <si>
    <t>356</t>
  </si>
  <si>
    <t>722231202</t>
  </si>
  <si>
    <t>Ventil redukční mosazný G 3/4 PN 6 do 25°C s 2x vnitřním závitem bez manometru</t>
  </si>
  <si>
    <t>-1187088365</t>
  </si>
  <si>
    <t>357</t>
  </si>
  <si>
    <t>722231203</t>
  </si>
  <si>
    <t>Ventil redukční mosazný G 1 PN 6 do 25°C s 2x vnitřním závitem bez manometru</t>
  </si>
  <si>
    <t>-14087869</t>
  </si>
  <si>
    <t>358</t>
  </si>
  <si>
    <t>722231204</t>
  </si>
  <si>
    <t>Ventil redukční mosazný G 5/4 PN 6 do 25°C s 2x vnitřním závitem bez manometru</t>
  </si>
  <si>
    <t>-1878675445</t>
  </si>
  <si>
    <t>359</t>
  </si>
  <si>
    <t>722231211</t>
  </si>
  <si>
    <t>Ventil redukční mosazný G 1/2 PN 10 do 100°C k bojleru s 2x vnitřním závitem</t>
  </si>
  <si>
    <t>-482045498</t>
  </si>
  <si>
    <t>360</t>
  </si>
  <si>
    <t>722231221</t>
  </si>
  <si>
    <t>Ventil pojistný mosazný G 1/2 PN 6 do 100°C k bojleru s vnitřním x vnějším závitem</t>
  </si>
  <si>
    <t>-1511312231</t>
  </si>
  <si>
    <t>361</t>
  </si>
  <si>
    <t>722231222</t>
  </si>
  <si>
    <t>Ventil pojistný mosazný G 3/4 PN 6 do 100°C k bojleru s vnitřním x vnějším závitem</t>
  </si>
  <si>
    <t>-1797394153</t>
  </si>
  <si>
    <t>362</t>
  </si>
  <si>
    <t>722231231</t>
  </si>
  <si>
    <t>Ventil elektromagnetický G 3/8 PN 12 do 80°C bez proudu zavřeno se dvěma závity</t>
  </si>
  <si>
    <t>-1166747927</t>
  </si>
  <si>
    <t>363</t>
  </si>
  <si>
    <t>722231232</t>
  </si>
  <si>
    <t>Ventil elektromagnetický G 1/2 PN 12 do 80°C bez proudu zavřeno se dvěma závity</t>
  </si>
  <si>
    <t>1955470283</t>
  </si>
  <si>
    <t>364</t>
  </si>
  <si>
    <t>722231241</t>
  </si>
  <si>
    <t>Ventil elektromagnetický G 3/8 PN 16 do 130°C bez proudu zavřeno se dvěma závity</t>
  </si>
  <si>
    <t>302646608</t>
  </si>
  <si>
    <t>365</t>
  </si>
  <si>
    <t>722231242</t>
  </si>
  <si>
    <t>Ventil elektromagnetický G 1/2 PN 16 do 130°C bez proudu zavřeno se dvěma závity</t>
  </si>
  <si>
    <t>-852693496</t>
  </si>
  <si>
    <t>366</t>
  </si>
  <si>
    <t>722231261</t>
  </si>
  <si>
    <t>Ventil elektromagnetický G 3/8 PN 40 do 160°C bez proudu zavřeno se dvěma závity</t>
  </si>
  <si>
    <t>32270413</t>
  </si>
  <si>
    <t>367</t>
  </si>
  <si>
    <t>722231262</t>
  </si>
  <si>
    <t>Ventil elektromagnetický G 1/2 PN 40 do 160°C bez proudu zavřeno se dvěma závity</t>
  </si>
  <si>
    <t>175753486</t>
  </si>
  <si>
    <t>368</t>
  </si>
  <si>
    <t>722231263</t>
  </si>
  <si>
    <t>Ventil elektromagnetický G 3/4 PN 40 do 160°C bez proudu zavřeno se dvěma závity</t>
  </si>
  <si>
    <t>-1340948251</t>
  </si>
  <si>
    <t>369</t>
  </si>
  <si>
    <t>722231281</t>
  </si>
  <si>
    <t>Regulátor výstupního tlaku membránový G 1/2 PN 16 do 70°C se dvěma závity</t>
  </si>
  <si>
    <t>743864091</t>
  </si>
  <si>
    <t>370</t>
  </si>
  <si>
    <t>722231282</t>
  </si>
  <si>
    <t>Regulátor výstupního tlaku membránový G 3/4 PN 16 do 70°C se dvěma závity</t>
  </si>
  <si>
    <t>1449171014</t>
  </si>
  <si>
    <t>371</t>
  </si>
  <si>
    <t>722231283</t>
  </si>
  <si>
    <t>Regulátor výstupního tlaku membránový G 1 PN 16 do 70°C se dvěma závity</t>
  </si>
  <si>
    <t>-295463246</t>
  </si>
  <si>
    <t>372</t>
  </si>
  <si>
    <t>722232011</t>
  </si>
  <si>
    <t>Kohout kulový podomítkový G 1/2 PN 16 do 120°C vnitřní závit</t>
  </si>
  <si>
    <t>-1098247873</t>
  </si>
  <si>
    <t>373</t>
  </si>
  <si>
    <t>722232012</t>
  </si>
  <si>
    <t>Kohout kulový podomítkový G 3/4 PN 16 do 120°C vnitřní závit</t>
  </si>
  <si>
    <t>1409540280</t>
  </si>
  <si>
    <t>374</t>
  </si>
  <si>
    <t>722232013</t>
  </si>
  <si>
    <t>Kohout kulový podomítkový G 1 PN 16 do 120°C vnitřní závit</t>
  </si>
  <si>
    <t>-66208798</t>
  </si>
  <si>
    <t>375</t>
  </si>
  <si>
    <t>722232041</t>
  </si>
  <si>
    <t>Kohout kulový přímý G 1/4 PN 42 do 185°C vnitřní závit</t>
  </si>
  <si>
    <t>-1693825167</t>
  </si>
  <si>
    <t>376</t>
  </si>
  <si>
    <t>722232042</t>
  </si>
  <si>
    <t>Kohout kulový přímý G 3/8 PN 42 do 185°C vnitřní závit</t>
  </si>
  <si>
    <t>777152934</t>
  </si>
  <si>
    <t>377</t>
  </si>
  <si>
    <t>722232043</t>
  </si>
  <si>
    <t>Kohout kulový přímý G 1/2 PN 42 do 185°C vnitřní závit</t>
  </si>
  <si>
    <t>204868188</t>
  </si>
  <si>
    <t>378</t>
  </si>
  <si>
    <t>722232044</t>
  </si>
  <si>
    <t>Kohout kulový přímý G 3/4 PN 42 do 185°C vnitřní závit</t>
  </si>
  <si>
    <t>-1895172584</t>
  </si>
  <si>
    <t>379</t>
  </si>
  <si>
    <t>722232061</t>
  </si>
  <si>
    <t>Kohout kulový přímý G 1/2 PN 42 do 185°C vnitřní závit s vypouštěním</t>
  </si>
  <si>
    <t>-1417978526</t>
  </si>
  <si>
    <t>380</t>
  </si>
  <si>
    <t>722232062</t>
  </si>
  <si>
    <t>Kohout kulový přímý G 3/4 PN 42 do 185°C vnitřní závit s vypouštěním</t>
  </si>
  <si>
    <t>52956312</t>
  </si>
  <si>
    <t>381</t>
  </si>
  <si>
    <t>722232063</t>
  </si>
  <si>
    <t>Kohout kulový přímý G 1 PN 42 do 185°C vnitřní závit s vypouštěním</t>
  </si>
  <si>
    <t>-548676157</t>
  </si>
  <si>
    <t>382</t>
  </si>
  <si>
    <t>722232071</t>
  </si>
  <si>
    <t>Kohout kulový přímý G 3/8 PN 42 do 185 °C 2x vnější závit</t>
  </si>
  <si>
    <t>-1236672154</t>
  </si>
  <si>
    <t>383</t>
  </si>
  <si>
    <t>722232072</t>
  </si>
  <si>
    <t>Kohout kulový přímý G 1/2 PN 42 do 185 °C 2x vnější závit</t>
  </si>
  <si>
    <t>-1722469614</t>
  </si>
  <si>
    <t>384</t>
  </si>
  <si>
    <t>722232073</t>
  </si>
  <si>
    <t>Kohout kulový přímý G 3/4 PN 42 do 185 °C 2x vnější závit</t>
  </si>
  <si>
    <t>-1936524692</t>
  </si>
  <si>
    <t>385</t>
  </si>
  <si>
    <t>722232101</t>
  </si>
  <si>
    <t>Kohout kulový přímý G 1/4 PN 42 do 185°C s vnějším a vnitřním závitem</t>
  </si>
  <si>
    <t>-922550513</t>
  </si>
  <si>
    <t>386</t>
  </si>
  <si>
    <t>722232102</t>
  </si>
  <si>
    <t>Kohout kulový přímý G 3/8 PN 42 do 185°C s vnějším a vnitřním závitem</t>
  </si>
  <si>
    <t>351981419</t>
  </si>
  <si>
    <t>387</t>
  </si>
  <si>
    <t>722232103</t>
  </si>
  <si>
    <t>Kohout kulový přímý G 1/2PN 42 do 185°C s vnějším a vnitřním závitem</t>
  </si>
  <si>
    <t>-1534404780</t>
  </si>
  <si>
    <t>388</t>
  </si>
  <si>
    <t>722232121</t>
  </si>
  <si>
    <t>Kohout kulový přímý G 3/8 PN 42 do 185°C plnoprůtokový s koulí DADO vnitřní závit</t>
  </si>
  <si>
    <t>1643381927</t>
  </si>
  <si>
    <t>389</t>
  </si>
  <si>
    <t>722232122</t>
  </si>
  <si>
    <t>Kohout kulový přímý G 1/2 PN 42 do 185°C plnoprůtokový s koulí DADO vnitřní závit</t>
  </si>
  <si>
    <t>1067984106</t>
  </si>
  <si>
    <t>390</t>
  </si>
  <si>
    <t>722232123</t>
  </si>
  <si>
    <t>Kohout kulový přímý G 3/4 PN 42 do 185°C plnoprůtokový s koulí DADO vnitřní závit</t>
  </si>
  <si>
    <t>-1547252148</t>
  </si>
  <si>
    <t>391</t>
  </si>
  <si>
    <t>722232124</t>
  </si>
  <si>
    <t>Kohout kulový přímý G 1 PN 42 do 185°C plnoprůtokový s koulí DADO vnitřní závit</t>
  </si>
  <si>
    <t>-577032133</t>
  </si>
  <si>
    <t>392</t>
  </si>
  <si>
    <t>722232151</t>
  </si>
  <si>
    <t>Kohout kulový přímý G 1/4 PN 42 do 185°C plnoprůtokový vnitřní závit těžká řada</t>
  </si>
  <si>
    <t>-2116939678</t>
  </si>
  <si>
    <t>393</t>
  </si>
  <si>
    <t>722232152</t>
  </si>
  <si>
    <t>Kohout kulový přímý G 3/8 PN 42 do 185°C plnoprůtokový vnitřní závit těžká řada</t>
  </si>
  <si>
    <t>1610068330</t>
  </si>
  <si>
    <t>394</t>
  </si>
  <si>
    <t>722232153</t>
  </si>
  <si>
    <t>Kohout kulový přímý G 1/2 PN 42 do 185°C plnoprůtokový vnitřní závit těžká řada</t>
  </si>
  <si>
    <t>-541652430</t>
  </si>
  <si>
    <t>395</t>
  </si>
  <si>
    <t>722232154</t>
  </si>
  <si>
    <t>Kohout kulový přímý G 3/4 PN 42 do 185°C plnoprůtokový vnitřní závit těžká řada</t>
  </si>
  <si>
    <t>1894600899</t>
  </si>
  <si>
    <t>396</t>
  </si>
  <si>
    <t>722232155</t>
  </si>
  <si>
    <t>Kohout kulový přímý G 1 PN 42 do 185°C plnoprůtokový vnitřní závit těžká řada</t>
  </si>
  <si>
    <t>-1916052816</t>
  </si>
  <si>
    <t>397</t>
  </si>
  <si>
    <t>722232171</t>
  </si>
  <si>
    <t>Kohout kulový rohový G 1/2 PN 42 do 185°C plnoprůtokový s vnějším a vnitřním závitem</t>
  </si>
  <si>
    <t>1942211668</t>
  </si>
  <si>
    <t>398</t>
  </si>
  <si>
    <t>722232172</t>
  </si>
  <si>
    <t>Kohout kulový rohový G 3/4 PN 42 do 185°C plnoprůtokový s vnějším a vnitřním závitem</t>
  </si>
  <si>
    <t>1547295620</t>
  </si>
  <si>
    <t>399</t>
  </si>
  <si>
    <t>722232173</t>
  </si>
  <si>
    <t>Kohout kulový rohový G 1 PN 42 do 185°C plnoprůtokový s vnějším a vnitřním závitem</t>
  </si>
  <si>
    <t>-73280004</t>
  </si>
  <si>
    <t>400</t>
  </si>
  <si>
    <t>722232221</t>
  </si>
  <si>
    <t>Kohout kulový rohový G 1/2 PN 42 do 185°C plnoprůtokový s 2x vnějším závitem</t>
  </si>
  <si>
    <t>412018192</t>
  </si>
  <si>
    <t>401</t>
  </si>
  <si>
    <t>722232222</t>
  </si>
  <si>
    <t>Kohout kulový rohový G 3/4 PN 42 do 185°C plnoprůtokový s 2x vnějším závitem</t>
  </si>
  <si>
    <t>-568014014</t>
  </si>
  <si>
    <t>402</t>
  </si>
  <si>
    <t>722232223</t>
  </si>
  <si>
    <t>Kohout kulový rohový G 1 PN 42 do 185°C plnoprůtokový s 2x vnějším závitem</t>
  </si>
  <si>
    <t>1674903627</t>
  </si>
  <si>
    <t>403</t>
  </si>
  <si>
    <t>722232301</t>
  </si>
  <si>
    <t>Kompenzátor gumový G 3/4 PN 16 do 105°C s 2x vnitřním závitem</t>
  </si>
  <si>
    <t>612626704</t>
  </si>
  <si>
    <t>404</t>
  </si>
  <si>
    <t>722232302</t>
  </si>
  <si>
    <t>Kompenzátor gumový G 1 PN 16 do 105°C s 2x vnitřním závitem</t>
  </si>
  <si>
    <t>1058616188</t>
  </si>
  <si>
    <t>405</t>
  </si>
  <si>
    <t>722232303</t>
  </si>
  <si>
    <t>Kompenzátor gumový G 5/4 PN 16 do 105°C s 2x vnitřním závitem</t>
  </si>
  <si>
    <t>-339809547</t>
  </si>
  <si>
    <t>406</t>
  </si>
  <si>
    <t>722232304</t>
  </si>
  <si>
    <t>Kompenzátor gumový G 6/4 PN 16 do 105°C s 2x vnitřním závitem</t>
  </si>
  <si>
    <t>-1186556315</t>
  </si>
  <si>
    <t>407</t>
  </si>
  <si>
    <t>722232401</t>
  </si>
  <si>
    <t>Kompenzátor nerezový G 1/2 PN 16 do 90°C</t>
  </si>
  <si>
    <t>-777059756</t>
  </si>
  <si>
    <t>408</t>
  </si>
  <si>
    <t>722232402</t>
  </si>
  <si>
    <t>Kompenzátor nerezový G 3/4PN 16 do 90°C</t>
  </si>
  <si>
    <t>88856605</t>
  </si>
  <si>
    <t>409</t>
  </si>
  <si>
    <t>722232403</t>
  </si>
  <si>
    <t>Kompenzátor nerezový G 1 PN 16 do 90°C</t>
  </si>
  <si>
    <t>96800071</t>
  </si>
  <si>
    <t>410</t>
  </si>
  <si>
    <t>722232404</t>
  </si>
  <si>
    <t>Kompenzátor nerezový G 5/4 PN 16 do 90°C</t>
  </si>
  <si>
    <t>-2036871803</t>
  </si>
  <si>
    <t>411</t>
  </si>
  <si>
    <t>722232501</t>
  </si>
  <si>
    <t>Potrubní oddělovač G 1/2 PN 10 do 65°C vnější závit</t>
  </si>
  <si>
    <t>659955811</t>
  </si>
  <si>
    <t>412</t>
  </si>
  <si>
    <t>722232502</t>
  </si>
  <si>
    <t>Potrubní oddělovač G 3/4 PN 10 do 65°C vnější závit</t>
  </si>
  <si>
    <t>-340726615</t>
  </si>
  <si>
    <t>413</t>
  </si>
  <si>
    <t>722232503</t>
  </si>
  <si>
    <t>Potrubní oddělovač G 1 PN 10 do 65°C vnější závit</t>
  </si>
  <si>
    <t>707346417</t>
  </si>
  <si>
    <t>414</t>
  </si>
  <si>
    <t>722232504</t>
  </si>
  <si>
    <t>Potrubní oddělovač G 5/4 PN 10 do 65°C vnější závit</t>
  </si>
  <si>
    <t>-1479776920</t>
  </si>
  <si>
    <t>415</t>
  </si>
  <si>
    <t>722234231</t>
  </si>
  <si>
    <t>Úprava vody magnetická G 1/2 PN 10 do 100°C se dvěma závity</t>
  </si>
  <si>
    <t>1463858658</t>
  </si>
  <si>
    <t>416</t>
  </si>
  <si>
    <t>722234232</t>
  </si>
  <si>
    <t>Úprava vody magnetická G 3/4 PN 10 do 100°C se dvěma závity</t>
  </si>
  <si>
    <t>864405060</t>
  </si>
  <si>
    <t>417</t>
  </si>
  <si>
    <t>722234233</t>
  </si>
  <si>
    <t>Úprava vody magnetická G 1 PN 10 do 100°C se dvěma závity</t>
  </si>
  <si>
    <t>60434952</t>
  </si>
  <si>
    <t>418</t>
  </si>
  <si>
    <t>722234234</t>
  </si>
  <si>
    <t>Úprava vody magnetická G 6/4 PN 10 do 100°C se dvěma závity</t>
  </si>
  <si>
    <t>-2103545985</t>
  </si>
  <si>
    <t>419</t>
  </si>
  <si>
    <t>722234261</t>
  </si>
  <si>
    <t>Filtr mosazný G 1/4 PN 16 do 120°C s 2x vnitřním závitem</t>
  </si>
  <si>
    <t>763097135</t>
  </si>
  <si>
    <t>420</t>
  </si>
  <si>
    <t>722234262</t>
  </si>
  <si>
    <t>Filtr mosazný G 3/8 PN 16 do 120°C s 2x vnitřním závitem</t>
  </si>
  <si>
    <t>-1877799326</t>
  </si>
  <si>
    <t>421</t>
  </si>
  <si>
    <t>722234263</t>
  </si>
  <si>
    <t>Filtr mosazný G 1/2 PN 16 do 120°C s 2x vnitřním závitem</t>
  </si>
  <si>
    <t>-194464383</t>
  </si>
  <si>
    <t>422</t>
  </si>
  <si>
    <t>722234264</t>
  </si>
  <si>
    <t>Filtr mosazný G 3/4 PN 16 do 120°C s 2x vnitřním závitem</t>
  </si>
  <si>
    <t>-1607988735</t>
  </si>
  <si>
    <t>423</t>
  </si>
  <si>
    <t>722234269</t>
  </si>
  <si>
    <t>Filtr bronzový G 2 1/2 PN 16 do 120°C s 2x vnitřním závitem</t>
  </si>
  <si>
    <t>1660082780</t>
  </si>
  <si>
    <t>424</t>
  </si>
  <si>
    <t>722234270</t>
  </si>
  <si>
    <t>Filtr bronzový G 3 PN 16 do 120°C s 2x vnitřním závitem</t>
  </si>
  <si>
    <t>-1825735433</t>
  </si>
  <si>
    <t>425</t>
  </si>
  <si>
    <t>722234271</t>
  </si>
  <si>
    <t>Filtr bronzový G 4 PN 16 do 120°C s 2x vnitřním závitem</t>
  </si>
  <si>
    <t>-1603011230</t>
  </si>
  <si>
    <t>426</t>
  </si>
  <si>
    <t>722239101</t>
  </si>
  <si>
    <t>Montáž armatur vodovodních se dvěma závity G 1/2</t>
  </si>
  <si>
    <t>2107280265</t>
  </si>
  <si>
    <t>427</t>
  </si>
  <si>
    <t>722239102</t>
  </si>
  <si>
    <t>Montáž armatur vodovodních se dvěma závity G 3/4</t>
  </si>
  <si>
    <t>1969536373</t>
  </si>
  <si>
    <t>428</t>
  </si>
  <si>
    <t>722239103</t>
  </si>
  <si>
    <t>Montáž armatur vodovodních se dvěma závity G 1</t>
  </si>
  <si>
    <t>1638919934</t>
  </si>
  <si>
    <t>429</t>
  </si>
  <si>
    <t>722239104</t>
  </si>
  <si>
    <t>Montáž armatur vodovodních se dvěma závity G 5/4</t>
  </si>
  <si>
    <t>69123640</t>
  </si>
  <si>
    <t>430</t>
  </si>
  <si>
    <t>722240101</t>
  </si>
  <si>
    <t>Ventily plastové PPR přímé DN 20</t>
  </si>
  <si>
    <t>583796354</t>
  </si>
  <si>
    <t>431</t>
  </si>
  <si>
    <t>722240102</t>
  </si>
  <si>
    <t>Ventily plastové PPR přímé DN 25</t>
  </si>
  <si>
    <t>-1084620615</t>
  </si>
  <si>
    <t>432</t>
  </si>
  <si>
    <t>722240103</t>
  </si>
  <si>
    <t>Ventily plastové PPR přímé DN 32</t>
  </si>
  <si>
    <t>-1821433262</t>
  </si>
  <si>
    <t>433</t>
  </si>
  <si>
    <t>722240104</t>
  </si>
  <si>
    <t>Ventily plastové PPR přímé DN 40</t>
  </si>
  <si>
    <t>940685691</t>
  </si>
  <si>
    <t>434</t>
  </si>
  <si>
    <t>722240106</t>
  </si>
  <si>
    <t>Ventily plastové PPR přímé DN 63</t>
  </si>
  <si>
    <t>2116956236</t>
  </si>
  <si>
    <t>435</t>
  </si>
  <si>
    <t>722240121</t>
  </si>
  <si>
    <t>Kohout kulový plastový PPR DN 16</t>
  </si>
  <si>
    <t>1545739788</t>
  </si>
  <si>
    <t>436</t>
  </si>
  <si>
    <t>722240122</t>
  </si>
  <si>
    <t>Kohout kulový plastový PPR DN 20</t>
  </si>
  <si>
    <t>-1260437104</t>
  </si>
  <si>
    <t>437</t>
  </si>
  <si>
    <t>722240123</t>
  </si>
  <si>
    <t>Kohout kulový plastový PPR DN 25</t>
  </si>
  <si>
    <t>797817062</t>
  </si>
  <si>
    <t>438</t>
  </si>
  <si>
    <t>722240141</t>
  </si>
  <si>
    <t>T-kus plastový s vypouštěcím ventilem PPR D 20 x 3,4 mm</t>
  </si>
  <si>
    <t>1746672494</t>
  </si>
  <si>
    <t>439</t>
  </si>
  <si>
    <t>722240142</t>
  </si>
  <si>
    <t>T-kus plastový s vypouštěcím ventilem PPR D 25 x 4,2 mm</t>
  </si>
  <si>
    <t>-825242108</t>
  </si>
  <si>
    <t>440</t>
  </si>
  <si>
    <t>722240143</t>
  </si>
  <si>
    <t>T-kus plastový s vypouštěcím ventilem PPR D 32 x 5,4 mm</t>
  </si>
  <si>
    <t>1356007234</t>
  </si>
  <si>
    <t>441</t>
  </si>
  <si>
    <t>722250101</t>
  </si>
  <si>
    <t>Hydrantový ventil s hadicovou přípojkou G 1</t>
  </si>
  <si>
    <t>-1431315213</t>
  </si>
  <si>
    <t>442</t>
  </si>
  <si>
    <t>722250102</t>
  </si>
  <si>
    <t>Hydrantový ventil s hadicovou přípojkou C 52</t>
  </si>
  <si>
    <t>1761330053</t>
  </si>
  <si>
    <t>443</t>
  </si>
  <si>
    <t>722250132</t>
  </si>
  <si>
    <t>Hydrantový systém s tvarově stálou hadicí D 25 x 20 m celoplechový</t>
  </si>
  <si>
    <t>-101859691</t>
  </si>
  <si>
    <t>444</t>
  </si>
  <si>
    <t>722250133</t>
  </si>
  <si>
    <t>Hydrantový systém s tvarově stálou hadicí D 25 x 30 m celoplechový</t>
  </si>
  <si>
    <t>-338407988</t>
  </si>
  <si>
    <t>445</t>
  </si>
  <si>
    <t>722250142</t>
  </si>
  <si>
    <t>Hydrantový systém s tvarově stálou hadicí D 25 x 20 m prosklený</t>
  </si>
  <si>
    <t>-812202646</t>
  </si>
  <si>
    <t>446</t>
  </si>
  <si>
    <t>722250143</t>
  </si>
  <si>
    <t>Hydrantový systém s tvarově stálou hadicí D 25 x 30 m prosklený</t>
  </si>
  <si>
    <t>-1178788901</t>
  </si>
  <si>
    <t>447</t>
  </si>
  <si>
    <t>722251111</t>
  </si>
  <si>
    <t>Hadice pryžové D 16/23</t>
  </si>
  <si>
    <t>84982722</t>
  </si>
  <si>
    <t>448</t>
  </si>
  <si>
    <t>722251112</t>
  </si>
  <si>
    <t>Hadice pryžové D 20/28</t>
  </si>
  <si>
    <t>-441765193</t>
  </si>
  <si>
    <t>449</t>
  </si>
  <si>
    <t>722251113</t>
  </si>
  <si>
    <t>Hadice pryžové D 25/34</t>
  </si>
  <si>
    <t>454018053</t>
  </si>
  <si>
    <t>450</t>
  </si>
  <si>
    <t>722251141</t>
  </si>
  <si>
    <t>Savice požární B 75 x 1,5 m</t>
  </si>
  <si>
    <t>562496349</t>
  </si>
  <si>
    <t>451</t>
  </si>
  <si>
    <t>722251142</t>
  </si>
  <si>
    <t>Savice požární B 75 x 6 m</t>
  </si>
  <si>
    <t>-301587731</t>
  </si>
  <si>
    <t>452</t>
  </si>
  <si>
    <t>722251143</t>
  </si>
  <si>
    <t>Savice požární A 100 x 2,5 m</t>
  </si>
  <si>
    <t>-917479843</t>
  </si>
  <si>
    <t>453</t>
  </si>
  <si>
    <t>722251151</t>
  </si>
  <si>
    <t>Hadice požární polyesterové D 25</t>
  </si>
  <si>
    <t>-2006305370</t>
  </si>
  <si>
    <t>454</t>
  </si>
  <si>
    <t>722251152</t>
  </si>
  <si>
    <t>Hadice požární polyesterové C 52</t>
  </si>
  <si>
    <t>207695648</t>
  </si>
  <si>
    <t>455</t>
  </si>
  <si>
    <t>722251153</t>
  </si>
  <si>
    <t>Hadice požární polyesterové B 75</t>
  </si>
  <si>
    <t>-1799653283</t>
  </si>
  <si>
    <t>456</t>
  </si>
  <si>
    <t>722252131</t>
  </si>
  <si>
    <t>Proudnice požární polypropylenová D 25</t>
  </si>
  <si>
    <t>217070582</t>
  </si>
  <si>
    <t>457</t>
  </si>
  <si>
    <t>722252132</t>
  </si>
  <si>
    <t>Proudnice požární polypropylenová C 52</t>
  </si>
  <si>
    <t>857128635</t>
  </si>
  <si>
    <t>458</t>
  </si>
  <si>
    <t>722252133</t>
  </si>
  <si>
    <t>Proudnice požární D 25</t>
  </si>
  <si>
    <t>-1544944181</t>
  </si>
  <si>
    <t>459</t>
  </si>
  <si>
    <t>722252136</t>
  </si>
  <si>
    <t>Proudnice požární C 52</t>
  </si>
  <si>
    <t>711606556</t>
  </si>
  <si>
    <t>460</t>
  </si>
  <si>
    <t>722252142</t>
  </si>
  <si>
    <t>Proudnice clonová C 52</t>
  </si>
  <si>
    <t>1482913812</t>
  </si>
  <si>
    <t>461</t>
  </si>
  <si>
    <t>722253111</t>
  </si>
  <si>
    <t>Spojka hadicová G 1/2</t>
  </si>
  <si>
    <t>-238602531</t>
  </si>
  <si>
    <t>462</t>
  </si>
  <si>
    <t>722253112</t>
  </si>
  <si>
    <t>Spojka hadicová G 3/4</t>
  </si>
  <si>
    <t>1695780043</t>
  </si>
  <si>
    <t>463</t>
  </si>
  <si>
    <t>722253113</t>
  </si>
  <si>
    <t>Spojka hadicová G 1</t>
  </si>
  <si>
    <t>640608076</t>
  </si>
  <si>
    <t>464</t>
  </si>
  <si>
    <t>722253131</t>
  </si>
  <si>
    <t>Spojka hadicová požární D 25</t>
  </si>
  <si>
    <t>846771970</t>
  </si>
  <si>
    <t>465</t>
  </si>
  <si>
    <t>722253132</t>
  </si>
  <si>
    <t>Spojka hadicová požární C 52</t>
  </si>
  <si>
    <t>-1036078613</t>
  </si>
  <si>
    <t>466</t>
  </si>
  <si>
    <t>722253133</t>
  </si>
  <si>
    <t>Spojka hadicová požární B 75</t>
  </si>
  <si>
    <t>-582528723</t>
  </si>
  <si>
    <t>467</t>
  </si>
  <si>
    <t>722253140</t>
  </si>
  <si>
    <t>Spojka hadicová savicová</t>
  </si>
  <si>
    <t>-1924741991</t>
  </si>
  <si>
    <t>468</t>
  </si>
  <si>
    <t>722254115</t>
  </si>
  <si>
    <t>Hydrantová skříň vnitřní s výzbrojí D 25 polyesterová hadice</t>
  </si>
  <si>
    <t>-1860664913</t>
  </si>
  <si>
    <t>469</t>
  </si>
  <si>
    <t>722254116</t>
  </si>
  <si>
    <t>Hydrantová skříň vnitřní s výzbrojí C 52 polyesterová hadice</t>
  </si>
  <si>
    <t>-1907531178</t>
  </si>
  <si>
    <t>470</t>
  </si>
  <si>
    <t>722254126</t>
  </si>
  <si>
    <t>Hydrantová skříň vnitřní s výzbrojí C 52 s hydrantovým nástavcem a klíčem polyesterová hadice</t>
  </si>
  <si>
    <t>1709875296</t>
  </si>
  <si>
    <t>471</t>
  </si>
  <si>
    <t>722259101</t>
  </si>
  <si>
    <t>Armatura požární ostatní hydrantový nástavec</t>
  </si>
  <si>
    <t>-2047018019</t>
  </si>
  <si>
    <t>472</t>
  </si>
  <si>
    <t>722259102</t>
  </si>
  <si>
    <t>Armatura požární ostatní rozdělovač</t>
  </si>
  <si>
    <t>-1705101</t>
  </si>
  <si>
    <t>473</t>
  </si>
  <si>
    <t>722259103</t>
  </si>
  <si>
    <t>Armatura požární ostatní ejektor</t>
  </si>
  <si>
    <t>1171633079</t>
  </si>
  <si>
    <t>474</t>
  </si>
  <si>
    <t>722259104</t>
  </si>
  <si>
    <t>Armatura požární ostatní přetlakový ventil</t>
  </si>
  <si>
    <t>1997597288</t>
  </si>
  <si>
    <t>475</t>
  </si>
  <si>
    <t>722259105</t>
  </si>
  <si>
    <t>Armatura požární ostatní sběrač 110</t>
  </si>
  <si>
    <t>-1949517726</t>
  </si>
  <si>
    <t>476</t>
  </si>
  <si>
    <t>722259106</t>
  </si>
  <si>
    <t>Armatura požární ostatní víčko spojky C 52</t>
  </si>
  <si>
    <t>43137076</t>
  </si>
  <si>
    <t>477</t>
  </si>
  <si>
    <t>722259107</t>
  </si>
  <si>
    <t>Armatura požární ostatní víčko spojky B 75</t>
  </si>
  <si>
    <t>-1844883564</t>
  </si>
  <si>
    <t>478</t>
  </si>
  <si>
    <t>722259108</t>
  </si>
  <si>
    <t>Armatura požární ostatní víčko savicové 110</t>
  </si>
  <si>
    <t>-1675998264</t>
  </si>
  <si>
    <t>479</t>
  </si>
  <si>
    <t>722259109</t>
  </si>
  <si>
    <t>Armatura požární ostatní objímka hadice 52</t>
  </si>
  <si>
    <t>-760806571</t>
  </si>
  <si>
    <t>480</t>
  </si>
  <si>
    <t>722259111</t>
  </si>
  <si>
    <t>Armatura požární ostatní objímka hadice 75</t>
  </si>
  <si>
    <t>341934944</t>
  </si>
  <si>
    <t>481</t>
  </si>
  <si>
    <t>722260902</t>
  </si>
  <si>
    <t>Zpětná montáž vodoměrů přírubových do DN 50</t>
  </si>
  <si>
    <t>-733909049</t>
  </si>
  <si>
    <t>482</t>
  </si>
  <si>
    <t>722260904</t>
  </si>
  <si>
    <t>Zpětná montáž vodoměrů přírubových DN 80</t>
  </si>
  <si>
    <t>352919002</t>
  </si>
  <si>
    <t>483</t>
  </si>
  <si>
    <t>722260905</t>
  </si>
  <si>
    <t>Zpětná montáž vodoměrů přírubových DN 100</t>
  </si>
  <si>
    <t>1380431364</t>
  </si>
  <si>
    <t>484</t>
  </si>
  <si>
    <t>722260907</t>
  </si>
  <si>
    <t>Zpětná montáž vodoměrů přírubových DN 150</t>
  </si>
  <si>
    <t>-441795707</t>
  </si>
  <si>
    <t>485</t>
  </si>
  <si>
    <t>722260921</t>
  </si>
  <si>
    <t>Zpětná montáž vodoměrů závitových G 1/2</t>
  </si>
  <si>
    <t>1897835578</t>
  </si>
  <si>
    <t>486</t>
  </si>
  <si>
    <t>722260922</t>
  </si>
  <si>
    <t>Zpětná montáž vodoměrů závitových G 3/4</t>
  </si>
  <si>
    <t>-775527687</t>
  </si>
  <si>
    <t>487</t>
  </si>
  <si>
    <t>722260923</t>
  </si>
  <si>
    <t>Zpětná montáž vodoměrů závitových G 1</t>
  </si>
  <si>
    <t>1692700500</t>
  </si>
  <si>
    <t>488</t>
  </si>
  <si>
    <t>722260924</t>
  </si>
  <si>
    <t>Zpětná montáž vodoměrů závitových G 5/4</t>
  </si>
  <si>
    <t>-221624019</t>
  </si>
  <si>
    <t>489</t>
  </si>
  <si>
    <t>722261902</t>
  </si>
  <si>
    <t>Výměna přírubových vodoměrů DN do 50</t>
  </si>
  <si>
    <t>-1652343858</t>
  </si>
  <si>
    <t>490</t>
  </si>
  <si>
    <t>722261904</t>
  </si>
  <si>
    <t>Výměna přírubových vodoměrů DN 80</t>
  </si>
  <si>
    <t>1654884005</t>
  </si>
  <si>
    <t>491</t>
  </si>
  <si>
    <t>722261905</t>
  </si>
  <si>
    <t>Výměna přírubových vodoměrů DN 100</t>
  </si>
  <si>
    <t>674349312</t>
  </si>
  <si>
    <t>492</t>
  </si>
  <si>
    <t>722261921</t>
  </si>
  <si>
    <t>Výměna závitových vodoměrů G 1/2</t>
  </si>
  <si>
    <t>-608094595</t>
  </si>
  <si>
    <t>493</t>
  </si>
  <si>
    <t>722261922</t>
  </si>
  <si>
    <t>Výměna závitových vodoměrů G 3/4</t>
  </si>
  <si>
    <t>1102676757</t>
  </si>
  <si>
    <t>494</t>
  </si>
  <si>
    <t>722261923</t>
  </si>
  <si>
    <t>Výměna závitových vodoměrů G 1</t>
  </si>
  <si>
    <t>-1605982412</t>
  </si>
  <si>
    <t>495</t>
  </si>
  <si>
    <t>722262151</t>
  </si>
  <si>
    <t>Vodoměr přírubový šroubový do 40°C DN 50 WP 50/50/16 horizontální</t>
  </si>
  <si>
    <t>606736139</t>
  </si>
  <si>
    <t>496</t>
  </si>
  <si>
    <t>722262152</t>
  </si>
  <si>
    <t>Vodoměr přírubový šroubový do 40°C DN 80 WP 80/50/16 horizontální</t>
  </si>
  <si>
    <t>932700643</t>
  </si>
  <si>
    <t>497</t>
  </si>
  <si>
    <t>722262153</t>
  </si>
  <si>
    <t>Vodoměr přírubový šroubový do 40°C DN 100 WP 100/50/16 horizontální</t>
  </si>
  <si>
    <t>-1104627729</t>
  </si>
  <si>
    <t>498</t>
  </si>
  <si>
    <t>722262154</t>
  </si>
  <si>
    <t>Vodoměr přírubový šroubový do 40°C DN 125 WP 125/50/16 horizontální</t>
  </si>
  <si>
    <t>-632935406</t>
  </si>
  <si>
    <t>499</t>
  </si>
  <si>
    <t>722262155</t>
  </si>
  <si>
    <t>Vodoměr přírubový šroubový do 40°C DN 150 WP 150/50/16 horizontální</t>
  </si>
  <si>
    <t>952599219</t>
  </si>
  <si>
    <t>500</t>
  </si>
  <si>
    <t>722262156</t>
  </si>
  <si>
    <t>Vodoměr přírubový šroubový do 40°C DN 200 WP 200/50/16 horizontální</t>
  </si>
  <si>
    <t>1148562014</t>
  </si>
  <si>
    <t>501</t>
  </si>
  <si>
    <t>722262211</t>
  </si>
  <si>
    <t>Vodoměr závitový jednovtokový suchoběžný do 40°C G 1/2 x 80 mm Qn 1,5 m3/h horizontální</t>
  </si>
  <si>
    <t>-2036304878</t>
  </si>
  <si>
    <t>502</t>
  </si>
  <si>
    <t>722262212</t>
  </si>
  <si>
    <t>Vodoměr závitový jednovtokový suchoběžný do 40°C G 1/2 x 110 mm Qn 1,5 m3/h horizontální</t>
  </si>
  <si>
    <t>-1819966488</t>
  </si>
  <si>
    <t>503</t>
  </si>
  <si>
    <t>722262213</t>
  </si>
  <si>
    <t>Vodoměr závitový jednovtokový suchoběžný do 40°C G 3/4 x 130 mm Qn 1,5 m3/h horizontální</t>
  </si>
  <si>
    <t>842681235</t>
  </si>
  <si>
    <t>504</t>
  </si>
  <si>
    <t>722262225</t>
  </si>
  <si>
    <t>Vodoměr závitový jednovtokový suchoběžný dálkový odečet do 40°C G1/2x110 R80 Qn 2,5 m3/h horizont</t>
  </si>
  <si>
    <t>1125527931</t>
  </si>
  <si>
    <t>505</t>
  </si>
  <si>
    <t>722262226</t>
  </si>
  <si>
    <t>Vodoměr závitový jednovtokový suchoběžný dálkový odečet do 40°C G1/2x110 R100 Qn 2,5 m3/h horizont</t>
  </si>
  <si>
    <t>452698281</t>
  </si>
  <si>
    <t>506</t>
  </si>
  <si>
    <t>722262227</t>
  </si>
  <si>
    <t>Vodoměr závitový jednovtokový suchoběžný dálkový odečet do 40°C G3/4x130 R100 Qn 4,0 m3/h horizont</t>
  </si>
  <si>
    <t>1866420016</t>
  </si>
  <si>
    <t>507</t>
  </si>
  <si>
    <t>722262301</t>
  </si>
  <si>
    <t>Vodoměr závitový vícevtokový mokroběžný do 40°C G 1 x 105 mm Qn 2,5 m3/h vertikální</t>
  </si>
  <si>
    <t>-1815057307</t>
  </si>
  <si>
    <t>508</t>
  </si>
  <si>
    <t>722262302</t>
  </si>
  <si>
    <t>Vodoměr závitový vícevtokový mokroběžný do 40°C G 5/4 x 150 mm Qn 6 m3/h vertikální</t>
  </si>
  <si>
    <t>-1921216952</t>
  </si>
  <si>
    <t>509</t>
  </si>
  <si>
    <t>722263101</t>
  </si>
  <si>
    <t>Vodoměr přírubový šroubový do 100°C DN 50 WP 50/130/16 do všech poloh</t>
  </si>
  <si>
    <t>357630925</t>
  </si>
  <si>
    <t>510</t>
  </si>
  <si>
    <t>722263102</t>
  </si>
  <si>
    <t>Vodoměr přírubový šroubový do 100°C DN 80 WP 80/130/16 do všech poloh</t>
  </si>
  <si>
    <t>-763505087</t>
  </si>
  <si>
    <t>511</t>
  </si>
  <si>
    <t>722263103</t>
  </si>
  <si>
    <t>Vodoměr přírubový šroubový do 100°C DN 100 WP 100/130/16 do všech poloh</t>
  </si>
  <si>
    <t>-176142707</t>
  </si>
  <si>
    <t>512</t>
  </si>
  <si>
    <t>722263205</t>
  </si>
  <si>
    <t>Vodoměr závitový jednovtokový suchoběžný do 100°C G 1/2 x 80 mm Qn 1,5 m3/h horizontální</t>
  </si>
  <si>
    <t>-1523575842</t>
  </si>
  <si>
    <t>513</t>
  </si>
  <si>
    <t>722263206</t>
  </si>
  <si>
    <t>Vodoměr závitový jednovtokový suchoběžný do 100°C G 1/2 x 110 mm Qn 1,5 m3/h horizontální</t>
  </si>
  <si>
    <t>-1568712576</t>
  </si>
  <si>
    <t>514</t>
  </si>
  <si>
    <t>722263207</t>
  </si>
  <si>
    <t>Vodoměr závitový jednovtokový suchoběžný do 100°C G 3/4 x 130 mm Qn 1,5 m3/h horizontální</t>
  </si>
  <si>
    <t>1383234997</t>
  </si>
  <si>
    <t>515</t>
  </si>
  <si>
    <t>722263208</t>
  </si>
  <si>
    <t>Vodoměr závitový jednovtokový suchoběžný dálkový odečet do 100°C G1/2x110 R80 Qn 2,5 m3/h horizont</t>
  </si>
  <si>
    <t>619483222</t>
  </si>
  <si>
    <t>516</t>
  </si>
  <si>
    <t>722263209</t>
  </si>
  <si>
    <t>Vodoměr závitový jednovtokový suchoběžný dálkový odečet do 100°C G1/2x110 R100 Qn 2,5 m3/h horizont</t>
  </si>
  <si>
    <t>-1809498286</t>
  </si>
  <si>
    <t>517</t>
  </si>
  <si>
    <t>722263210</t>
  </si>
  <si>
    <t>Vodoměr závitový jednovtokový suchoběžný dálkový odečet do 100°C G3/4x130 R100 Qn 4,0 m3/h horizont</t>
  </si>
  <si>
    <t>1137184635</t>
  </si>
  <si>
    <t>518</t>
  </si>
  <si>
    <t>722263211</t>
  </si>
  <si>
    <t>Vodoměr závitový vícevtokový mokroběžný do 100°C G 3/4 x 160 mm Qn 1,5 m3/h horizontální</t>
  </si>
  <si>
    <t>131528707</t>
  </si>
  <si>
    <t>519</t>
  </si>
  <si>
    <t>722263212</t>
  </si>
  <si>
    <t>Vodoměr závitový vícevtokový mokroběžný do 100°C G 3/4 x 190 mm Qn 2,5 m3/h horizontální</t>
  </si>
  <si>
    <t>-1976580964</t>
  </si>
  <si>
    <t>520</t>
  </si>
  <si>
    <t>722263213</t>
  </si>
  <si>
    <t>Vodoměr závitový vícevtokový mokroběžný do 100°C G 1 x 260 mm Qn 3,5 m3/h horizontální</t>
  </si>
  <si>
    <t>1624540238</t>
  </si>
  <si>
    <t>521</t>
  </si>
  <si>
    <t>722263251</t>
  </si>
  <si>
    <t>Vodoměr závitový vícevtokový mokroběžný do 100°C G 3/4 x 160 mm Qn 1,5 m3/h vertikální</t>
  </si>
  <si>
    <t>-818950368</t>
  </si>
  <si>
    <t>522</t>
  </si>
  <si>
    <t>722263252</t>
  </si>
  <si>
    <t>Vodoměr závitový vícevtokový mokroběžný do 100°C G 3/4 x 190 mm Qn 2,5 m3/h vertikální</t>
  </si>
  <si>
    <t>286485826</t>
  </si>
  <si>
    <t>523</t>
  </si>
  <si>
    <t>722270101</t>
  </si>
  <si>
    <t>Sestava vodoměrová závitová G 3/4</t>
  </si>
  <si>
    <t>-1959119279</t>
  </si>
  <si>
    <t>524</t>
  </si>
  <si>
    <t>722270102</t>
  </si>
  <si>
    <t>Sestava vodoměrová závitová G 1</t>
  </si>
  <si>
    <t>519060237</t>
  </si>
  <si>
    <t>525</t>
  </si>
  <si>
    <t>722270103</t>
  </si>
  <si>
    <t>Sestava vodoměrová závitová G 5/4</t>
  </si>
  <si>
    <t>794808953</t>
  </si>
  <si>
    <t>526</t>
  </si>
  <si>
    <t>722270104</t>
  </si>
  <si>
    <t>Sestava vodoměrová závitová G 6/4</t>
  </si>
  <si>
    <t>-998157748</t>
  </si>
  <si>
    <t>527</t>
  </si>
  <si>
    <t>722290215</t>
  </si>
  <si>
    <t>Zkouška těsnosti vodovodního potrubí hrdlového nebo přírubového do DN 100</t>
  </si>
  <si>
    <t>-900012170</t>
  </si>
  <si>
    <t>528</t>
  </si>
  <si>
    <t>722290218</t>
  </si>
  <si>
    <t>Zkouška těsnosti vodovodního potrubí hrdlového nebo přírubového do DN 200</t>
  </si>
  <si>
    <t>-435133193</t>
  </si>
  <si>
    <t>529</t>
  </si>
  <si>
    <t>722290226</t>
  </si>
  <si>
    <t>Zkouška těsnosti vodovodního potrubí závitového do DN 50</t>
  </si>
  <si>
    <t>-404810972</t>
  </si>
  <si>
    <t>530</t>
  </si>
  <si>
    <t>722290229</t>
  </si>
  <si>
    <t>Zkouška těsnosti vodovodního potrubí závitového do DN 100</t>
  </si>
  <si>
    <t>-992890946</t>
  </si>
  <si>
    <t>531</t>
  </si>
  <si>
    <t>722290234</t>
  </si>
  <si>
    <t>Proplach a dezinfekce vodovodního potrubí do DN 80</t>
  </si>
  <si>
    <t>1107187202</t>
  </si>
  <si>
    <t>532</t>
  </si>
  <si>
    <t>722290237</t>
  </si>
  <si>
    <t>Proplach a dezinfekce vodovodního potrubí do DN 200</t>
  </si>
  <si>
    <t>154671990</t>
  </si>
  <si>
    <t>533</t>
  </si>
  <si>
    <t>998722101</t>
  </si>
  <si>
    <t>Přesun hmot tonážní pro vnitřní vodovod v objektech v do 6 m</t>
  </si>
  <si>
    <t>-1383326333</t>
  </si>
  <si>
    <t>534</t>
  </si>
  <si>
    <t>998722102</t>
  </si>
  <si>
    <t>Přesun hmot tonážní pro vnitřní vodovod v objektech v do 12 m</t>
  </si>
  <si>
    <t>967870202</t>
  </si>
  <si>
    <t>535</t>
  </si>
  <si>
    <t>998722103</t>
  </si>
  <si>
    <t>Přesun hmot tonážní pro vnitřní vodovod v objektech v do 24 m</t>
  </si>
  <si>
    <t>-657148670</t>
  </si>
  <si>
    <t xml:space="preserve">    721 - Zdravotechnika - vnitřní kanalizace</t>
  </si>
  <si>
    <t>721100902</t>
  </si>
  <si>
    <t>Přetěsnění potrubí hrdlového do DN 100</t>
  </si>
  <si>
    <t>-1295706046</t>
  </si>
  <si>
    <t>721100906</t>
  </si>
  <si>
    <t>Přetěsnění potrubí hrdlového do DN 200</t>
  </si>
  <si>
    <t>1659212754</t>
  </si>
  <si>
    <t>721100909</t>
  </si>
  <si>
    <t>Přetěsnění potrubí hrdlového do DN 300</t>
  </si>
  <si>
    <t>-103006808</t>
  </si>
  <si>
    <t>721100911</t>
  </si>
  <si>
    <t>Zazátkování hrdla potrubí kanalizačního</t>
  </si>
  <si>
    <t>1495642232</t>
  </si>
  <si>
    <t>721100912</t>
  </si>
  <si>
    <t>Utěsnění víka čističe manžetou</t>
  </si>
  <si>
    <t>702814593</t>
  </si>
  <si>
    <t>721100913</t>
  </si>
  <si>
    <t>Vysekání čistícího otvoru do trouby</t>
  </si>
  <si>
    <t>-2016265298</t>
  </si>
  <si>
    <t>721100914</t>
  </si>
  <si>
    <t>Vyvrtání otvoru do litinové trouby</t>
  </si>
  <si>
    <t>842647627</t>
  </si>
  <si>
    <t>721100915</t>
  </si>
  <si>
    <t>Přetěsnění zátky v čistícím otvoru</t>
  </si>
  <si>
    <t>-1620216620</t>
  </si>
  <si>
    <t>721100916</t>
  </si>
  <si>
    <t>Výměna zátky čisticího otvoru s přetěsněním</t>
  </si>
  <si>
    <t>-918017868</t>
  </si>
  <si>
    <t>721100917</t>
  </si>
  <si>
    <t>Výměna kroužku s přetěsněním zátky</t>
  </si>
  <si>
    <t>323585225</t>
  </si>
  <si>
    <t>721110802</t>
  </si>
  <si>
    <t>Demontáž potrubí kameninové do DN 100</t>
  </si>
  <si>
    <t>2122267676</t>
  </si>
  <si>
    <t>721110806</t>
  </si>
  <si>
    <t>Demontáž potrubí kameninové do DN 200</t>
  </si>
  <si>
    <t>-212937975</t>
  </si>
  <si>
    <t>721110941</t>
  </si>
  <si>
    <t>Potrubí kameninové výměna dílu DN 100</t>
  </si>
  <si>
    <t>930224276</t>
  </si>
  <si>
    <t>721110942</t>
  </si>
  <si>
    <t>Potrubí kameninové výměna dílu DN 125</t>
  </si>
  <si>
    <t>1098824543</t>
  </si>
  <si>
    <t>721110943</t>
  </si>
  <si>
    <t>Potrubí kameninové výměna dílu DN 150</t>
  </si>
  <si>
    <t>534504188</t>
  </si>
  <si>
    <t>721110951</t>
  </si>
  <si>
    <t>Potrubí kameninové vsazení odbočky DN 100</t>
  </si>
  <si>
    <t>-890774652</t>
  </si>
  <si>
    <t>721110952</t>
  </si>
  <si>
    <t>Potrubí kameninové vsazení odbočky DN 125</t>
  </si>
  <si>
    <t>1850698079</t>
  </si>
  <si>
    <t>721110961</t>
  </si>
  <si>
    <t>Potrubí kameninové propojení potrubí DN 100</t>
  </si>
  <si>
    <t>-1313701695</t>
  </si>
  <si>
    <t>721110962</t>
  </si>
  <si>
    <t>Potrubí kameninové propojení potrubí DN 125</t>
  </si>
  <si>
    <t>-28521843</t>
  </si>
  <si>
    <t>721110971</t>
  </si>
  <si>
    <t>Potrubí kameninové krácení trub DN 100</t>
  </si>
  <si>
    <t>-1732364031</t>
  </si>
  <si>
    <t>721110973</t>
  </si>
  <si>
    <t>Potrubí kameninové krácení trub DN 150</t>
  </si>
  <si>
    <t>136152145</t>
  </si>
  <si>
    <t>721140802</t>
  </si>
  <si>
    <t>Demontáž potrubí litinové do DN 100</t>
  </si>
  <si>
    <t>-1933149983</t>
  </si>
  <si>
    <t>721140806</t>
  </si>
  <si>
    <t>Demontáž potrubí litinové do DN 200</t>
  </si>
  <si>
    <t>-866854602</t>
  </si>
  <si>
    <t>721140903</t>
  </si>
  <si>
    <t>Potrubí litinové vsazení odbočky DN 75</t>
  </si>
  <si>
    <t>147190182</t>
  </si>
  <si>
    <t>721140905</t>
  </si>
  <si>
    <t>Potrubí litinové vsazení odbočky DN 100</t>
  </si>
  <si>
    <t>428209141</t>
  </si>
  <si>
    <t>721140912</t>
  </si>
  <si>
    <t>Potrubí litinové propojení potrubí DN 50</t>
  </si>
  <si>
    <t>-2026689508</t>
  </si>
  <si>
    <t>721140913</t>
  </si>
  <si>
    <t>Potrubí litinové propojení potrubí DN 75</t>
  </si>
  <si>
    <t>1208608811</t>
  </si>
  <si>
    <t>721140915</t>
  </si>
  <si>
    <t>Potrubí litinové propojení potrubí DN 100</t>
  </si>
  <si>
    <t>1064098743</t>
  </si>
  <si>
    <t>721140922</t>
  </si>
  <si>
    <t>Potrubí litinové odpadní krácení trub DN 50</t>
  </si>
  <si>
    <t>-1449269411</t>
  </si>
  <si>
    <t>721140923</t>
  </si>
  <si>
    <t>Potrubí litinové odpadní krácení trub DN 75</t>
  </si>
  <si>
    <t>-2128722380</t>
  </si>
  <si>
    <t>721140925</t>
  </si>
  <si>
    <t>Potrubí litinové odpadní krácení trub DN 100</t>
  </si>
  <si>
    <t>1992132497</t>
  </si>
  <si>
    <t>721140926</t>
  </si>
  <si>
    <t>Potrubí litinové odpadní krácení trub DN 125</t>
  </si>
  <si>
    <t>-290761513</t>
  </si>
  <si>
    <t>721160802</t>
  </si>
  <si>
    <t>Demontáž potrubí vláknocementového DN 100</t>
  </si>
  <si>
    <t>1103032510</t>
  </si>
  <si>
    <t>721160806</t>
  </si>
  <si>
    <t>Demontáž potrubí vláknocementového DN 200</t>
  </si>
  <si>
    <t>-1803753674</t>
  </si>
  <si>
    <t>721170972</t>
  </si>
  <si>
    <t>Potrubí z PVC krácení trub DN 50</t>
  </si>
  <si>
    <t>-1942888945</t>
  </si>
  <si>
    <t>721170973</t>
  </si>
  <si>
    <t>Potrubí z PVC krácení trub DN 70</t>
  </si>
  <si>
    <t>-2004808531</t>
  </si>
  <si>
    <t>721170975</t>
  </si>
  <si>
    <t>Potrubí z PVC krácení trub DN 125</t>
  </si>
  <si>
    <t>-658649930</t>
  </si>
  <si>
    <t>721170976</t>
  </si>
  <si>
    <t>Potrubí z PVC krácení trub DN 150</t>
  </si>
  <si>
    <t>770176445</t>
  </si>
  <si>
    <t>721171803</t>
  </si>
  <si>
    <t>Demontáž potrubí z PVC do D 75</t>
  </si>
  <si>
    <t>1957265815</t>
  </si>
  <si>
    <t>721171808</t>
  </si>
  <si>
    <t>Demontáž potrubí z PVC do D 114</t>
  </si>
  <si>
    <t>-133832288</t>
  </si>
  <si>
    <t>721171809</t>
  </si>
  <si>
    <t>Demontáž potrubí z PVC do D 160</t>
  </si>
  <si>
    <t>-1641207063</t>
  </si>
  <si>
    <t>721171902</t>
  </si>
  <si>
    <t>Potrubí z PP vsazení odbočky do hrdla DN 40</t>
  </si>
  <si>
    <t>-2020331819</t>
  </si>
  <si>
    <t>721171903</t>
  </si>
  <si>
    <t>Potrubí z PP vsazení odbočky do hrdla DN 50</t>
  </si>
  <si>
    <t>1784288864</t>
  </si>
  <si>
    <t>721171904</t>
  </si>
  <si>
    <t>Potrubí z PP vsazení odbočky do hrdla DN 75</t>
  </si>
  <si>
    <t>366165157</t>
  </si>
  <si>
    <t>721171905</t>
  </si>
  <si>
    <t>Potrubí z PP vsazení odbočky do hrdla DN 110</t>
  </si>
  <si>
    <t>289292951</t>
  </si>
  <si>
    <t>721171906</t>
  </si>
  <si>
    <t>Potrubí z PP vsazení odbočky do hrdla DN 125</t>
  </si>
  <si>
    <t>-1651548644</t>
  </si>
  <si>
    <t>721171912</t>
  </si>
  <si>
    <t>Potrubí z PP propojení potrubí DN 40</t>
  </si>
  <si>
    <t>804595172</t>
  </si>
  <si>
    <t>721171913</t>
  </si>
  <si>
    <t>Potrubí z PP propojení potrubí DN 50</t>
  </si>
  <si>
    <t>-137081819</t>
  </si>
  <si>
    <t>721171914</t>
  </si>
  <si>
    <t>Potrubí z PP propojení potrubí DN 75</t>
  </si>
  <si>
    <t>-418707405</t>
  </si>
  <si>
    <t>721171915</t>
  </si>
  <si>
    <t>Potrubí z PP propojení potrubí DN 110</t>
  </si>
  <si>
    <t>-1443181441</t>
  </si>
  <si>
    <t>721173315</t>
  </si>
  <si>
    <t>Potrubí kanalizační plastové dešťové systém KG DN 110</t>
  </si>
  <si>
    <t>-179155387</t>
  </si>
  <si>
    <t>721173316</t>
  </si>
  <si>
    <t>Potrubí kanalizační plastové dešťové systém KG DN 125</t>
  </si>
  <si>
    <t>-871538055</t>
  </si>
  <si>
    <t>721173317</t>
  </si>
  <si>
    <t>Potrubí kanalizační plastové dešťové systém KG DN 160</t>
  </si>
  <si>
    <t>-1785937326</t>
  </si>
  <si>
    <t>721173401</t>
  </si>
  <si>
    <t>Potrubí kanalizační plastové svodné systém KG DN 110</t>
  </si>
  <si>
    <t>-1887571977</t>
  </si>
  <si>
    <t>721173402</t>
  </si>
  <si>
    <t>Potrubí kanalizační plastové svodné systém KG DN 125</t>
  </si>
  <si>
    <t>-1258476284</t>
  </si>
  <si>
    <t>721173403</t>
  </si>
  <si>
    <t>Potrubí kanalizační plastové svodné systém KG DN 160</t>
  </si>
  <si>
    <t>-1038919760</t>
  </si>
  <si>
    <t>721173404</t>
  </si>
  <si>
    <t>Potrubí kanalizační plastové svodné systém KG DN 200</t>
  </si>
  <si>
    <t>-1974999728</t>
  </si>
  <si>
    <t>721173604</t>
  </si>
  <si>
    <t>Potrubí kanalizační z PE svodné DN 70</t>
  </si>
  <si>
    <t>862952644</t>
  </si>
  <si>
    <t>721173605</t>
  </si>
  <si>
    <t>Potrubí kanalizační z PE svodné DN 80</t>
  </si>
  <si>
    <t>1012509312</t>
  </si>
  <si>
    <t>721173606</t>
  </si>
  <si>
    <t>Potrubí kanalizační z PE svodné DN 100</t>
  </si>
  <si>
    <t>298111738</t>
  </si>
  <si>
    <t>721173607</t>
  </si>
  <si>
    <t>Potrubí kanalizační z PE svodné DN 125</t>
  </si>
  <si>
    <t>1641072685</t>
  </si>
  <si>
    <t>721173608</t>
  </si>
  <si>
    <t>Potrubí kanalizační z PE svodné DN 150</t>
  </si>
  <si>
    <t>898379140</t>
  </si>
  <si>
    <t>721173609</t>
  </si>
  <si>
    <t>Potrubí kanalizační z PE svodné DN 200</t>
  </si>
  <si>
    <t>1588038570</t>
  </si>
  <si>
    <t>721173704</t>
  </si>
  <si>
    <t>Potrubí kanalizační z PE odpadní DN 70</t>
  </si>
  <si>
    <t>-1399347931</t>
  </si>
  <si>
    <t>721173705</t>
  </si>
  <si>
    <t>Potrubí kanalizační z PE odpadní DN 80</t>
  </si>
  <si>
    <t>1858178748</t>
  </si>
  <si>
    <t>721173706</t>
  </si>
  <si>
    <t>Potrubí kanalizační z PE odpadní DN 100</t>
  </si>
  <si>
    <t>-24533822</t>
  </si>
  <si>
    <t>721173707</t>
  </si>
  <si>
    <t>Potrubí kanalizační z PE odpadní DN 125</t>
  </si>
  <si>
    <t>1066751723</t>
  </si>
  <si>
    <t>721173708</t>
  </si>
  <si>
    <t>Potrubí kanalizační z PE odpadní DN 150</t>
  </si>
  <si>
    <t>-1594102612</t>
  </si>
  <si>
    <t>721173709</t>
  </si>
  <si>
    <t>Potrubí kanalizační z PE odpadní DN 200</t>
  </si>
  <si>
    <t>1214225082</t>
  </si>
  <si>
    <t>721173722</t>
  </si>
  <si>
    <t>Potrubí kanalizační z PE připojovací DN 40</t>
  </si>
  <si>
    <t>787473172</t>
  </si>
  <si>
    <t>721173723</t>
  </si>
  <si>
    <t>Potrubí kanalizační z PE připojovací DN 50</t>
  </si>
  <si>
    <t>-1653446047</t>
  </si>
  <si>
    <t>721173724</t>
  </si>
  <si>
    <t>Potrubí kanalizační z PE připojovací DN 70</t>
  </si>
  <si>
    <t>2141714357</t>
  </si>
  <si>
    <t>721173725</t>
  </si>
  <si>
    <t>Potrubí kanalizační z PE připojovací DN 80</t>
  </si>
  <si>
    <t>571851380</t>
  </si>
  <si>
    <t>721173726</t>
  </si>
  <si>
    <t>Potrubí kanalizační z PE připojovací DN 100</t>
  </si>
  <si>
    <t>1725130394</t>
  </si>
  <si>
    <t>721173735</t>
  </si>
  <si>
    <t>Potrubí kanalizační z PE dešťové DN 80</t>
  </si>
  <si>
    <t>1337940770</t>
  </si>
  <si>
    <t>721173736</t>
  </si>
  <si>
    <t>Potrubí kanalizační z PE dešťové DN 100</t>
  </si>
  <si>
    <t>-1435927537</t>
  </si>
  <si>
    <t>721173737</t>
  </si>
  <si>
    <t>Potrubí kanalizační z PE dešťové DN 125</t>
  </si>
  <si>
    <t>-805770354</t>
  </si>
  <si>
    <t>721173738</t>
  </si>
  <si>
    <t>Potrubí kanalizační z PE dešťové DN 150</t>
  </si>
  <si>
    <t>957286593</t>
  </si>
  <si>
    <t>721173745</t>
  </si>
  <si>
    <t>Potrubí kanalizační z PE větrací DN 80</t>
  </si>
  <si>
    <t>-106269394</t>
  </si>
  <si>
    <t>721173746</t>
  </si>
  <si>
    <t>Potrubí kanalizační z PE větrací DN 100</t>
  </si>
  <si>
    <t>3167499</t>
  </si>
  <si>
    <t>721173747</t>
  </si>
  <si>
    <t>Potrubí kanalizační z PE větrací DN 125</t>
  </si>
  <si>
    <t>984252190</t>
  </si>
  <si>
    <t>721173748</t>
  </si>
  <si>
    <t>Potrubí kanalizační z PE větrací DN 150</t>
  </si>
  <si>
    <t>1231648473</t>
  </si>
  <si>
    <t>721174004</t>
  </si>
  <si>
    <t>Potrubí kanalizační z PP svodné systém HT DN 70</t>
  </si>
  <si>
    <t>1029056981</t>
  </si>
  <si>
    <t>721174005</t>
  </si>
  <si>
    <t>Potrubí kanalizační z PP svodné systém HT DN 100</t>
  </si>
  <si>
    <t>-1684388895</t>
  </si>
  <si>
    <t>721174006</t>
  </si>
  <si>
    <t>Potrubí kanalizační z PP svodné systém HT DN 125</t>
  </si>
  <si>
    <t>601384322</t>
  </si>
  <si>
    <t>721174007</t>
  </si>
  <si>
    <t>Potrubí kanalizační z PP svodné systém HT DN 150</t>
  </si>
  <si>
    <t>1958845609</t>
  </si>
  <si>
    <t>721174024</t>
  </si>
  <si>
    <t>Potrubí kanalizační z PP odpadní systém HT DN 70</t>
  </si>
  <si>
    <t>-759178624</t>
  </si>
  <si>
    <t>721174025</t>
  </si>
  <si>
    <t>Potrubí kanalizační z PP odpadní systém HT DN 100</t>
  </si>
  <si>
    <t>1044088848</t>
  </si>
  <si>
    <t>721174026</t>
  </si>
  <si>
    <t>Potrubí kanalizační z PP odpadní systém HT DN 125</t>
  </si>
  <si>
    <t>-1559566732</t>
  </si>
  <si>
    <t>721174027</t>
  </si>
  <si>
    <t>Potrubí kanalizační z PP odpadní systém HT DN 150</t>
  </si>
  <si>
    <t>-520536174</t>
  </si>
  <si>
    <t>721174042</t>
  </si>
  <si>
    <t>Potrubí kanalizační z PP připojovací systém HT DN 40</t>
  </si>
  <si>
    <t>-1575039777</t>
  </si>
  <si>
    <t>721174043</t>
  </si>
  <si>
    <t>Potrubí kanalizační z PP připojovací systém HT DN 50</t>
  </si>
  <si>
    <t>703912748</t>
  </si>
  <si>
    <t>721174044</t>
  </si>
  <si>
    <t>Potrubí kanalizační z PP připojovací systém HT DN 70</t>
  </si>
  <si>
    <t>217147141</t>
  </si>
  <si>
    <t>721174045</t>
  </si>
  <si>
    <t>Potrubí kanalizační z PP připojovací systém HT DN 100</t>
  </si>
  <si>
    <t>905955414</t>
  </si>
  <si>
    <t>721174054</t>
  </si>
  <si>
    <t>Potrubí kanalizační z PP dešťové systém HT DN 70</t>
  </si>
  <si>
    <t>1141639506</t>
  </si>
  <si>
    <t>721174055</t>
  </si>
  <si>
    <t>Potrubí kanalizační z PP dešťové systém HT DN 100</t>
  </si>
  <si>
    <t>-574023823</t>
  </si>
  <si>
    <t>721174056</t>
  </si>
  <si>
    <t>Potrubí kanalizační z PP dešťové systém HT DN 125</t>
  </si>
  <si>
    <t>-1801837730</t>
  </si>
  <si>
    <t>721174057</t>
  </si>
  <si>
    <t>Potrubí kanalizační z PP dešťové systém HT DN 150</t>
  </si>
  <si>
    <t>-1177968551</t>
  </si>
  <si>
    <t>721174062</t>
  </si>
  <si>
    <t>Potrubí kanalizační z PP větrací systém HT DN 75</t>
  </si>
  <si>
    <t>2070293417</t>
  </si>
  <si>
    <t>721174063</t>
  </si>
  <si>
    <t>Potrubí kanalizační z PP větrací systém HT DN 110</t>
  </si>
  <si>
    <t>-13912578</t>
  </si>
  <si>
    <t>721174064</t>
  </si>
  <si>
    <t>Potrubí kanalizační z PP větrací systém HT DN 125</t>
  </si>
  <si>
    <t>637275564</t>
  </si>
  <si>
    <t>721174065</t>
  </si>
  <si>
    <t>Potrubí kanalizační z PP větrací systém HT DN 150</t>
  </si>
  <si>
    <t>-1064759508</t>
  </si>
  <si>
    <t>721175001</t>
  </si>
  <si>
    <t>Potrubí kanalizační plastové připojovací zvuk tlumící vícevrstvé systém FRIAPHON DN 50</t>
  </si>
  <si>
    <t>922725793</t>
  </si>
  <si>
    <t>721175002</t>
  </si>
  <si>
    <t>Potrubí kanalizační plastové připojovací zvuk tlumící vícevrstvé systém FRIAPHON DN 70</t>
  </si>
  <si>
    <t>887222438</t>
  </si>
  <si>
    <t>721175003</t>
  </si>
  <si>
    <t>Potrubí kanalizační plastové připojovací zvuk tlumící vícevrstvé systém FRIAPHON DN 100</t>
  </si>
  <si>
    <t>2009163998</t>
  </si>
  <si>
    <t>721175011</t>
  </si>
  <si>
    <t>Potrubí kanalizační plastové odpadní zvuk tlumící vícevrstvé systém FRIAPHON DN 70</t>
  </si>
  <si>
    <t>250275841</t>
  </si>
  <si>
    <t>721175012</t>
  </si>
  <si>
    <t>Potrubí kanalizační plastové odpadní zvuk tlumící vícevrstvé systém FRIAPHON DN 100</t>
  </si>
  <si>
    <t>-1950500311</t>
  </si>
  <si>
    <t>721175013</t>
  </si>
  <si>
    <t>Potrubí kanalizační plastové odpadní zvuk tlumící vícevrstvé systém FRIAPHON DN 125</t>
  </si>
  <si>
    <t>1436487660</t>
  </si>
  <si>
    <t>721175014</t>
  </si>
  <si>
    <t>Potrubí kanalizační plastové odpadní zvuk tlumící vícevrstvé systém FRIAPHON DN 150</t>
  </si>
  <si>
    <t>-918323765</t>
  </si>
  <si>
    <t>721175021</t>
  </si>
  <si>
    <t>Potrubí kanalizační plastové svodné zvuk tlumící vícevrstvé systém FRIAPHON DN 100</t>
  </si>
  <si>
    <t>688158332</t>
  </si>
  <si>
    <t>721175022</t>
  </si>
  <si>
    <t>Potrubí kanalizační plastové svodné zvuk tlumící vícevrstvé systém FRIAPHON DN 125</t>
  </si>
  <si>
    <t>-1127679022</t>
  </si>
  <si>
    <t>721175023</t>
  </si>
  <si>
    <t>Potrubí kanalizační plastové svodné zvuk tlumící vícevrstvé systém FRIAPHON DN 150</t>
  </si>
  <si>
    <t>1157968162</t>
  </si>
  <si>
    <t>721175031</t>
  </si>
  <si>
    <t>Potrubí kanalizační plastové dešťové zvuk tlumící vícevrstvé systém FRIAPHON DN 70</t>
  </si>
  <si>
    <t>-788401596</t>
  </si>
  <si>
    <t>721175032</t>
  </si>
  <si>
    <t>Potrubí kanalizační plastové dešťové zvuk tlumící vícevrstvé systém FRIAPHON DN 100</t>
  </si>
  <si>
    <t>568134318</t>
  </si>
  <si>
    <t>721175033</t>
  </si>
  <si>
    <t>Potrubí kanalizační plastové dešťové zvuk tlumící vícevrstvé systém FRIAPHON DN 125</t>
  </si>
  <si>
    <t>986907646</t>
  </si>
  <si>
    <t>721175034</t>
  </si>
  <si>
    <t>Potrubí kanalizační plastové dešťové zvuk tlumící vícevrstvé systém FRIAPHON DN 150</t>
  </si>
  <si>
    <t>-99137012</t>
  </si>
  <si>
    <t>721175041</t>
  </si>
  <si>
    <t>Potrubí kanalizační plastové větrací zvuk tlumící vícevrstvé systém FRIAPHON DN 70</t>
  </si>
  <si>
    <t>325291528</t>
  </si>
  <si>
    <t>721175042</t>
  </si>
  <si>
    <t>Potrubí kanalizační plastové větrací zvuk tlumící vícevrstvé systém FRIAPHON DN 100</t>
  </si>
  <si>
    <t>-1676982775</t>
  </si>
  <si>
    <t>721175043</t>
  </si>
  <si>
    <t>Potrubí kanalizační plastové větrací zvuk tlumící vícevrstvé systém FRIAPHON DN 125</t>
  </si>
  <si>
    <t>-1737658025</t>
  </si>
  <si>
    <t>721175044</t>
  </si>
  <si>
    <t>Potrubí kanalizační plastové větrací zvuk tlumící vícevrstvé systém FRIAPHON DN 150</t>
  </si>
  <si>
    <t>-729060804</t>
  </si>
  <si>
    <t>721175102</t>
  </si>
  <si>
    <t>Potrubí kanalizační z PP připojovací zvuk tlumící vícevrstvé systém POLO-KAL DN 40</t>
  </si>
  <si>
    <t>-521549310</t>
  </si>
  <si>
    <t>721175103</t>
  </si>
  <si>
    <t>Potrubí kanalizační z PP připojovací zvuk tlumící vícevrstvé systém POLO-KAL DN 50</t>
  </si>
  <si>
    <t>-2055969624</t>
  </si>
  <si>
    <t>721175104</t>
  </si>
  <si>
    <t>Potrubí kanalizační z PP připojovací zvuk tlumící vícevrstvé systém POLO-KAL DN 75</t>
  </si>
  <si>
    <t>1358659667</t>
  </si>
  <si>
    <t>721175105</t>
  </si>
  <si>
    <t>Potrubí kanalizační z PP připojovací zvuk tlumící vícevrstvé systém POLO-KAL DN 110</t>
  </si>
  <si>
    <t>-1209202884</t>
  </si>
  <si>
    <t>721175111</t>
  </si>
  <si>
    <t>Potrubí kanalizační z PP odpadní zvuk tlumící vícevrstvé systém POLO-KAL DN 75</t>
  </si>
  <si>
    <t>-109538113</t>
  </si>
  <si>
    <t>721175112</t>
  </si>
  <si>
    <t>Potrubí kanalizační z PP odpadní zvuk tlumící vícevrstvé systém POLO-KAL DN 110</t>
  </si>
  <si>
    <t>1487285543</t>
  </si>
  <si>
    <t>721175113</t>
  </si>
  <si>
    <t>Potrubí kanalizační z PP odpadní zvuk tlumící vícevrstvé systém POLO-KAL DN 125</t>
  </si>
  <si>
    <t>-364814683</t>
  </si>
  <si>
    <t>721175114</t>
  </si>
  <si>
    <t>Potrubí kanalizační z PP odpadní zvuk tlumící vícevrstvé systém POLO-KAL DN 160</t>
  </si>
  <si>
    <t>-1264242749</t>
  </si>
  <si>
    <t>721175121</t>
  </si>
  <si>
    <t>Potrubí kanalizační z PP svodné zvuk tlumící vícevrstvé systém POLO-KAL DN 75</t>
  </si>
  <si>
    <t>-989681211</t>
  </si>
  <si>
    <t>721175122</t>
  </si>
  <si>
    <t>Potrubí kanalizační z PP svodné zvuk tlumící vícevrstvé systém POLO-KAL DN 110</t>
  </si>
  <si>
    <t>-1204455208</t>
  </si>
  <si>
    <t>721175123</t>
  </si>
  <si>
    <t>Potrubí kanalizační z PP svodné zvuk tlumící vícevrstvé systém POLO-KAL DN 125</t>
  </si>
  <si>
    <t>-1310927624</t>
  </si>
  <si>
    <t>721175124</t>
  </si>
  <si>
    <t>Potrubí kanalizační z PP svodné zvuk tlumící vícevrstvé systém POLO-KAL DN 160</t>
  </si>
  <si>
    <t>6032168</t>
  </si>
  <si>
    <t>721175131</t>
  </si>
  <si>
    <t>Potrubí kanalizační z PP dešťové zvuk tlumící vícevrstvé systém POLO-KAL DN 70</t>
  </si>
  <si>
    <t>946394184</t>
  </si>
  <si>
    <t>721175132</t>
  </si>
  <si>
    <t>Potrubí kanalizační z PP dešťové zvuk tlumící vícevrstvé systém POLO-KAL DN 100</t>
  </si>
  <si>
    <t>1464128566</t>
  </si>
  <si>
    <t>721175133</t>
  </si>
  <si>
    <t>Potrubí kanalizační z PP dešťové zvuk tlumící vícevrstvé systém POLO-KAL DN 125</t>
  </si>
  <si>
    <t>932507388</t>
  </si>
  <si>
    <t>721175141</t>
  </si>
  <si>
    <t>Potrubí kanalizační z PP větrací zvuk tlumící vícevrstvé systém POLO-KAL DN 70</t>
  </si>
  <si>
    <t>-1893660293</t>
  </si>
  <si>
    <t>721175142</t>
  </si>
  <si>
    <t>Potrubí kanalizační z PP větrací zvuk tlumící vícevrstvé systém POLO-KAL DN 100</t>
  </si>
  <si>
    <t>1765168329</t>
  </si>
  <si>
    <t>721175143</t>
  </si>
  <si>
    <t>Potrubí kanalizační z PP větrací zvuk tlumící vícevrstvé systém POLO-KAL DN 125</t>
  </si>
  <si>
    <t>963330082</t>
  </si>
  <si>
    <t>721183803</t>
  </si>
  <si>
    <t>Demontáž potrubí olovněné do D 54</t>
  </si>
  <si>
    <t>-800835696</t>
  </si>
  <si>
    <t>721183807</t>
  </si>
  <si>
    <t>Demontáž potrubí olovněné do D 114</t>
  </si>
  <si>
    <t>-602172981</t>
  </si>
  <si>
    <t>721194104</t>
  </si>
  <si>
    <t>Vyvedení a upevnění odpadních výpustek DN 40</t>
  </si>
  <si>
    <t>-771633459</t>
  </si>
  <si>
    <t>721194105</t>
  </si>
  <si>
    <t>Vyvedení a upevnění odpadních výpustek DN 50</t>
  </si>
  <si>
    <t>702878873</t>
  </si>
  <si>
    <t>721194107</t>
  </si>
  <si>
    <t>Vyvedení a upevnění odpadních výpustek DN 70</t>
  </si>
  <si>
    <t>1952520995</t>
  </si>
  <si>
    <t>721194109</t>
  </si>
  <si>
    <t>Vyvedení a upevnění odpadních výpustek DN 100</t>
  </si>
  <si>
    <t>1325602608</t>
  </si>
  <si>
    <t>721210812</t>
  </si>
  <si>
    <t>Demontáž vpustí podlahových z kyselinovzdorné kameniny DN 70</t>
  </si>
  <si>
    <t>452394992</t>
  </si>
  <si>
    <t>721210813</t>
  </si>
  <si>
    <t>Demontáž vpustí podlahových z kyselinovzdorné kameniny DN 100</t>
  </si>
  <si>
    <t>1716284301</t>
  </si>
  <si>
    <t>721210814</t>
  </si>
  <si>
    <t>Demontáž vpustí podlahových z kyselinovzdorné kameniny DN 125</t>
  </si>
  <si>
    <t>-358069506</t>
  </si>
  <si>
    <t>721210817</t>
  </si>
  <si>
    <t>Demontáž vpustí vanových DN 70</t>
  </si>
  <si>
    <t>639158493</t>
  </si>
  <si>
    <t>721210818</t>
  </si>
  <si>
    <t>Demontáž vpustí vanových DN 100</t>
  </si>
  <si>
    <t>1699278090</t>
  </si>
  <si>
    <t>721210819</t>
  </si>
  <si>
    <t>Demontáž vpustí vanových DN 125</t>
  </si>
  <si>
    <t>-603165753</t>
  </si>
  <si>
    <t>721210822</t>
  </si>
  <si>
    <t>Demontáž vpustí střešních DN 100</t>
  </si>
  <si>
    <t>1013920070</t>
  </si>
  <si>
    <t>721210823</t>
  </si>
  <si>
    <t>Demontáž vpustí střešních DN 125</t>
  </si>
  <si>
    <t>-1891728768</t>
  </si>
  <si>
    <t>721210824</t>
  </si>
  <si>
    <t>Demontáž vpustí střešních DN 150</t>
  </si>
  <si>
    <t>-720561396</t>
  </si>
  <si>
    <t>721211401</t>
  </si>
  <si>
    <t>Vpusť podlahová s vodorovným odtokem DN 40/50</t>
  </si>
  <si>
    <t>-1588406565</t>
  </si>
  <si>
    <t>721211402</t>
  </si>
  <si>
    <t>Vpusť podlahová s vodorovným odtokem DN 40/50 s automatickým vztlakovým uzávěrem</t>
  </si>
  <si>
    <t>2112823764</t>
  </si>
  <si>
    <t>721211403</t>
  </si>
  <si>
    <t>Vpusť podlahová s vodorovným odtokem DN 50/75 s kulovým kloubem</t>
  </si>
  <si>
    <t>1415193884</t>
  </si>
  <si>
    <t>721211404</t>
  </si>
  <si>
    <t>Vpusť podlahová s vodorovným odtokem DN 50/75 s přepadovou trubkou</t>
  </si>
  <si>
    <t>1202511655</t>
  </si>
  <si>
    <t>721211405</t>
  </si>
  <si>
    <t>Vpusť podlahová s vodorovným odtokem DN 40/50 s automatickým a ručním uzávěrem proti vzduté vodě</t>
  </si>
  <si>
    <t>-1675593088</t>
  </si>
  <si>
    <t>721211421</t>
  </si>
  <si>
    <t>Vpusť podlahová se svislým odtokem DN 50/75/110 mřížka nerez 115x115</t>
  </si>
  <si>
    <t>-2067875100</t>
  </si>
  <si>
    <t>721211422</t>
  </si>
  <si>
    <t>Vpusť podlahová se svislým odtokem DN 50/75/110 mřížka nerez 138x138</t>
  </si>
  <si>
    <t>-1207601216</t>
  </si>
  <si>
    <t>721211431</t>
  </si>
  <si>
    <t>Vtok terasový s vodorovným stavitelným odtokem DN 50/75 se suchou klapkou</t>
  </si>
  <si>
    <t>-1059062395</t>
  </si>
  <si>
    <t>721211432</t>
  </si>
  <si>
    <t>Vtok terasový s vodorovným stavitelným odtokem DN 40/50 se sítkem</t>
  </si>
  <si>
    <t>149717277</t>
  </si>
  <si>
    <t>721211501</t>
  </si>
  <si>
    <t>Vpusť sklepní s vodorovným odtokem DN 110 mřížka plast 170x240</t>
  </si>
  <si>
    <t>-1517250376</t>
  </si>
  <si>
    <t>721211502</t>
  </si>
  <si>
    <t>Vpusť sklepní s vodorovným odtokem DN 110 mřížka litina 170x240</t>
  </si>
  <si>
    <t>-2070531583</t>
  </si>
  <si>
    <t>721211511</t>
  </si>
  <si>
    <t>Vpusť sklepní s vodorovným odtokem a izolační přírubou DN 75/110 mřížka plast 138x138</t>
  </si>
  <si>
    <t>-794386077</t>
  </si>
  <si>
    <t>721211521</t>
  </si>
  <si>
    <t>Vpusť sklepní s vodorovným odtokem a trojnásobnou zpětnou klapkou DN 110 mřížka plast 180x125</t>
  </si>
  <si>
    <t>-1415483397</t>
  </si>
  <si>
    <t>721211611</t>
  </si>
  <si>
    <t>Vtok dvorní se svislým odtokem a zápachovou klapkou DN 110/160 mříž litina 226x226</t>
  </si>
  <si>
    <t>971644574</t>
  </si>
  <si>
    <t>721211621</t>
  </si>
  <si>
    <t>Vtok dvorní se svislým odtokem a izolační přírubou DN 110/160 mříž litina 226x226</t>
  </si>
  <si>
    <t>-149728671</t>
  </si>
  <si>
    <t>721211911</t>
  </si>
  <si>
    <t>Montáž vpustí podlahových DN 40/50</t>
  </si>
  <si>
    <t>1109326749</t>
  </si>
  <si>
    <t>721211912</t>
  </si>
  <si>
    <t>Montáž vpustí podlahových DN 50/75</t>
  </si>
  <si>
    <t>-485888154</t>
  </si>
  <si>
    <t>721211913</t>
  </si>
  <si>
    <t>Montáž vpustí podlahových DN 110</t>
  </si>
  <si>
    <t>-304438572</t>
  </si>
  <si>
    <t>721212111</t>
  </si>
  <si>
    <t>Odtokový sprchový žlab délky 700 mm s krycím roštem a zápachovou uzávěrkou</t>
  </si>
  <si>
    <t>-1080796075</t>
  </si>
  <si>
    <t>721212112</t>
  </si>
  <si>
    <t>Odtokový sprchový žlab délky 800 mm s krycím roštem a zápachovou uzávěrkou</t>
  </si>
  <si>
    <t>402765745</t>
  </si>
  <si>
    <t>721212113</t>
  </si>
  <si>
    <t>Odtokový sprchový žlab délky 900 mm s krycím roštem a zápachovou uzávěrkou</t>
  </si>
  <si>
    <t>2008841828</t>
  </si>
  <si>
    <t>721212114</t>
  </si>
  <si>
    <t>Odtokový sprchový žlab délky 1000 mm s krycím roštem a zápachovou uzávěrkou</t>
  </si>
  <si>
    <t>-1065435573</t>
  </si>
  <si>
    <t>721219114</t>
  </si>
  <si>
    <t>Montáž odtokového sprchového žlabu délky do 1000 mm</t>
  </si>
  <si>
    <t>-2097062429</t>
  </si>
  <si>
    <t>721220801</t>
  </si>
  <si>
    <t>Demontáž uzávěrek zápachových DN 70</t>
  </si>
  <si>
    <t>-81761746</t>
  </si>
  <si>
    <t>721220802</t>
  </si>
  <si>
    <t>Demontáž uzávěrek zápachových DN 100</t>
  </si>
  <si>
    <t>-1589230390</t>
  </si>
  <si>
    <t>721226511</t>
  </si>
  <si>
    <t>Zápachová uzávěrka podomítková pro pračku a myčku DN 40</t>
  </si>
  <si>
    <t>1137475009</t>
  </si>
  <si>
    <t>721226512</t>
  </si>
  <si>
    <t>Zápachová uzávěrka podomítková pro pračku a myčku DN 50</t>
  </si>
  <si>
    <t>-511820355</t>
  </si>
  <si>
    <t>721226513</t>
  </si>
  <si>
    <t>Zápachová uzávěrka podomítková pro pračku a myčku DN 40/50 s přípojem vody a elektřiny</t>
  </si>
  <si>
    <t>687538106</t>
  </si>
  <si>
    <t>721226521</t>
  </si>
  <si>
    <t>Zápachová uzávěrka nástěnná pro pračku a myčku DN 40</t>
  </si>
  <si>
    <t>2024950814</t>
  </si>
  <si>
    <t>721233111</t>
  </si>
  <si>
    <t>Střešní vtok polypropylen PP pro ploché střechy svislý odtok DN 75</t>
  </si>
  <si>
    <t>426443961</t>
  </si>
  <si>
    <t>721233112</t>
  </si>
  <si>
    <t>Střešní vtok polypropylen PP pro ploché střechy svislý odtok DN 110</t>
  </si>
  <si>
    <t>2116273772</t>
  </si>
  <si>
    <t>721233113</t>
  </si>
  <si>
    <t>Střešní vtok polypropylen PP pro ploché střechy svislý odtok DN 125</t>
  </si>
  <si>
    <t>1942242443</t>
  </si>
  <si>
    <t>721233114</t>
  </si>
  <si>
    <t>Střešní vtok polypropylen PP pro ploché střechy svislý odtok DN 160</t>
  </si>
  <si>
    <t>1290816327</t>
  </si>
  <si>
    <t>721233121</t>
  </si>
  <si>
    <t>Střešní vtok polypropylen PP pro ploché střechy vodorovný odtok DN 75/110</t>
  </si>
  <si>
    <t>-1597855001</t>
  </si>
  <si>
    <t>721233211</t>
  </si>
  <si>
    <t>Střešní vtok polypropylen PP pro pochůzné střechy svislý odtok DN 75</t>
  </si>
  <si>
    <t>2094600653</t>
  </si>
  <si>
    <t>721233212</t>
  </si>
  <si>
    <t>Střešní vtok polypropylen PP pro pochůzné střechy svislý odtok DN 110</t>
  </si>
  <si>
    <t>1598132898</t>
  </si>
  <si>
    <t>721233213</t>
  </si>
  <si>
    <t>Střešní vtok polypropylen PP pro pochůzné střechy svislý odtok DN 125</t>
  </si>
  <si>
    <t>1808967804</t>
  </si>
  <si>
    <t>721233214</t>
  </si>
  <si>
    <t>Střešní vtok polypropylen PP pro pochůzné střechy svislý odtok DN 160</t>
  </si>
  <si>
    <t>422206734</t>
  </si>
  <si>
    <t>721233221</t>
  </si>
  <si>
    <t>Střešní vtok polypropylen PP pro pochůzné střechy vodorovný odtok DN 75/110</t>
  </si>
  <si>
    <t>-1086859618</t>
  </si>
  <si>
    <t>721241102</t>
  </si>
  <si>
    <t>Lapač střešních splavenin z litiny DN 125</t>
  </si>
  <si>
    <t>-1681853533</t>
  </si>
  <si>
    <t>721241103</t>
  </si>
  <si>
    <t>Lapač střešních splavenin z litiny DN 150</t>
  </si>
  <si>
    <t>-1096611179</t>
  </si>
  <si>
    <t>721241104</t>
  </si>
  <si>
    <t>Lapač střešních splavenin z litiny DN 200</t>
  </si>
  <si>
    <t>1614904523</t>
  </si>
  <si>
    <t>721242115</t>
  </si>
  <si>
    <t>Lapač střešních splavenin z PP se zápachovou klapkou a lapacím košem DN 110</t>
  </si>
  <si>
    <t>444581848</t>
  </si>
  <si>
    <t>721242116</t>
  </si>
  <si>
    <t>Lapač střešních splavenin z PP se zápachovou klapkou a lapacím košem DN 125</t>
  </si>
  <si>
    <t>543595490</t>
  </si>
  <si>
    <t>721242803</t>
  </si>
  <si>
    <t>Demontáž lapače střešních splavenin DN 110</t>
  </si>
  <si>
    <t>2010633172</t>
  </si>
  <si>
    <t>721242804</t>
  </si>
  <si>
    <t>Demontáž lapače střešních splavenin DN 125</t>
  </si>
  <si>
    <t>611020444</t>
  </si>
  <si>
    <t>721242805</t>
  </si>
  <si>
    <t>Demontáž lapače střešních splavenin DN 150</t>
  </si>
  <si>
    <t>812204975</t>
  </si>
  <si>
    <t>721252803</t>
  </si>
  <si>
    <t>Demontáž šoupátka kalového do DN 70</t>
  </si>
  <si>
    <t>831110430</t>
  </si>
  <si>
    <t>721252807</t>
  </si>
  <si>
    <t>Demontáž šoupátka kalového do DN 150</t>
  </si>
  <si>
    <t>283245428</t>
  </si>
  <si>
    <t>721252808</t>
  </si>
  <si>
    <t>Demontáž šoupátka kalového do DN 200</t>
  </si>
  <si>
    <t>-1291872661</t>
  </si>
  <si>
    <t>721259103</t>
  </si>
  <si>
    <t>Montáž šoupátka kalového z litiny DN 70</t>
  </si>
  <si>
    <t>-1616656260</t>
  </si>
  <si>
    <t>721259105</t>
  </si>
  <si>
    <t>Montáž šoupátka kalového z litiny DN 100</t>
  </si>
  <si>
    <t>926567372</t>
  </si>
  <si>
    <t>721259106</t>
  </si>
  <si>
    <t>Montáž šoupátka kalového z litiny DN 125</t>
  </si>
  <si>
    <t>-866426371</t>
  </si>
  <si>
    <t>721259107</t>
  </si>
  <si>
    <t>Montáž šoupátka kalového z litiny DN 150</t>
  </si>
  <si>
    <t>-561485178</t>
  </si>
  <si>
    <t>721259108</t>
  </si>
  <si>
    <t>Montáž šoupátka kalového z litiny DN 200</t>
  </si>
  <si>
    <t>-898628893</t>
  </si>
  <si>
    <t>721262105</t>
  </si>
  <si>
    <t>Klapka koncová hrdlová litina DN 100</t>
  </si>
  <si>
    <t>2066408360</t>
  </si>
  <si>
    <t>721262107</t>
  </si>
  <si>
    <t>Klapka koncová hrdlová litina DN 150</t>
  </si>
  <si>
    <t>-507794212</t>
  </si>
  <si>
    <t>721262108</t>
  </si>
  <si>
    <t>Klapka koncová hrdlová litina DN 200</t>
  </si>
  <si>
    <t>-679475116</t>
  </si>
  <si>
    <t>721262201</t>
  </si>
  <si>
    <t>Klapka koncová polypropylen PP DN 110</t>
  </si>
  <si>
    <t>-2015348235</t>
  </si>
  <si>
    <t>721262202</t>
  </si>
  <si>
    <t>Klapka koncová polypropylen PP DN 125</t>
  </si>
  <si>
    <t>-2018328502</t>
  </si>
  <si>
    <t>721262203</t>
  </si>
  <si>
    <t>Klapka koncová polypropylen PP DN 160</t>
  </si>
  <si>
    <t>-1350907566</t>
  </si>
  <si>
    <t>721262204</t>
  </si>
  <si>
    <t>Klapka koncová polypropylen PP DN 200</t>
  </si>
  <si>
    <t>-931091062</t>
  </si>
  <si>
    <t>721262804</t>
  </si>
  <si>
    <t>Demontáž klapky koncové hrdlové (žabí) do DN 125</t>
  </si>
  <si>
    <t>-1948002636</t>
  </si>
  <si>
    <t>721262807</t>
  </si>
  <si>
    <t>Demontáž klapky koncové hrdlové (žabí) do DN 200</t>
  </si>
  <si>
    <t>1612985473</t>
  </si>
  <si>
    <t>721263101</t>
  </si>
  <si>
    <t>Klapka zpětná polypropylen PP s automatickým uzávěrem DN 110</t>
  </si>
  <si>
    <t>1416232186</t>
  </si>
  <si>
    <t>721263102</t>
  </si>
  <si>
    <t>Klapka zpětná polypropylen PP s automatickým uzávěrem DN 125</t>
  </si>
  <si>
    <t>-569696221</t>
  </si>
  <si>
    <t>721263103</t>
  </si>
  <si>
    <t>Klapka zpětná polypropylen PP s automatickým uzávěrem DN 160</t>
  </si>
  <si>
    <t>497800099</t>
  </si>
  <si>
    <t>721263104</t>
  </si>
  <si>
    <t>Klapka zpětná polypropylen PP s automatickým uzávěrem DN 200</t>
  </si>
  <si>
    <t>-1635593055</t>
  </si>
  <si>
    <t>721263121</t>
  </si>
  <si>
    <t>Klapka zpětná polypropylen PP s automatickým a nouzovým uzávěrem DN 110</t>
  </si>
  <si>
    <t>-463900290</t>
  </si>
  <si>
    <t>721263122</t>
  </si>
  <si>
    <t>Klapka zpětná polypropylen PP s automatickým a nouzovým uzávěrem DN 125</t>
  </si>
  <si>
    <t>75515675</t>
  </si>
  <si>
    <t>721263123</t>
  </si>
  <si>
    <t>Klapka zpětná polypropylen PP s automatickým a nouzovým uzávěrem DN 160</t>
  </si>
  <si>
    <t>1401417898</t>
  </si>
  <si>
    <t>721263124</t>
  </si>
  <si>
    <t>Klapka zpětná polypropylen PP s automatickým a nouzovým uzávěrem DN 200</t>
  </si>
  <si>
    <t>1637918120</t>
  </si>
  <si>
    <t>721263804</t>
  </si>
  <si>
    <t>Demontáž klapky zpětné do DN 125</t>
  </si>
  <si>
    <t>-1895146384</t>
  </si>
  <si>
    <t>721263807</t>
  </si>
  <si>
    <t>Demontáž klapky zpětné do DN 200</t>
  </si>
  <si>
    <t>1753775068</t>
  </si>
  <si>
    <t>721273151</t>
  </si>
  <si>
    <t>Hlavice ventilační polypropylen PP DN 50</t>
  </si>
  <si>
    <t>-1930608545</t>
  </si>
  <si>
    <t>721273152</t>
  </si>
  <si>
    <t>Hlavice ventilační polypropylen PP DN 75</t>
  </si>
  <si>
    <t>-1382620893</t>
  </si>
  <si>
    <t>721273153</t>
  </si>
  <si>
    <t>Hlavice ventilační polypropylen PP DN 110</t>
  </si>
  <si>
    <t>364406743</t>
  </si>
  <si>
    <t>721274103</t>
  </si>
  <si>
    <t>Přivzdušňovací ventil venkovní odpadních potrubí DN 110</t>
  </si>
  <si>
    <t>-1269438026</t>
  </si>
  <si>
    <t>721274121</t>
  </si>
  <si>
    <t>Přivzdušňovací ventil vnitřní odpadních potrubí do DN 50</t>
  </si>
  <si>
    <t>351989419</t>
  </si>
  <si>
    <t>721274122</t>
  </si>
  <si>
    <t>Přivzdušňovací ventil vnitřní odpadních potrubí DN 75</t>
  </si>
  <si>
    <t>1135886475</t>
  </si>
  <si>
    <t>721274123</t>
  </si>
  <si>
    <t>Přivzdušňovací ventil vnitřní odpadních potrubí DN 100</t>
  </si>
  <si>
    <t>-695884396</t>
  </si>
  <si>
    <t>721274124</t>
  </si>
  <si>
    <t>Přivzdušňovací ventil vnitřní odpadních potrubí DN 110</t>
  </si>
  <si>
    <t>2025495714</t>
  </si>
  <si>
    <t>721290111</t>
  </si>
  <si>
    <t>Zkouška těsnosti potrubí kanalizace vodou do DN 125</t>
  </si>
  <si>
    <t>351859553</t>
  </si>
  <si>
    <t>721290112</t>
  </si>
  <si>
    <t>Zkouška těsnosti potrubí kanalizace vodou do DN 200</t>
  </si>
  <si>
    <t>1901249236</t>
  </si>
  <si>
    <t>721290113</t>
  </si>
  <si>
    <t>Zkouška těsnosti potrubí kanalizace vodou do DN 300</t>
  </si>
  <si>
    <t>-1174924343</t>
  </si>
  <si>
    <t>721290123</t>
  </si>
  <si>
    <t>Zkouška těsnosti potrubí kanalizace kouřem do DN 300</t>
  </si>
  <si>
    <t>1308528560</t>
  </si>
  <si>
    <t>721290821</t>
  </si>
  <si>
    <t>Přemístění vnitrostaveništní demontovaných hmot vnitřní kanalizace v objektech výšky do 6 m</t>
  </si>
  <si>
    <t>1649719956</t>
  </si>
  <si>
    <t>721290822</t>
  </si>
  <si>
    <t>Přemístění vnitrostaveništní demontovaných hmot vnitřní kanalizace v objektech výšky do 12 m</t>
  </si>
  <si>
    <t>-364759428</t>
  </si>
  <si>
    <t>721290823</t>
  </si>
  <si>
    <t>Přemístění vnitrostaveništní demontovaných hmot vnitřní kanalizace v objektech výšky do 24 m</t>
  </si>
  <si>
    <t>-1292209035</t>
  </si>
  <si>
    <t>721290824</t>
  </si>
  <si>
    <t>Přemístění vnitrostaveništní demontovaných hmot vnitřní kanalizace v objektech výšky do 36 m</t>
  </si>
  <si>
    <t>-694486607</t>
  </si>
  <si>
    <t>721300912</t>
  </si>
  <si>
    <t>Pročištění odpadů svislých v jednom podlaží do DN 200</t>
  </si>
  <si>
    <t>-1436790775</t>
  </si>
  <si>
    <t>721300922</t>
  </si>
  <si>
    <t>Pročištění svodů ležatých do DN 300</t>
  </si>
  <si>
    <t>-676658074</t>
  </si>
  <si>
    <t>721300932</t>
  </si>
  <si>
    <t>Pročištění potrubí šikmé do DN 100</t>
  </si>
  <si>
    <t>-1953131746</t>
  </si>
  <si>
    <t>721300941</t>
  </si>
  <si>
    <t>Pročištění vpustí dvorních D 300</t>
  </si>
  <si>
    <t>1565920509</t>
  </si>
  <si>
    <t>721300942</t>
  </si>
  <si>
    <t>Pročištění lapačů střešních splavenin</t>
  </si>
  <si>
    <t>-828861193</t>
  </si>
  <si>
    <t>721300943</t>
  </si>
  <si>
    <t>Pročištění vpusť podlahová do DN 70</t>
  </si>
  <si>
    <t>-1750438898</t>
  </si>
  <si>
    <t>721300945</t>
  </si>
  <si>
    <t>Pročištění vpusť podlahová DN 100</t>
  </si>
  <si>
    <t>-964002627</t>
  </si>
  <si>
    <t>721300953</t>
  </si>
  <si>
    <t>Pročištění šoupátko kanalizační do DN 125</t>
  </si>
  <si>
    <t>221843463</t>
  </si>
  <si>
    <t>721300957</t>
  </si>
  <si>
    <t>Pročištění šoupátko kanalizační do DN 200</t>
  </si>
  <si>
    <t>1754489348</t>
  </si>
  <si>
    <t>721300961</t>
  </si>
  <si>
    <t>Pročištění zápachových uzávěrek jednoduchých umyvadlo,nebo dřez</t>
  </si>
  <si>
    <t>-1971406694</t>
  </si>
  <si>
    <t>721300962</t>
  </si>
  <si>
    <t>Pročištění zápachových uzávěrek dvojitých klozetových vanových dřezových nebo pisoárových</t>
  </si>
  <si>
    <t>-472485243</t>
  </si>
  <si>
    <t>998721102</t>
  </si>
  <si>
    <t>Přesun hmot tonážní pro vnitřní kanalizace v objektech v do 12 m</t>
  </si>
  <si>
    <t>-871111041</t>
  </si>
  <si>
    <t>998721103</t>
  </si>
  <si>
    <t>Přesun hmot tonážní pro vnitřní kanalizace v objektech v do 24 m</t>
  </si>
  <si>
    <t>-1310096753</t>
  </si>
  <si>
    <t>998721104</t>
  </si>
  <si>
    <t>Přesun hmot tonážní pro vnitřní kanalizace v objektech v do 36 m</t>
  </si>
  <si>
    <t>482794825</t>
  </si>
  <si>
    <t xml:space="preserve">    741 - Elektroinstalace - silnoproud</t>
  </si>
  <si>
    <t>741110001</t>
  </si>
  <si>
    <t>Montáž trubka plastová tuhá D přes 16 do 23 mm uložená pevně</t>
  </si>
  <si>
    <t>-1568461694</t>
  </si>
  <si>
    <t>741110002</t>
  </si>
  <si>
    <t>Montáž trubka plastová tuhá D přes 23 do 35 mm uložená pevně</t>
  </si>
  <si>
    <t>-1657059083</t>
  </si>
  <si>
    <t>741110011</t>
  </si>
  <si>
    <t>Montáž trubka plastová tuhá D přes 16 do 23 mm uložená volně</t>
  </si>
  <si>
    <t>1528504133</t>
  </si>
  <si>
    <t>741110012</t>
  </si>
  <si>
    <t>Montáž trubka plastová tuhá D přes 23 do 35 mm uložená volně</t>
  </si>
  <si>
    <t>1363196442</t>
  </si>
  <si>
    <t>741110021</t>
  </si>
  <si>
    <t>Montáž trubka plastová tuhá D přes 16 do 23 mm uložená pod omítku</t>
  </si>
  <si>
    <t>-825676179</t>
  </si>
  <si>
    <t>741110022</t>
  </si>
  <si>
    <t>Montáž trubka plastová tuhá D přes 23 do 35 mm uložená pod omítku</t>
  </si>
  <si>
    <t>-2050970322</t>
  </si>
  <si>
    <t>741110041</t>
  </si>
  <si>
    <t>Montáž trubka plastová ohebná D přes 11 do 23 mm uložená pevně</t>
  </si>
  <si>
    <t>1082120625</t>
  </si>
  <si>
    <t>741110042</t>
  </si>
  <si>
    <t>Montáž trubka plastová ohebná D přes 23 do 35 mm uložená pevně</t>
  </si>
  <si>
    <t>28184350</t>
  </si>
  <si>
    <t>741110051</t>
  </si>
  <si>
    <t>Montáž trubka plastová ohebná D přes 11 do 23 mm uložená volně</t>
  </si>
  <si>
    <t>1132223622</t>
  </si>
  <si>
    <t>741110052</t>
  </si>
  <si>
    <t>Montáž trubka plastová ohebná D přes 23 do 35 mm uložená volně</t>
  </si>
  <si>
    <t>235914507</t>
  </si>
  <si>
    <t>741110061</t>
  </si>
  <si>
    <t>Montáž trubka plastová ohebná D přes 11 do 23 mm uložená pod omítku</t>
  </si>
  <si>
    <t>1654484090</t>
  </si>
  <si>
    <t>741110062</t>
  </si>
  <si>
    <t>Montáž trubka plastová ohebná D přes 23 do 35 mm uložená pod omítku</t>
  </si>
  <si>
    <t>-1810491715</t>
  </si>
  <si>
    <t>741110101</t>
  </si>
  <si>
    <t>Montáž trubka pancéřová plastová tuhá D přes 16 do 23 mm uložená pevně</t>
  </si>
  <si>
    <t>-708984525</t>
  </si>
  <si>
    <t>741110102</t>
  </si>
  <si>
    <t>Montáž trubka pancéřová plastová tuhá D přes 23 do 29 mm uložená pevně</t>
  </si>
  <si>
    <t>1446999546</t>
  </si>
  <si>
    <t>741110111</t>
  </si>
  <si>
    <t>Montáž trubka pancéřová plastová tuhá D přes 16 do 23 mm uložená volně</t>
  </si>
  <si>
    <t>1207884441</t>
  </si>
  <si>
    <t>741110112</t>
  </si>
  <si>
    <t>Montáž trubka pancéřová plastová tuhá D přes 23 do 29 mm uložená volně</t>
  </si>
  <si>
    <t>-423743382</t>
  </si>
  <si>
    <t>741110121</t>
  </si>
  <si>
    <t>Montáž trubka pancéřová plastová tuhá D přes 16 do 23 mm uložená pod omítku</t>
  </si>
  <si>
    <t>854749187</t>
  </si>
  <si>
    <t>741110122</t>
  </si>
  <si>
    <t>Montáž trubka pancéřová plastová tuhá D přes 23 do 29 mm uložená pod omítku</t>
  </si>
  <si>
    <t>-595732118</t>
  </si>
  <si>
    <t>741110141</t>
  </si>
  <si>
    <t>Montáž trubka pancéřová kovová tuhá závitová D přes 13,5 do 16 mm uložená pevně</t>
  </si>
  <si>
    <t>-2044080076</t>
  </si>
  <si>
    <t>741110142</t>
  </si>
  <si>
    <t>Montáž trubka pancéřová kovová tuhá závitová D přes 16 do 29 mm uložená pevně</t>
  </si>
  <si>
    <t>-1599065380</t>
  </si>
  <si>
    <t>741110143</t>
  </si>
  <si>
    <t>Montáž trubka pancéřová kovová tuhá závitová D přes 29 do 42 mm uložená pevně</t>
  </si>
  <si>
    <t>-1317945367</t>
  </si>
  <si>
    <t>741110151</t>
  </si>
  <si>
    <t>Montáž trubka pancéřová kovová tuhá závitová D přes 13,5 do 16 mm uložená volně</t>
  </si>
  <si>
    <t>-1921107523</t>
  </si>
  <si>
    <t>741110152</t>
  </si>
  <si>
    <t>Montáž trubka pancéřová kovová tuhá závitová D přes 16 do 29 mm uložená volně</t>
  </si>
  <si>
    <t>-398171184</t>
  </si>
  <si>
    <t>741110153</t>
  </si>
  <si>
    <t>Montáž trubka pancéřová kovová tuhá závitová D přes 29 do 42 mm uložená volně</t>
  </si>
  <si>
    <t>324103129</t>
  </si>
  <si>
    <t>741110161</t>
  </si>
  <si>
    <t>Montáž trubka pancéřová kovová tuhá závitová D přes 13,5 do 16 mm uložená pod omítku</t>
  </si>
  <si>
    <t>1538788956</t>
  </si>
  <si>
    <t>741110162</t>
  </si>
  <si>
    <t>Montáž trubka pancéřová kovová tuhá závitová D přes 16 do 29 mm uložená pod omítku</t>
  </si>
  <si>
    <t>-802050188</t>
  </si>
  <si>
    <t>741110163</t>
  </si>
  <si>
    <t>Montáž trubka pancéřová kovová tuhá závitová D přes 29 do 42 mm uložená pod omítku</t>
  </si>
  <si>
    <t>-742423060</t>
  </si>
  <si>
    <t>741110201</t>
  </si>
  <si>
    <t>Montáž trubka pancéřová kovová tuhá bezzávitová D přes 13,5 do 16 mm uložená pevně</t>
  </si>
  <si>
    <t>-1461900256</t>
  </si>
  <si>
    <t>741110202</t>
  </si>
  <si>
    <t>Montáž trubka pancéřová kovová tuhá bezzávitová D přes 16 do 29 mm uložená pevně</t>
  </si>
  <si>
    <t>22933231</t>
  </si>
  <si>
    <t>741110203</t>
  </si>
  <si>
    <t>Montáž trubka pancéřová kovová tuhá bezzávitová D přes 29 do 42 mm uložená pevně</t>
  </si>
  <si>
    <t>-1884608299</t>
  </si>
  <si>
    <t>741110211</t>
  </si>
  <si>
    <t>Montáž trubka pancéřová kovová tuhá bezzávitová D přes 13,5 do 16 mm uložená volně</t>
  </si>
  <si>
    <t>-2007386628</t>
  </si>
  <si>
    <t>741110212</t>
  </si>
  <si>
    <t>Montáž trubka pancéřová kovová tuhá bezzávitová D přes 16 do 29 mm uložená volně</t>
  </si>
  <si>
    <t>598312914</t>
  </si>
  <si>
    <t>741110213</t>
  </si>
  <si>
    <t>Montáž trubka pancéřová kovová tuhá bezzávitová D přes 29 do 42 mm uložená volně</t>
  </si>
  <si>
    <t>1266714579</t>
  </si>
  <si>
    <t>741110221</t>
  </si>
  <si>
    <t>Montáž trubka pancéřová kovová tuhá bezzávitová D přes 13,5 do 16 mm uložená pod omítku</t>
  </si>
  <si>
    <t>596766757</t>
  </si>
  <si>
    <t>741110222</t>
  </si>
  <si>
    <t>Montáž trubka pancéřová kovová tuhá bezzávitová D přes 16 do 29 mm uložená pod omítku</t>
  </si>
  <si>
    <t>-163206516</t>
  </si>
  <si>
    <t>741110223</t>
  </si>
  <si>
    <t>Montáž trubka pancéřová kovová tuhá bezzávitová D přes 29 do 42 mm uložená pod omítku</t>
  </si>
  <si>
    <t>-1017856377</t>
  </si>
  <si>
    <t>741110231</t>
  </si>
  <si>
    <t>Montáž trubka pancéřová kovová ohebná D přes 13,5 do 16 mm uložená pevně</t>
  </si>
  <si>
    <t>-945992772</t>
  </si>
  <si>
    <t>741110232</t>
  </si>
  <si>
    <t>Montáž trubka pancéřová kovová ohebná D přes 16 do 29 mm uložená pevně</t>
  </si>
  <si>
    <t>716915649</t>
  </si>
  <si>
    <t>741110233</t>
  </si>
  <si>
    <t>Montáž trubka pancéřová kovová ohebná D přes 29 do 48 mm uložená pevně</t>
  </si>
  <si>
    <t>547925021</t>
  </si>
  <si>
    <t>741110241</t>
  </si>
  <si>
    <t>Montáž trubka pancéřová kovová ohebná D přes 13,5 do 16 mm uložená volně</t>
  </si>
  <si>
    <t>1604903885</t>
  </si>
  <si>
    <t>741110242</t>
  </si>
  <si>
    <t>Montáž trubka pancéřová kovová ohebná D přes 16 do 29 mm uložená volně</t>
  </si>
  <si>
    <t>2111292730</t>
  </si>
  <si>
    <t>741110243</t>
  </si>
  <si>
    <t>Montáž trubka pancéřová kovová ohebná D přes 29 do 48 mm uložená volně</t>
  </si>
  <si>
    <t>-150499011</t>
  </si>
  <si>
    <t>741110251</t>
  </si>
  <si>
    <t>Montáž trubka pancéřová kovová ohebná D přes 13,5 do 16 mm uložená pod omítku</t>
  </si>
  <si>
    <t>792505887</t>
  </si>
  <si>
    <t>741110252</t>
  </si>
  <si>
    <t>Montáž trubka pancéřová kovová ohebná D přes 16 do 29 mm uložená pod omítku</t>
  </si>
  <si>
    <t>-1164798849</t>
  </si>
  <si>
    <t>741110253</t>
  </si>
  <si>
    <t>Montáž trubka pancéřová kovová ohebná D přes 29 do 48 mm uložená pod omítku</t>
  </si>
  <si>
    <t>-1208780953</t>
  </si>
  <si>
    <t>741110301</t>
  </si>
  <si>
    <t>Montáž trubka ochranná do krabic plastová tuhá D do 40 mm uložená pevně</t>
  </si>
  <si>
    <t>-889956509</t>
  </si>
  <si>
    <t>741110302</t>
  </si>
  <si>
    <t>Montáž trubka ochranná do krabic plastová tuhá D přes 40 do 90 mm uložená pevně</t>
  </si>
  <si>
    <t>-505043716</t>
  </si>
  <si>
    <t>741110311</t>
  </si>
  <si>
    <t>Montáž trubka ochranná do krabic plastová tuhá D do 40 mm uložená volně</t>
  </si>
  <si>
    <t>1399580447</t>
  </si>
  <si>
    <t>741110312</t>
  </si>
  <si>
    <t>Montáž trubka ochranná do krabic plastová tuhá D přes 40 do 90 mm uložená volně</t>
  </si>
  <si>
    <t>-263846696</t>
  </si>
  <si>
    <t>741110331</t>
  </si>
  <si>
    <t>Montáž trubka ochranná do krabic ocelová závitová DN 10 mm uložená pevně</t>
  </si>
  <si>
    <t>1408894673</t>
  </si>
  <si>
    <t>741110332</t>
  </si>
  <si>
    <t>Montáž trubka ochranná do krabic ocelová závitová DN přes 10 do 25 mm uložená pevně</t>
  </si>
  <si>
    <t>450905096</t>
  </si>
  <si>
    <t>741110341</t>
  </si>
  <si>
    <t>Montáž trubka ochranná do krabic ocelová závitová DN 10 mm uložená volně</t>
  </si>
  <si>
    <t>879876888</t>
  </si>
  <si>
    <t>741110342</t>
  </si>
  <si>
    <t>Montáž trubka ochranná do krabic ocelová závitová DN přes 10 do 25 mm uložená volně</t>
  </si>
  <si>
    <t>-1321160441</t>
  </si>
  <si>
    <t>741110361</t>
  </si>
  <si>
    <t>Montáž trubka ochranná do krabic ocelová bez závitu D do 70 mm pevně</t>
  </si>
  <si>
    <t>-2108034338</t>
  </si>
  <si>
    <t>741110362</t>
  </si>
  <si>
    <t>Montáž trubka ochranná do krabic ocelová bez závitu D přes 70 do 95 mm pevně</t>
  </si>
  <si>
    <t>-326650051</t>
  </si>
  <si>
    <t>741110371</t>
  </si>
  <si>
    <t>Montáž trubka ochranná do krabic ocelová bez závitu D do 70 mm volně</t>
  </si>
  <si>
    <t>-1137469175</t>
  </si>
  <si>
    <t>741110372</t>
  </si>
  <si>
    <t>Montáž trubka ochranná do krabic ocelová bez závitu D přes 70 do 95 mm volně</t>
  </si>
  <si>
    <t>27438588</t>
  </si>
  <si>
    <t>741110373</t>
  </si>
  <si>
    <t>Montáž trubka ochranná do krabic ocelová bez závitu D přes 95 do 115 mm volně</t>
  </si>
  <si>
    <t>-1476869658</t>
  </si>
  <si>
    <t>741110401</t>
  </si>
  <si>
    <t>Montáž hadice ochranná kovová s nasunutím do krabic D do 25 mm uložená volně</t>
  </si>
  <si>
    <t>-1270893015</t>
  </si>
  <si>
    <t>741110402</t>
  </si>
  <si>
    <t>Montáž hadice ochranná kovová s nasunutím do krabic D přes 25 do 50 mm uložená volně</t>
  </si>
  <si>
    <t>-482607346</t>
  </si>
  <si>
    <t>741110421</t>
  </si>
  <si>
    <t>Montáž hadice ochranná kovová s nasunutím do krabic D do 25 mm uložená pevně</t>
  </si>
  <si>
    <t>-1278829242</t>
  </si>
  <si>
    <t>741110422</t>
  </si>
  <si>
    <t>Montáž hadice ochranná kovová s nasunutím do krabic D přes 25 do 50 mm uložená pevně</t>
  </si>
  <si>
    <t>-799238771</t>
  </si>
  <si>
    <t>741110441</t>
  </si>
  <si>
    <t>Montáž hadice ochranná pryžová s nasunutím do krabic D do 40 mm uložená volně</t>
  </si>
  <si>
    <t>-1048841308</t>
  </si>
  <si>
    <t>741110442</t>
  </si>
  <si>
    <t>Montáž hadice ochranná pryžová s nasunutím do krabic D přes 40 do 63 mm uložená volně</t>
  </si>
  <si>
    <t>-183461994</t>
  </si>
  <si>
    <t>741110501</t>
  </si>
  <si>
    <t>Montáž lišta a kanálek protahovací šířky do 60 mm</t>
  </si>
  <si>
    <t>381498537</t>
  </si>
  <si>
    <t>741110502</t>
  </si>
  <si>
    <t>Montáž lišta a kanálek protahovací šířky přes 60 do 120 mm</t>
  </si>
  <si>
    <t>281497689</t>
  </si>
  <si>
    <t>741110511</t>
  </si>
  <si>
    <t>Montáž lišta a kanálek vkládací šířky do 60 mm s víčkem</t>
  </si>
  <si>
    <t>-1663323297</t>
  </si>
  <si>
    <t>741110512</t>
  </si>
  <si>
    <t>Montáž lišta a kanálek vkládací šířky přes 60 do 120 mm s víčkem</t>
  </si>
  <si>
    <t>433032844</t>
  </si>
  <si>
    <t>741110513</t>
  </si>
  <si>
    <t>Montáž lišta a kanálek vkládací šířky přes 120 do 180 mm s víčkem</t>
  </si>
  <si>
    <t>920004843</t>
  </si>
  <si>
    <t>741110521</t>
  </si>
  <si>
    <t>Montáž lišta a kanálek vkládací šířky do 60 mm bez víčka</t>
  </si>
  <si>
    <t>2064268055</t>
  </si>
  <si>
    <t>741110522</t>
  </si>
  <si>
    <t>Montáž lišta a kanálek vkládací šířky přes 60 do 120 mm bez víčka</t>
  </si>
  <si>
    <t>507348736</t>
  </si>
  <si>
    <t>741110541</t>
  </si>
  <si>
    <t>Montáž lišta a kanálek -přepážka podélná oddělovací</t>
  </si>
  <si>
    <t>522196760</t>
  </si>
  <si>
    <t>741110551</t>
  </si>
  <si>
    <t>Montáž lišta a kanálek - utěsnění protipožární šířky do 40 mm</t>
  </si>
  <si>
    <t>357306412</t>
  </si>
  <si>
    <t>741110552</t>
  </si>
  <si>
    <t>Montáž lišta a kanálek - utěsnění protipožární šířky do 60 mm</t>
  </si>
  <si>
    <t>1179888551</t>
  </si>
  <si>
    <t>741110553</t>
  </si>
  <si>
    <t>Montáž lišta a kanálek - utěsnění protipožární šířky do 80 mm</t>
  </si>
  <si>
    <t>-1950603127</t>
  </si>
  <si>
    <t>741110571</t>
  </si>
  <si>
    <t>Odkrytí a zakrytí stávající lišty a kanálku víčkem</t>
  </si>
  <si>
    <t>-600806426</t>
  </si>
  <si>
    <t>741111001</t>
  </si>
  <si>
    <t>Montáž podlahových kanálů</t>
  </si>
  <si>
    <t>-163983214</t>
  </si>
  <si>
    <t>741111002</t>
  </si>
  <si>
    <t>Montáž podlahových kanálů - krabice s vývody</t>
  </si>
  <si>
    <t>1928679937</t>
  </si>
  <si>
    <t>741111011</t>
  </si>
  <si>
    <t>Montáž podlahových kanálů zdvojená podlaha - konstrukce nosná rámová</t>
  </si>
  <si>
    <t>-1865619078</t>
  </si>
  <si>
    <t>741111012</t>
  </si>
  <si>
    <t>Montáž podlahových kanálů zdvojená podlaha - stojiny</t>
  </si>
  <si>
    <t>807753225</t>
  </si>
  <si>
    <t>741111013</t>
  </si>
  <si>
    <t>Montáž podlahových kanálů zdvojená podlaha - deska nášlapná</t>
  </si>
  <si>
    <t>-288103616</t>
  </si>
  <si>
    <t>741112001</t>
  </si>
  <si>
    <t>Montáž krabice zapuštěná plastová kruhová</t>
  </si>
  <si>
    <t>-1578058065</t>
  </si>
  <si>
    <t>741112002</t>
  </si>
  <si>
    <t>Montáž krabice zapuštěná plastová kruhová pro sádrokartonové příčky</t>
  </si>
  <si>
    <t>1063382596</t>
  </si>
  <si>
    <t>741112003</t>
  </si>
  <si>
    <t>Montáž krabice zapuštěná plastová čtyřhranná</t>
  </si>
  <si>
    <t>1446122007</t>
  </si>
  <si>
    <t>741112011</t>
  </si>
  <si>
    <t>Montáž krabice nástěnná plastová kruhová</t>
  </si>
  <si>
    <t>649222718</t>
  </si>
  <si>
    <t>741112012</t>
  </si>
  <si>
    <t>Montáž krabice nástěnná plastová kruhová pro sádrokartonové příčky</t>
  </si>
  <si>
    <t>-60939440</t>
  </si>
  <si>
    <t>741112021</t>
  </si>
  <si>
    <t>Montáž krabice nástěnná plastová čtyřhranná do 100x100 mm</t>
  </si>
  <si>
    <t>1511225558</t>
  </si>
  <si>
    <t>741112022</t>
  </si>
  <si>
    <t>Montáž krabice nástěnná plastová čtyřhranná do 160x160 mm</t>
  </si>
  <si>
    <t>75304087</t>
  </si>
  <si>
    <t>741112023</t>
  </si>
  <si>
    <t>Montáž krabice nástěnná plastová čtyřhranná do 250x250 mm</t>
  </si>
  <si>
    <t>-484605350</t>
  </si>
  <si>
    <t>741112041</t>
  </si>
  <si>
    <t>Montáž krabice nástěnná kovová čtyřhranná 96x96 mm</t>
  </si>
  <si>
    <t>-787719515</t>
  </si>
  <si>
    <t>741112042</t>
  </si>
  <si>
    <t>Montáž krabice nástěnná kovová čtyřhranná 120x120 mm</t>
  </si>
  <si>
    <t>-2004894617</t>
  </si>
  <si>
    <t>741112051</t>
  </si>
  <si>
    <t>Montáž krabice lištová plastová odbočná</t>
  </si>
  <si>
    <t>2136298263</t>
  </si>
  <si>
    <t>741112061</t>
  </si>
  <si>
    <t>Montáž krabice přístrojová zapuštěná plastová kruhová</t>
  </si>
  <si>
    <t>1522427354</t>
  </si>
  <si>
    <t>741112062</t>
  </si>
  <si>
    <t>Montáž krabice přístrojová zapuštěná plastová kruhová pro sádrokartonové příčky</t>
  </si>
  <si>
    <t>-1458118842</t>
  </si>
  <si>
    <t>741112063</t>
  </si>
  <si>
    <t>Montáž krabice přístrojová zapuštěná plastová čtyřhranná</t>
  </si>
  <si>
    <t>212826207</t>
  </si>
  <si>
    <t>741112064</t>
  </si>
  <si>
    <t>Montáž krabice přístrojová zapuštěná plastová čtyřhranná pro můstkové kabely</t>
  </si>
  <si>
    <t>-1190496195</t>
  </si>
  <si>
    <t>741112071</t>
  </si>
  <si>
    <t>Montáž krabice přístrojová lištová plast jednoduchá</t>
  </si>
  <si>
    <t>-1722790987</t>
  </si>
  <si>
    <t>741112072</t>
  </si>
  <si>
    <t>Montáž krabice přístrojová lištová plastová dvojitá</t>
  </si>
  <si>
    <t>-271793910</t>
  </si>
  <si>
    <t>741112101</t>
  </si>
  <si>
    <t>Montáž rozvodka zapuštěná plastová kruhová</t>
  </si>
  <si>
    <t>-1068845350</t>
  </si>
  <si>
    <t>741112102</t>
  </si>
  <si>
    <t>Montáž rozvodka zapuštěná plastová kruhová pro sádrokartonové příčky</t>
  </si>
  <si>
    <t>-77445491</t>
  </si>
  <si>
    <t>741112103</t>
  </si>
  <si>
    <t>Montáž rozvodka zapuštěná plastová čtyřhranná</t>
  </si>
  <si>
    <t>397827515</t>
  </si>
  <si>
    <t>741112104</t>
  </si>
  <si>
    <t>Montáž rozvodka zapuštěná plastová čtyřhranná bez svorkovnic</t>
  </si>
  <si>
    <t>792910790</t>
  </si>
  <si>
    <t>741112105</t>
  </si>
  <si>
    <t>Montáž rozvodka zapuštěná plastová čtyřhranná pro můstkové kabely</t>
  </si>
  <si>
    <t>-1834696145</t>
  </si>
  <si>
    <t>741112111</t>
  </si>
  <si>
    <t>Montáž rozvodka nástěnná plastová čtyřhranná vodič D do 4mm2</t>
  </si>
  <si>
    <t>-599446976</t>
  </si>
  <si>
    <t>741112112</t>
  </si>
  <si>
    <t>Montáž rozvodka nástěnná plastová čtyřhranná vodič D do 6mm2</t>
  </si>
  <si>
    <t>-820237280</t>
  </si>
  <si>
    <t>741112113</t>
  </si>
  <si>
    <t>Montáž rozvodka nástěnná plastová čtyřhranná vodič D do 10mm2</t>
  </si>
  <si>
    <t>465851649</t>
  </si>
  <si>
    <t>741112131</t>
  </si>
  <si>
    <t>Montáž rozvodka nástěnná kovová čtyřhranná 96x96 mm</t>
  </si>
  <si>
    <t>-1112594104</t>
  </si>
  <si>
    <t>741112132</t>
  </si>
  <si>
    <t>Montáž rozvodka nástěnná kovová čtyřhranná 120x120mm</t>
  </si>
  <si>
    <t>-1185651158</t>
  </si>
  <si>
    <t>741112151</t>
  </si>
  <si>
    <t>Montáž rozvodka lištová plastová jednoduchá</t>
  </si>
  <si>
    <t>-263276080</t>
  </si>
  <si>
    <t>741112152</t>
  </si>
  <si>
    <t>Montáž rozvodka lištová plastová dvojitá</t>
  </si>
  <si>
    <t>-767936568</t>
  </si>
  <si>
    <t>741112201</t>
  </si>
  <si>
    <t>Montáž krabice pancéřová protahovací plastová 120x120 mm</t>
  </si>
  <si>
    <t>-477050090</t>
  </si>
  <si>
    <t>741112202</t>
  </si>
  <si>
    <t>Montáž krabice pancéřová protahovací plastová 167x167 mm</t>
  </si>
  <si>
    <t>-698356466</t>
  </si>
  <si>
    <t>741112221</t>
  </si>
  <si>
    <t>Montáž krabice pancéřová protahovací kovová čtyřhranná přímá D do 16 mm</t>
  </si>
  <si>
    <t>-273597381</t>
  </si>
  <si>
    <t>741112222</t>
  </si>
  <si>
    <t>Montáž krabice pancéřová protahovací kovová čtyřhranná přímá D přes 16 do 29 mm</t>
  </si>
  <si>
    <t>-1554406404</t>
  </si>
  <si>
    <t>741112223</t>
  </si>
  <si>
    <t>Montáž krabice pancéřová protahovací kovová čtyřhranná přímá D přes 29 do 42 mm</t>
  </si>
  <si>
    <t>-865252245</t>
  </si>
  <si>
    <t>741112231</t>
  </si>
  <si>
    <t>Montáž krabice pancéřová protahovací kovová čtyřhranná tvar T D do 16 mm</t>
  </si>
  <si>
    <t>-340429160</t>
  </si>
  <si>
    <t>741112232</t>
  </si>
  <si>
    <t>Montáž krabice pancéřová protahovací kovová čtyřhranná tvar T D přes 16 do 29 mm</t>
  </si>
  <si>
    <t>-1570345476</t>
  </si>
  <si>
    <t>741112233</t>
  </si>
  <si>
    <t>Montáž krabice pancéřová protahovací kovová čtyřhranná tvar T D přes 29 do 42 mm</t>
  </si>
  <si>
    <t>-707450329</t>
  </si>
  <si>
    <t>741112241</t>
  </si>
  <si>
    <t>Montáž krabice pancéřová protahovací kovová čtyřhranná tvar TT D do 16 mm</t>
  </si>
  <si>
    <t>-1004044896</t>
  </si>
  <si>
    <t>741112242</t>
  </si>
  <si>
    <t>Montáž krabice pancéřová protahovací kovová čtyřhranná tvar TT D přes 16 do 29 mm</t>
  </si>
  <si>
    <t>2035622321</t>
  </si>
  <si>
    <t>741112243</t>
  </si>
  <si>
    <t>Montáž krabice pancéřová protahovací kovová čtyřhranná tvar TT D přes 29 do 42 mm</t>
  </si>
  <si>
    <t>-1166487040</t>
  </si>
  <si>
    <t>741112301</t>
  </si>
  <si>
    <t>Montáž rozvodka pancéřová plastová čtyřhranná 117x117 mm</t>
  </si>
  <si>
    <t>1648332442</t>
  </si>
  <si>
    <t>741112302</t>
  </si>
  <si>
    <t>Montáž rozvodka pancéřová plastová čtyřhranná 167x167 mm</t>
  </si>
  <si>
    <t>68783284</t>
  </si>
  <si>
    <t>741112311</t>
  </si>
  <si>
    <t>Montáž rozvodka pancéřová kovová kruhová</t>
  </si>
  <si>
    <t>343231994</t>
  </si>
  <si>
    <t>741112321</t>
  </si>
  <si>
    <t>Montáž rozvodka pancéřová kovová čtyřhranná 100x100 mm</t>
  </si>
  <si>
    <t>1633458587</t>
  </si>
  <si>
    <t>741112322</t>
  </si>
  <si>
    <t>Montáž rozvodka pancéřová kovová čtyřhranná 134x134 mm</t>
  </si>
  <si>
    <t>418756074</t>
  </si>
  <si>
    <t>741112323</t>
  </si>
  <si>
    <t>Montáž rozvodka pancéřová kovová čtyřhranná 180x180 mm</t>
  </si>
  <si>
    <t>264317115</t>
  </si>
  <si>
    <t>741112331</t>
  </si>
  <si>
    <t>Montáž rozvodka pancéřová kovová čtyřhranná s ochrannou svorkou 100x100 mm</t>
  </si>
  <si>
    <t>-1297274975</t>
  </si>
  <si>
    <t>741112332</t>
  </si>
  <si>
    <t>Montáž rozvodka pancéřová kovová čtyřhranná s ochrannou svorkou 134x134 mm</t>
  </si>
  <si>
    <t>-1390432152</t>
  </si>
  <si>
    <t>741112333</t>
  </si>
  <si>
    <t>Montáž rozvodka pancéřová kovová čtyřhranná s ochrannou svorkou 180x180 mm</t>
  </si>
  <si>
    <t>-1459513016</t>
  </si>
  <si>
    <t>741112351</t>
  </si>
  <si>
    <t>Otevření nebo uzavření krabice pancéřové víčkem na závit</t>
  </si>
  <si>
    <t>-1517879750</t>
  </si>
  <si>
    <t>741112352</t>
  </si>
  <si>
    <t>Otevření nebo uzavření krabice pancéřové víčkem na 2 šrouby</t>
  </si>
  <si>
    <t>1868755479</t>
  </si>
  <si>
    <t>741112353</t>
  </si>
  <si>
    <t>Otevření nebo uzavření krabice pancéřové víčkem na 4 šrouby</t>
  </si>
  <si>
    <t>-979481761</t>
  </si>
  <si>
    <t>741120001</t>
  </si>
  <si>
    <t>Montáž vodič Cu izolovaný plný a laněný žíla 0,35-6 mm2 pod omítku (CY)</t>
  </si>
  <si>
    <t>953281276</t>
  </si>
  <si>
    <t>741120003</t>
  </si>
  <si>
    <t>Montáž vodič Cu izolovaný plný a laněný žíla 10-16 mm2 pod omítku (CY)</t>
  </si>
  <si>
    <t>843917634</t>
  </si>
  <si>
    <t>741120005</t>
  </si>
  <si>
    <t>Montáž vodič Cu izolovaný plný a laněný žíla 25-35 mm2 pod omítku (CY)</t>
  </si>
  <si>
    <t>-34271532</t>
  </si>
  <si>
    <t>741120007</t>
  </si>
  <si>
    <t>Montáž vodič Cu izolovaný plný a laněný žíla 50 mm2 pod omítku (CY)</t>
  </si>
  <si>
    <t>-2005162795</t>
  </si>
  <si>
    <t>741120010</t>
  </si>
  <si>
    <t>Montáž vodič Cu izolovaný plný a laněný žíla 70 mm2 pod omítku (CY)</t>
  </si>
  <si>
    <t>-846824616</t>
  </si>
  <si>
    <t>741120013</t>
  </si>
  <si>
    <t>Montáž vodič Cu izolovaný plný a laněný žíla 95 mm2 pod omítku (CY)</t>
  </si>
  <si>
    <t>-475946484</t>
  </si>
  <si>
    <t>741120101</t>
  </si>
  <si>
    <t>Montáž vodič Cu izolovaný plný a laněný s PVC pláštěm žíla 0,15-16 mm2 zatažený (CY, CHAH-R(V))</t>
  </si>
  <si>
    <t>191678352</t>
  </si>
  <si>
    <t>741120103</t>
  </si>
  <si>
    <t>Montáž vodič Cu izolovaný plný a laněný s PVC pláštěm žíla 25-35 mm2 zatažený (CY, CHAH-R(V))</t>
  </si>
  <si>
    <t>1920731175</t>
  </si>
  <si>
    <t>741120105</t>
  </si>
  <si>
    <t>Montáž vodič Cu izolovaný plný a laněný s PVC pláštěm žíla  50-70 mm2 zatažený (CY, CHAH-R(V))</t>
  </si>
  <si>
    <t>679389631</t>
  </si>
  <si>
    <t>741120201</t>
  </si>
  <si>
    <t>Montáž vodič Cu izolovaný plný a laněný s PVC pláštěm žíla 1,5-16 mm2 volně (CY, CHAH-R(V))</t>
  </si>
  <si>
    <t>2098684444</t>
  </si>
  <si>
    <t>741120203</t>
  </si>
  <si>
    <t>Montáž vodič Cu izolovaný plný a laněný s PVC pláštěm žíla 25-35 mm2 volně (CY, CHAH-R(V))</t>
  </si>
  <si>
    <t>872959817</t>
  </si>
  <si>
    <t>741120205</t>
  </si>
  <si>
    <t>Montáž vodič Cu izolovaný plný a laněný s PVC pláštěm žíla 50-70 mm2 volně (CY, CHAH-R(V))</t>
  </si>
  <si>
    <t>-1818797351</t>
  </si>
  <si>
    <t>741120301</t>
  </si>
  <si>
    <t>Montáž vodič Cu izolovaný plný a laněný s PVC pláštěm žíla 0,55-16 mm2 pevně (CY, CHAH-R(V))</t>
  </si>
  <si>
    <t>1015784379</t>
  </si>
  <si>
    <t>741120303</t>
  </si>
  <si>
    <t>Montáž vodič Cu izolovaný plný a laněný s PVC pláštěm žíla 25-35 mm2 pevně (CY, CHAH-R(V))</t>
  </si>
  <si>
    <t>-1957563014</t>
  </si>
  <si>
    <t>741120305</t>
  </si>
  <si>
    <t>Montáž vodič Cu izolovaný plný a laněný s PVC pláštěm žíla 50-70 mm2 pevně (CY, CHAH-R(V))</t>
  </si>
  <si>
    <t>946918299</t>
  </si>
  <si>
    <t>741120401</t>
  </si>
  <si>
    <t>Montáž vodič Cu izolovaný drátovací plný žíla 0,35-6 mm2 v rozváděči (CY)</t>
  </si>
  <si>
    <t>-1174588958</t>
  </si>
  <si>
    <t>741120403</t>
  </si>
  <si>
    <t>Montáž vodič Cu izolovaný drátovací plný žíla 10-16 mm2 v rozváděči (CY)</t>
  </si>
  <si>
    <t>-1814001483</t>
  </si>
  <si>
    <t>741120405</t>
  </si>
  <si>
    <t>Montáž vodič Cu izolovaný drátovací plný žíla 25-35 mm2 v rozváděči (CY)</t>
  </si>
  <si>
    <t>790299831</t>
  </si>
  <si>
    <t>741120501</t>
  </si>
  <si>
    <t>Montáž šňůra Cu lehká a střední do 7 žil uložená volně (CGSG)</t>
  </si>
  <si>
    <t>-872848705</t>
  </si>
  <si>
    <t>741120502</t>
  </si>
  <si>
    <t>Montáž šňůra Cu lehká a střední do 16 žil uložená volně (CGSG)</t>
  </si>
  <si>
    <t>-1852143171</t>
  </si>
  <si>
    <t>741120503</t>
  </si>
  <si>
    <t>Montáž šňůra Cu lehká a střední do 37 žil uložená volně (CGSG)</t>
  </si>
  <si>
    <t>-979947099</t>
  </si>
  <si>
    <t>741120521</t>
  </si>
  <si>
    <t>Montáž šňůra Cu stísněná žíla 4-6 mm2 uložená volně (CMFM)</t>
  </si>
  <si>
    <t>-951710223</t>
  </si>
  <si>
    <t>741120522</t>
  </si>
  <si>
    <t>Montáž šňůra Cu stísněná žíla 10-16 mm2 uložená volně (CMFM)</t>
  </si>
  <si>
    <t>1753571387</t>
  </si>
  <si>
    <t>741120523</t>
  </si>
  <si>
    <t>Montáž šňůra Cu stísněná žíla 25 mm2 uložená volně (CMFM)</t>
  </si>
  <si>
    <t>1859451753</t>
  </si>
  <si>
    <t>741120541</t>
  </si>
  <si>
    <t>Montáž šňůra Cu těžká do 2,5 mm2 do 7 žil uložená volně (CGTG)</t>
  </si>
  <si>
    <t>-810764062</t>
  </si>
  <si>
    <t>741120542</t>
  </si>
  <si>
    <t>Montáž šňůra Cu těžká do 2,5 mm2 do 16 žil uložená volně (CGTG)</t>
  </si>
  <si>
    <t>-356854577</t>
  </si>
  <si>
    <t>741120543</t>
  </si>
  <si>
    <t>Montáž šňůra Cu těžká do 2,5 mm2 do 37 žil uložená volně (CGTG)</t>
  </si>
  <si>
    <t>298436784</t>
  </si>
  <si>
    <t>741120551</t>
  </si>
  <si>
    <t>Montáž šňůra Cu těžká přes 2,5 mm2 žíla do 6 mm2 uložená volně (CGTG)</t>
  </si>
  <si>
    <t>-1664921124</t>
  </si>
  <si>
    <t>741120552</t>
  </si>
  <si>
    <t>Montáž šňůra Cu těžká přes 2,5 mm2 žíla do 16 mm2 uložená volně (CGTG)</t>
  </si>
  <si>
    <t>-899112605</t>
  </si>
  <si>
    <t>741120553</t>
  </si>
  <si>
    <t>Montáž šňůra Cu těžká přes 2,5 mm2 žíla do 25 mm2 uložená volně (CGTG)</t>
  </si>
  <si>
    <t>1157603983</t>
  </si>
  <si>
    <t>741120554</t>
  </si>
  <si>
    <t>Montáž šňůra Cu těžká přes 2,5 mm2 žíla do 50 mm2 uložená volně  (CGTG)</t>
  </si>
  <si>
    <t>-1918733565</t>
  </si>
  <si>
    <t>741122001</t>
  </si>
  <si>
    <t>Montáž kabel Cu bez ukončení uložený pod omítku plný plochý 2x1 až 1,5 mm2 (CYKYLo)</t>
  </si>
  <si>
    <t>-1543067291</t>
  </si>
  <si>
    <t>741122003</t>
  </si>
  <si>
    <t>Montáž kabel Cu bez ukončení uložený pod omítku plný plochý 2x2,5 mm2 (CYKYLo)</t>
  </si>
  <si>
    <t>-879519735</t>
  </si>
  <si>
    <t>741122005</t>
  </si>
  <si>
    <t>Montáž kabel Cu bez ukončení uložený pod omítku plný plochý 3x1 až 2,5 mm2 (CYKYLo)</t>
  </si>
  <si>
    <t>1658833796</t>
  </si>
  <si>
    <t>741122011</t>
  </si>
  <si>
    <t>Montáž kabel Cu bez ukončení uložený pod omítku plný kulatý 2x1,5 až 2,5 mm2 (CYKY)</t>
  </si>
  <si>
    <t>1354162986</t>
  </si>
  <si>
    <t>741122012</t>
  </si>
  <si>
    <t>Montáž kabel Cu bez ukončení uložený pod omítku plný kulatý 2x4 až 6 mm2 (CYKY)</t>
  </si>
  <si>
    <t>-1498481751</t>
  </si>
  <si>
    <t>741122015</t>
  </si>
  <si>
    <t>Montáž kabel Cu bez ukončení uložený pod omítku plný kulatý 3x1,5 mm2 (CYKY)</t>
  </si>
  <si>
    <t>298233596</t>
  </si>
  <si>
    <t>741122016</t>
  </si>
  <si>
    <t>Montáž kabel Cu bez ukončení uložený pod omítku plný kulatý 3x2,5 až 6 mm2 (CYKY)</t>
  </si>
  <si>
    <t>-1021826337</t>
  </si>
  <si>
    <t>741122021</t>
  </si>
  <si>
    <t>Montáž kabel Cu bez ukončení uložený pod omítku plný kulatý 4x1,5 mm2 (CYKY)</t>
  </si>
  <si>
    <t>1092048751</t>
  </si>
  <si>
    <t>741122022</t>
  </si>
  <si>
    <t>Montáž kabel Cu bez ukončení uložený pod omítku plný kulatý 4x2,5 až 4 mm2 (CYKY)</t>
  </si>
  <si>
    <t>250583304</t>
  </si>
  <si>
    <t>741122023</t>
  </si>
  <si>
    <t>Montáž kabel Cu bez ukončení uložený pod omítku plný kulatý 4x6 mm2 (CYKY)</t>
  </si>
  <si>
    <t>1199961461</t>
  </si>
  <si>
    <t>741122024</t>
  </si>
  <si>
    <t>Montáž kabel Cu bez ukončení uložený pod omítku plný kulatý 4x10 mm2 (CYKY)</t>
  </si>
  <si>
    <t>-1459238235</t>
  </si>
  <si>
    <t>741122025</t>
  </si>
  <si>
    <t>Montáž kabel Cu bez ukončení uložený pod omítku plný kulatý 4x16 až 25 mm2 (CYKY)</t>
  </si>
  <si>
    <t>267204960</t>
  </si>
  <si>
    <t>741122031</t>
  </si>
  <si>
    <t>Montáž kabel Cu bez ukončení uložený pod omítku plný kulatý 5x1,5 až 2,5 mm2 (CYKY)</t>
  </si>
  <si>
    <t>-31774941</t>
  </si>
  <si>
    <t>741122032</t>
  </si>
  <si>
    <t>Montáž kabel Cu bez ukončení uložený pod omítku plný kulatý 5x4 až 6 mm2 (CYKY)</t>
  </si>
  <si>
    <t>771998233</t>
  </si>
  <si>
    <t>741122033</t>
  </si>
  <si>
    <t>Montáž kabel Cu bez ukončení uložený pod omítku plný kulatý 5x10mm2 (CYKY)</t>
  </si>
  <si>
    <t>-751465324</t>
  </si>
  <si>
    <t>741122041</t>
  </si>
  <si>
    <t>Montáž kabel Cu bez ukončení uložený pod omítku plný kulatý 7x1,5 až 2,5 mm2 (CYKY)</t>
  </si>
  <si>
    <t>-922515643</t>
  </si>
  <si>
    <t>741122042</t>
  </si>
  <si>
    <t>Montáž kabel Cu bez ukončení uložený pod omítku plný kulatý 7x4 mm2 (CYKY)</t>
  </si>
  <si>
    <t>-1381081027</t>
  </si>
  <si>
    <t>741122101</t>
  </si>
  <si>
    <t>Montáž kabel Cu plný plochý 2x1,5 až 2,5 mm2 zatažený v trubkách (CYKYLo)</t>
  </si>
  <si>
    <t>547262316</t>
  </si>
  <si>
    <t>741122102</t>
  </si>
  <si>
    <t>Montáž kabel Cu plný plochý 3x1,5 až 2,5 mm2 zatažený v trubkách (CYKYLo)</t>
  </si>
  <si>
    <t>-891253514</t>
  </si>
  <si>
    <t>741122121</t>
  </si>
  <si>
    <t>Montáž kabel Cu plný kulatý žíla 2x1,5 až 6 mm2 zatažený v trubkách (CYKY)</t>
  </si>
  <si>
    <t>-717371403</t>
  </si>
  <si>
    <t>741122122</t>
  </si>
  <si>
    <t>Montáž kabel Cu plný kulatý žíla 3x1,5 až 6 mm2 zatažený v trubkách (CYKY)</t>
  </si>
  <si>
    <t>-243700810</t>
  </si>
  <si>
    <t>741122123</t>
  </si>
  <si>
    <t>Montáž kabel Cu plný kulatý žíla 3x10 mm2 zatažený v trubkách (CYKY)</t>
  </si>
  <si>
    <t>332291286</t>
  </si>
  <si>
    <t>741122124</t>
  </si>
  <si>
    <t>Montáž kabel Cu plný kulatý žíla 3x16 mm2 zatažený v trubkách (CYKY)</t>
  </si>
  <si>
    <t>-591399722</t>
  </si>
  <si>
    <t>741122125</t>
  </si>
  <si>
    <t>Montáž kabel Cu plný kulatý žíla 3x25 až 35 mm2 zatažený v trubkách (CYKY)</t>
  </si>
  <si>
    <t>-482718014</t>
  </si>
  <si>
    <t>741122126</t>
  </si>
  <si>
    <t>Montáž kabel Cu plný kulatý žíla 3x50 až 70 mm2 zatažený v trubkách (CYKY)</t>
  </si>
  <si>
    <t>184501060</t>
  </si>
  <si>
    <t>741122127</t>
  </si>
  <si>
    <t>Montáž kabel Cu plný kulatý žíla 3x95 až 120 mm2 zatažený v trubkách (CYKY)</t>
  </si>
  <si>
    <t>-1696262425</t>
  </si>
  <si>
    <t>741122128</t>
  </si>
  <si>
    <t>Montáž kabel Cu plný kulatý žíla 3x240 mm2 zatažený v trubkách (CYKY)</t>
  </si>
  <si>
    <t>1836137701</t>
  </si>
  <si>
    <t>741122131</t>
  </si>
  <si>
    <t>Montáž kabel Cu plný kulatý žíla 4x1,5 až 4 mm2 zatažený v trubkách (CYKY)</t>
  </si>
  <si>
    <t>-1159017095</t>
  </si>
  <si>
    <t>741122132</t>
  </si>
  <si>
    <t>Montáž kabel Cu plný kulatý žíla 4x6 mm2 zatažený v trubkách (CYKY)</t>
  </si>
  <si>
    <t>1700121870</t>
  </si>
  <si>
    <t>741122133</t>
  </si>
  <si>
    <t>Montáž kabel Cu plný kulatý žíla 4x10 mm2 zatažený v trubkách (CYKY)</t>
  </si>
  <si>
    <t>1870600220</t>
  </si>
  <si>
    <t>741122134</t>
  </si>
  <si>
    <t>Montáž kabel Cu plný kulatý žíla 4x16 až 25 mm2 zatažený v trubkách (CYKY)</t>
  </si>
  <si>
    <t>-1684286074</t>
  </si>
  <si>
    <t>741122201</t>
  </si>
  <si>
    <t>Montáž kabel Cu plný kulatý žíla 2x1,5 až 6 mm2 uložený volně (CYKY)</t>
  </si>
  <si>
    <t>123521972</t>
  </si>
  <si>
    <t>741122211</t>
  </si>
  <si>
    <t>Montáž kabel Cu plný kulatý žíla 3x1,5 až 6 mm2 uložený volně (CYKY)</t>
  </si>
  <si>
    <t>-1281608462</t>
  </si>
  <si>
    <t>741122212</t>
  </si>
  <si>
    <t>Montáž kabel Cu plný kulatý žíla 3x10 mm2 uložený volně (CYKY)</t>
  </si>
  <si>
    <t>936841943</t>
  </si>
  <si>
    <t>741122213</t>
  </si>
  <si>
    <t>Montáž kabel Cu plný kulatý žíla 3x16 mm2 uložený volně (CYKY)</t>
  </si>
  <si>
    <t>-1629050684</t>
  </si>
  <si>
    <t>741122214</t>
  </si>
  <si>
    <t>Montáž kabel Cu plný kulatý žíla 3x25 až 35 mm2 uložený volně (CYKY)</t>
  </si>
  <si>
    <t>1275590833</t>
  </si>
  <si>
    <t>741122215</t>
  </si>
  <si>
    <t>Montáž kabel Cu plný kulatý žíla 3x50 až 70 mm2 uložený volně (CYKY)</t>
  </si>
  <si>
    <t>718080957</t>
  </si>
  <si>
    <t>741122216</t>
  </si>
  <si>
    <t>Montáž kabel Cu plný kulatý žíla 3x95 až 120 mm2 uložený volně (CYKY)</t>
  </si>
  <si>
    <t>-1907934816</t>
  </si>
  <si>
    <t>741122217</t>
  </si>
  <si>
    <t>Montáž kabel Cu plný kulatý žíla 3x150 až 185 mm2 uložený volně (CYKY)</t>
  </si>
  <si>
    <t>1947817349</t>
  </si>
  <si>
    <t>741122218</t>
  </si>
  <si>
    <t>Montáž kabel Cu plný kulatý žíla 3x240 mm2 uložený volně (CYKY)</t>
  </si>
  <si>
    <t>-1549610311</t>
  </si>
  <si>
    <t>741122219</t>
  </si>
  <si>
    <t>Montáž kabel Cu plný kulatý žíla 4x1,5 až 4 mm2 uložený volně (CYKY)</t>
  </si>
  <si>
    <t>-1024132611</t>
  </si>
  <si>
    <t>741122221</t>
  </si>
  <si>
    <t>Montáž kabel Cu plný kulatý žíla 4x6 mm2 uložený volně (CYKY)</t>
  </si>
  <si>
    <t>-1785706566</t>
  </si>
  <si>
    <t>741122222</t>
  </si>
  <si>
    <t>Montáž kabel Cu plný kulatý žíla 4x10 mm2 uložený volně (CYKY)</t>
  </si>
  <si>
    <t>615530943</t>
  </si>
  <si>
    <t>741122401</t>
  </si>
  <si>
    <t>Montáž kabel Cu plný kulatý pancéřovaný žíla 2x1,5 až 4 mm2 uložený volně (CYKYDY)</t>
  </si>
  <si>
    <t>559504321</t>
  </si>
  <si>
    <t>741122402</t>
  </si>
  <si>
    <t>Montáž kabel Cu plný kulatý pancéřovaný žíla 2x6 mm2 uložený volně (CYKYDY)</t>
  </si>
  <si>
    <t>-1879458193</t>
  </si>
  <si>
    <t>741122411</t>
  </si>
  <si>
    <t>Montáž kabel Cu plný kulatý pancéřovaný žíla 3x1,5 až 2,5 mm2 uložený volně (CYKYDY)</t>
  </si>
  <si>
    <t>853008984</t>
  </si>
  <si>
    <t>741122412</t>
  </si>
  <si>
    <t>Montáž kabel Cu plný kulatý pancéřovaný žíla 3x4 až 6 mm2 uložený volně (CYKYDY)</t>
  </si>
  <si>
    <t>-668436392</t>
  </si>
  <si>
    <t>741122413</t>
  </si>
  <si>
    <t>Montáž kabel Cu plný kulatý pancéřovaný žíla 3x10 až 16 mm2 uložený volně (CYKYDY)</t>
  </si>
  <si>
    <t>2111647606</t>
  </si>
  <si>
    <t>741122601</t>
  </si>
  <si>
    <t>Montáž kabel Cu plný kulatý žíla 2x1,5 až 6 mm2 uložený pevně (CYKY)</t>
  </si>
  <si>
    <t>131160553</t>
  </si>
  <si>
    <t>741122611</t>
  </si>
  <si>
    <t>Montáž kabel Cu plný kulatý žíla 3x1,5 až 6 mm2 uložený pevně (CYKY)</t>
  </si>
  <si>
    <t>-1100251805</t>
  </si>
  <si>
    <t>741122612</t>
  </si>
  <si>
    <t>Montáž kabel Cu plný kulatý žíla 3x10 mm2 uložený pevně (CYKY)</t>
  </si>
  <si>
    <t>-684410181</t>
  </si>
  <si>
    <t>741122613</t>
  </si>
  <si>
    <t>Montáž kabel Cu plný kulatý žíla 3x16 mm2 uložený pevně (CYKY)</t>
  </si>
  <si>
    <t>-589957833</t>
  </si>
  <si>
    <t>741122614</t>
  </si>
  <si>
    <t>Montáž kabel Cu plný kulatý žíla 3x25 až 35 mm2 uložený pevně (CYKY)</t>
  </si>
  <si>
    <t>1554318572</t>
  </si>
  <si>
    <t>741122615</t>
  </si>
  <si>
    <t>Montáž kabel Cu plný kulatý žíla 3x50 až 70 mm2 uložený pevně (CYKY)</t>
  </si>
  <si>
    <t>172473529</t>
  </si>
  <si>
    <t>741122701</t>
  </si>
  <si>
    <t>Montáž kabel Cu plný kulatý pancéřovaný žíla 2x1,5 až 4 mm2 uložený pevně (CYKYDY)</t>
  </si>
  <si>
    <t>697963240</t>
  </si>
  <si>
    <t>741122702</t>
  </si>
  <si>
    <t>Montáž kabel Cu plný kulatý pancéřovaný žíla 2x6 mm2 uložený pevně (CYKYDY)</t>
  </si>
  <si>
    <t>-185461549</t>
  </si>
  <si>
    <t>741122711</t>
  </si>
  <si>
    <t>Montáž kabel Cu plný kulatý pancéřovaný žíla 3x1,5 až 2,5 mm2 uložený pevně (CYKYDY)</t>
  </si>
  <si>
    <t>-157183474</t>
  </si>
  <si>
    <t>741122712</t>
  </si>
  <si>
    <t>Montáž kabel Cu plný kulatý pancéřovaný žíla 3x4 až 6 mm2 uložený pevně (CYKYDY)</t>
  </si>
  <si>
    <t>1038574503</t>
  </si>
  <si>
    <t>741124601</t>
  </si>
  <si>
    <t>Montáž kabel Cu topný volné délky uložený do podlahy nebo stěny</t>
  </si>
  <si>
    <t>-1479207020</t>
  </si>
  <si>
    <t>741124602</t>
  </si>
  <si>
    <t>Montáž kabel Cu topný volné délky uložený do stropu</t>
  </si>
  <si>
    <t>-1719023567</t>
  </si>
  <si>
    <t>741124603</t>
  </si>
  <si>
    <t>Montáž kabel Cu topný volné délky uložený na konstrukci</t>
  </si>
  <si>
    <t>-1063368370</t>
  </si>
  <si>
    <t>741124621</t>
  </si>
  <si>
    <t>Montáž kabel Cu topný okruh 230 V 19 m do podlahy nebo stěny</t>
  </si>
  <si>
    <t>-1392639625</t>
  </si>
  <si>
    <t>741124622</t>
  </si>
  <si>
    <t>Montáž kabel Cu topný okruh 230 V 32 m do podlahy nebo stěny</t>
  </si>
  <si>
    <t>694096276</t>
  </si>
  <si>
    <t>741124623</t>
  </si>
  <si>
    <t>Montáž kabel Cu topný okruh 230 V 57 m do podlahy nebo stěny</t>
  </si>
  <si>
    <t>1137644680</t>
  </si>
  <si>
    <t>741124631</t>
  </si>
  <si>
    <t>Montáž kabel Cu topný okruh 230 V 19 m uložený do stropu</t>
  </si>
  <si>
    <t>-816645290</t>
  </si>
  <si>
    <t>741124632</t>
  </si>
  <si>
    <t>Montáž kabel Cu topný okruh 230 V 32 m uložený do stropu</t>
  </si>
  <si>
    <t>50035679</t>
  </si>
  <si>
    <t>741124633</t>
  </si>
  <si>
    <t>Montáž kabel Cu topný okruh 230 V 57 m uložený do stropu</t>
  </si>
  <si>
    <t>-1055357688</t>
  </si>
  <si>
    <t>741124641</t>
  </si>
  <si>
    <t>Montáž kabel Cu topný okruh 230 V 19 m uložený na konstrukci</t>
  </si>
  <si>
    <t>806467598</t>
  </si>
  <si>
    <t>741124642</t>
  </si>
  <si>
    <t>Montáž kabel Cu topný okruh 230 V 32 m uložený na konstrukci</t>
  </si>
  <si>
    <t>2017782855</t>
  </si>
  <si>
    <t>741124643</t>
  </si>
  <si>
    <t>Montáž kabel Cu topný okruh 230 V 57 m uložený na konstrukci</t>
  </si>
  <si>
    <t>1678677931</t>
  </si>
  <si>
    <t>741124651</t>
  </si>
  <si>
    <t>Montáž kabel Cu topný okruh 400 V 33 m do podlahy nebo stěny</t>
  </si>
  <si>
    <t>-1769736629</t>
  </si>
  <si>
    <t>741124652</t>
  </si>
  <si>
    <t>Montáž kabel Cu topný okruh 400 V 55 m do podlahy nebo stěny</t>
  </si>
  <si>
    <t>1226048189</t>
  </si>
  <si>
    <t>741124661</t>
  </si>
  <si>
    <t>Montáž kabel Cu topný okruh 400 V 33 m umístěný do stropu</t>
  </si>
  <si>
    <t>-2062458027</t>
  </si>
  <si>
    <t>741124662</t>
  </si>
  <si>
    <t>Montáž kabel Cu topný okruh 400 V 55 m umístěný do stropu</t>
  </si>
  <si>
    <t>-800186473</t>
  </si>
  <si>
    <t>741124671</t>
  </si>
  <si>
    <t>Montáž kabel Cu topný okruh 400 V 33 m umístěný na konstrukci</t>
  </si>
  <si>
    <t>1174504597</t>
  </si>
  <si>
    <t>741124672</t>
  </si>
  <si>
    <t>Montáž kabel Cu topný okruh 400 V 55 m umístěný na konstrukci</t>
  </si>
  <si>
    <t>1350956665</t>
  </si>
  <si>
    <t>741124681</t>
  </si>
  <si>
    <t>Montáž kabel Cu topný-kladka pro upevnění kabelu</t>
  </si>
  <si>
    <t>983828950</t>
  </si>
  <si>
    <t>741124682</t>
  </si>
  <si>
    <t>Montáž kabel Cu topný-přívodní (studený) vodič</t>
  </si>
  <si>
    <t>1267852191</t>
  </si>
  <si>
    <t>741124683</t>
  </si>
  <si>
    <t>Montáž kabel Cu topný-přechodová spojka</t>
  </si>
  <si>
    <t>1343108192</t>
  </si>
  <si>
    <t>741124701</t>
  </si>
  <si>
    <t>Montáž kabel Cu stíněný ovládací žíly 2 až 19x0,8 mm2 uložený volně (JYTY)</t>
  </si>
  <si>
    <t>-1822240624</t>
  </si>
  <si>
    <t>741124702</t>
  </si>
  <si>
    <t>Montáž kabel Cu stíněný ovládací žíly 24 až 30x0,8 mm2 uložený volně (JYTY)</t>
  </si>
  <si>
    <t>328970829</t>
  </si>
  <si>
    <t>741124703</t>
  </si>
  <si>
    <t>Montáž kabel Cu stíněný ovládací žíly 2 až 19x1 mm2 uložený volně (JYTY)</t>
  </si>
  <si>
    <t>-305346036</t>
  </si>
  <si>
    <t>741124704</t>
  </si>
  <si>
    <t>Montáž kabel Cu stíněný ovládací žíly 24 až 37x1 mm2 uložený volně (JYTY)</t>
  </si>
  <si>
    <t>2024057777</t>
  </si>
  <si>
    <t>741124705</t>
  </si>
  <si>
    <t>Montáž kabel Cu stíněný ovládací žíly 48 až 61x1 mm2 uložený volně (JYTY)</t>
  </si>
  <si>
    <t>-984956995</t>
  </si>
  <si>
    <t>741124706</t>
  </si>
  <si>
    <t>Montáž kabel Cu stíněný ovládací žíly 2 až 10x1,5 mm2 uložený volně (JYTY)</t>
  </si>
  <si>
    <t>491568561</t>
  </si>
  <si>
    <t>741124731</t>
  </si>
  <si>
    <t>Montáž kabel Cu stíněný ovládací žíly 2 až 19x0,8 mm2 uložený pevně (JYTY)</t>
  </si>
  <si>
    <t>1386932438</t>
  </si>
  <si>
    <t>741124732</t>
  </si>
  <si>
    <t>Montáž kabel Cu stíněný ovládací žíly 24 až 30x0,8 mm2 uložený pevně (JYTY)</t>
  </si>
  <si>
    <t>2132964469</t>
  </si>
  <si>
    <t>741124733</t>
  </si>
  <si>
    <t>Montáž kabel Cu stíněný ovládací žíly 2 až 19x1 mm2 uložený pevně (JYTY)</t>
  </si>
  <si>
    <t>-1769913232</t>
  </si>
  <si>
    <t>741124734</t>
  </si>
  <si>
    <t>Montáž kabel Cu stíněný ovládací žíly 24-37x1 mm2 uložený pevně (JYTY)</t>
  </si>
  <si>
    <t>713725655</t>
  </si>
  <si>
    <t>741124735</t>
  </si>
  <si>
    <t>Montáž kabel Cu stíněný ovládací žíly 48-61x1 mm2 uložený pevně (JYTY)</t>
  </si>
  <si>
    <t>-991633261</t>
  </si>
  <si>
    <t>741128001</t>
  </si>
  <si>
    <t>Ostatní práce při montáži vodičů a kabelů - odjutování a očištění</t>
  </si>
  <si>
    <t>2129668599</t>
  </si>
  <si>
    <t>741128002</t>
  </si>
  <si>
    <t>Ostatní práce při montáži vodičů a kabelů - označení dalším štítkem</t>
  </si>
  <si>
    <t>-733952132</t>
  </si>
  <si>
    <t>741128003</t>
  </si>
  <si>
    <t>Ostatní práce při montáži vodičů a kabelů - svazkování žil</t>
  </si>
  <si>
    <t>719675823</t>
  </si>
  <si>
    <t>741128004</t>
  </si>
  <si>
    <t>Ostatní práce při montáži vodičů a kabelů - vyhledání volného páru vedení</t>
  </si>
  <si>
    <t>-1451986521</t>
  </si>
  <si>
    <t>741128005</t>
  </si>
  <si>
    <t>Ostatní práce při montáži vodičů a kabelů - trasování vedení na omítce</t>
  </si>
  <si>
    <t>-155863982</t>
  </si>
  <si>
    <t>741130001</t>
  </si>
  <si>
    <t>Ukončení vodič izolovaný do 2,5mm2 v rozváděči nebo na přístroji</t>
  </si>
  <si>
    <t>843516660</t>
  </si>
  <si>
    <t>741130003</t>
  </si>
  <si>
    <t>Ukončení vodič izolovaný do 4 mm2 v rozváděči nebo na přístroji</t>
  </si>
  <si>
    <t>-1129240311</t>
  </si>
  <si>
    <t>741130004</t>
  </si>
  <si>
    <t>Ukončení vodič izolovaný do 6 mm2 v rozváděči nebo na přístroji</t>
  </si>
  <si>
    <t>-2052693972</t>
  </si>
  <si>
    <t>741130005</t>
  </si>
  <si>
    <t>Ukončení vodič izolovaný do 10 mm2 v rozváděči nebo na přístroji</t>
  </si>
  <si>
    <t>-94876292</t>
  </si>
  <si>
    <t>741130006</t>
  </si>
  <si>
    <t>Ukončení vodič izolovaný do 16 mm2 v rozváděči nebo na přístroji</t>
  </si>
  <si>
    <t>942204944</t>
  </si>
  <si>
    <t>741210001</t>
  </si>
  <si>
    <t>Montáž rozvodnice oceloplechová nebo plastová běžná do 20 kg</t>
  </si>
  <si>
    <t>-1609176839</t>
  </si>
  <si>
    <t>741210002</t>
  </si>
  <si>
    <t>Montáž rozvodnice oceloplechová nebo plastová běžná do 50 kg</t>
  </si>
  <si>
    <t>-1009640141</t>
  </si>
  <si>
    <t>741210003</t>
  </si>
  <si>
    <t>Montáž rozvodnice oceloplechová nebo plastová běžná do 100 kg</t>
  </si>
  <si>
    <t>-804596410</t>
  </si>
  <si>
    <t>741210004</t>
  </si>
  <si>
    <t>Montáž rozvodnice oceloplechová nebo plastová běžná do 150 kg</t>
  </si>
  <si>
    <t>256978152</t>
  </si>
  <si>
    <t>741210005</t>
  </si>
  <si>
    <t>Montáž rozvodnice oceloplechová nebo plastová běžná do 200 kg</t>
  </si>
  <si>
    <t>-218847463</t>
  </si>
  <si>
    <t>741210006</t>
  </si>
  <si>
    <t>Montáž rozvodnice oceloplechová nebo plastová běžná do 300 kg</t>
  </si>
  <si>
    <t>679622987</t>
  </si>
  <si>
    <t>741310001</t>
  </si>
  <si>
    <t>Montáž vypínač nástěnný 1-jednopólový prostředí normální</t>
  </si>
  <si>
    <t>352375044</t>
  </si>
  <si>
    <t>741310002</t>
  </si>
  <si>
    <t>Montáž vypínač nástěnný 1-jednopólový s regulací intenzity osvětlení prostředí normální</t>
  </si>
  <si>
    <t>687624455</t>
  </si>
  <si>
    <t>741310003</t>
  </si>
  <si>
    <t>Montáž vypínač nástěnný 2-dvoupólový prostředí normální</t>
  </si>
  <si>
    <t>-1774807646</t>
  </si>
  <si>
    <t>741310011</t>
  </si>
  <si>
    <t>Montáž ovladač nástěnný 1/0-tlačítkový zapínací prostředí normální</t>
  </si>
  <si>
    <t>-1092795792</t>
  </si>
  <si>
    <t>741310012</t>
  </si>
  <si>
    <t>Montáž ovladač nástěnný 1/0S-tlačítkový zapínací se signální doutnavkou prostředí normální</t>
  </si>
  <si>
    <t>-1556828505</t>
  </si>
  <si>
    <t>741310013</t>
  </si>
  <si>
    <t>Montáž ovladač nástěnný 1/0So-tlačítkový zapínací s orientační doutnavkou prostředí normální</t>
  </si>
  <si>
    <t>-1062835691</t>
  </si>
  <si>
    <t>741310021</t>
  </si>
  <si>
    <t>Montáž přepínač nástěnný 5-sériový prostředí normální</t>
  </si>
  <si>
    <t>-742464280</t>
  </si>
  <si>
    <t>741310022</t>
  </si>
  <si>
    <t>Montáž přepínač nástěnný 6-střídavý prostředí normální</t>
  </si>
  <si>
    <t>-1723756694</t>
  </si>
  <si>
    <t>741310023</t>
  </si>
  <si>
    <t>Montáž přepínač nástěnný 6-střídavý s regulací intenzity osvětlení prostředí normální</t>
  </si>
  <si>
    <t>-254253277</t>
  </si>
  <si>
    <t>741310031</t>
  </si>
  <si>
    <t>Montáž vypínač nástěnný 1-jednopólový prostředí venkovní/mokré</t>
  </si>
  <si>
    <t>-1005005651</t>
  </si>
  <si>
    <t>741310032</t>
  </si>
  <si>
    <t>Montáž vypínač nástěnný 2-dvoupólový prostředí venkovní/mokré</t>
  </si>
  <si>
    <t>601423806</t>
  </si>
  <si>
    <t>741310041</t>
  </si>
  <si>
    <t>Montáž přepínač nástěnný 5-sériový prostředí venkovní/mokré</t>
  </si>
  <si>
    <t>698802646</t>
  </si>
  <si>
    <t>741310042</t>
  </si>
  <si>
    <t>Montáž přepínač nástěnný 6-střídavý prostředí venkovní/mokré</t>
  </si>
  <si>
    <t>1966528354</t>
  </si>
  <si>
    <t>741310043</t>
  </si>
  <si>
    <t>Montáž přepínač nástěnný 7-křížový prostředí venkovní/mokré</t>
  </si>
  <si>
    <t>836184537</t>
  </si>
  <si>
    <t>741310101</t>
  </si>
  <si>
    <t>Montáž vypínač (polo)zapuštěný bezšroubové připojení 1-jednopólový</t>
  </si>
  <si>
    <t>773348568</t>
  </si>
  <si>
    <t>741310102</t>
  </si>
  <si>
    <t>Montáž vypínač (polo)zapuštěný bezšroubové připojení 1S-jednopólový se signální doutnavkou</t>
  </si>
  <si>
    <t>-1137115568</t>
  </si>
  <si>
    <t>741310103</t>
  </si>
  <si>
    <t>Montáž vypínač (polo)zapuštěný bezšroubové připojení 1So-1pólový s orientační doutnavkou</t>
  </si>
  <si>
    <t>526298313</t>
  </si>
  <si>
    <t>741310104</t>
  </si>
  <si>
    <t>Montáž vypínač (polo)zapuštěný bezšroubové připojení 2 dvoupólový</t>
  </si>
  <si>
    <t>-234778853</t>
  </si>
  <si>
    <t>741310201</t>
  </si>
  <si>
    <t>Montáž vypínač (polo)zapuštěný šroubové připojení 1-jednopólový</t>
  </si>
  <si>
    <t>-1174712472</t>
  </si>
  <si>
    <t>741310202</t>
  </si>
  <si>
    <t>Montáž vypínač (polo)zapuštěný šroubové připojení 1-jednopólový do zárubně</t>
  </si>
  <si>
    <t>-1112023552</t>
  </si>
  <si>
    <t>741310204</t>
  </si>
  <si>
    <t>Montáž vypínač (polo)zapuštěný šroubové připojení 1S-jednopólový+signální doutnavka</t>
  </si>
  <si>
    <t>2134779842</t>
  </si>
  <si>
    <t>741310211</t>
  </si>
  <si>
    <t>Montáž ovladač (polo)zapuštěný šroubové připojení 0/1-tlačítkový vypínací</t>
  </si>
  <si>
    <t>1918066333</t>
  </si>
  <si>
    <t>741310213</t>
  </si>
  <si>
    <t>Montáž ovladač (polo)zapuštěný šroubové připojení 1/0S-zapínací se signální doutnavkou</t>
  </si>
  <si>
    <t>423419934</t>
  </si>
  <si>
    <t>741311803</t>
  </si>
  <si>
    <t>Demontáž spínačů nástěnných normálních do 10 A bezšroubových bez zachování funkčnosti do 2 svorek</t>
  </si>
  <si>
    <t>481577092</t>
  </si>
  <si>
    <t>741311805</t>
  </si>
  <si>
    <t>Demontáž spínačů nástěnných normálních do 10 A bezšroubových bez zachování funkčnosti do 4 svorek</t>
  </si>
  <si>
    <t>1378486576</t>
  </si>
  <si>
    <t>741311813</t>
  </si>
  <si>
    <t>Demontáž spínačů nástěnných normálních do 10 A šroubových bez zachování funkčnosti do 2 svorek</t>
  </si>
  <si>
    <t>-289451263</t>
  </si>
  <si>
    <t>741311815</t>
  </si>
  <si>
    <t>Demontáž spínačů nástěnných normálních do 10 A šroubových bez zachování funkčnosti do 4 svorek</t>
  </si>
  <si>
    <t>1273236205</t>
  </si>
  <si>
    <t>741313001</t>
  </si>
  <si>
    <t>Montáž zásuvka (polo)zapuštěná bezšroubové připojení 2P+PE se zapojením vodičů</t>
  </si>
  <si>
    <t>568400846</t>
  </si>
  <si>
    <t>741313002</t>
  </si>
  <si>
    <t>Montáž zásuvka (polo)zapuštěná bezšroubové připojení 2P+PE dvojí zapojení - průběžná</t>
  </si>
  <si>
    <t>1055950782</t>
  </si>
  <si>
    <t>741313003</t>
  </si>
  <si>
    <t>Montáž zásuvka (polo)zapuštěná bezšroubové připojení 2x(2P+PE) dvojnásobná</t>
  </si>
  <si>
    <t>-2010576880</t>
  </si>
  <si>
    <t>741313004</t>
  </si>
  <si>
    <t>Montáž zásuvka (polo)zapuštěná bezšroubové připojení 2x(2P+PE) dvojnásobná šikmá</t>
  </si>
  <si>
    <t>1409465943</t>
  </si>
  <si>
    <t>741313005</t>
  </si>
  <si>
    <t>Montáž zásuvka (polo)zapuštěná bezšroubové připojení 2P + PE s  přepěťovou ochranou</t>
  </si>
  <si>
    <t>389820520</t>
  </si>
  <si>
    <t>741313006</t>
  </si>
  <si>
    <t>Montáž zásuvka (polo)zapuštěná bezšroubové připojení2x (2P + PE) s přepěťovou ochranou</t>
  </si>
  <si>
    <t>-1222756704</t>
  </si>
  <si>
    <t>741313011</t>
  </si>
  <si>
    <t>Montáž zásuvka chráněná bezšroubové připojení v krabici 2P+PE prostředí základní, vlhké</t>
  </si>
  <si>
    <t>162069231</t>
  </si>
  <si>
    <t>741313012</t>
  </si>
  <si>
    <t>Montáž zásuvka chráněná bezšroubové připojení v krabici 2P+PE dvojí zapojení prostř. základní,vlhké</t>
  </si>
  <si>
    <t>-2104757628</t>
  </si>
  <si>
    <t>741313031</t>
  </si>
  <si>
    <t>Montáž zásuvka vestavná šroubové připojení 1P zdířka se zapojením vodičů</t>
  </si>
  <si>
    <t>-36116342</t>
  </si>
  <si>
    <t>741313032</t>
  </si>
  <si>
    <t>Montáž zásuvka vestavná šroubové připojení 2P se zapojením vodičů</t>
  </si>
  <si>
    <t>1176510675</t>
  </si>
  <si>
    <t>741313033</t>
  </si>
  <si>
    <t>Montáž zásuvka vestavná šroubové připojení 2P+PE se zapojením vodičů</t>
  </si>
  <si>
    <t>491647964</t>
  </si>
  <si>
    <t>741313034</t>
  </si>
  <si>
    <t>Montáž zásuvka vestavná šroubové připojení 3P+N+PE se zapojením vodičů</t>
  </si>
  <si>
    <t>1055164900</t>
  </si>
  <si>
    <t>741313041</t>
  </si>
  <si>
    <t>Montáž zásuvka (polo)zapuštěná šroubové připojení 2P+PE se zapojením vodičů</t>
  </si>
  <si>
    <t>927205915</t>
  </si>
  <si>
    <t>741313042</t>
  </si>
  <si>
    <t>Montáž zásuvka (polo)zapuštěná šroubové připojení 2P+PE dvojí zapojení - průběžná</t>
  </si>
  <si>
    <t>1903995055</t>
  </si>
  <si>
    <t>741313043</t>
  </si>
  <si>
    <t>Montáž zásuvka (polo)zapuštěná šroubové připojení 2x(2P + PE) dvojnásobná</t>
  </si>
  <si>
    <t>-214318967</t>
  </si>
  <si>
    <t>741313044</t>
  </si>
  <si>
    <t>Montáž zásuvka (polo)zapuštěná šroubové připojení 2x(2P + PE) dvojnásobná šikmá</t>
  </si>
  <si>
    <t>579796360</t>
  </si>
  <si>
    <t>741313051</t>
  </si>
  <si>
    <t>Montáž zásuvek nástěnných šroubové připojení 3P+PE se zapojením vodičů</t>
  </si>
  <si>
    <t>1592746559</t>
  </si>
  <si>
    <t>741313052</t>
  </si>
  <si>
    <t>Montáž zásuvka nástěnná šroubové připojení 3P+N+PE se zapojením vodičů</t>
  </si>
  <si>
    <t>2015199897</t>
  </si>
  <si>
    <t>741313053</t>
  </si>
  <si>
    <t>Montáž zásuvka nástěnná šroubové připojení 3P+PE trojnásobná se zapojením vodičů</t>
  </si>
  <si>
    <t>-1342070123</t>
  </si>
  <si>
    <t>741313061</t>
  </si>
  <si>
    <t>Montáž zásuvka pohyblivá šroubové připojení 2P+PE se zapojením vodičů</t>
  </si>
  <si>
    <t>2125039433</t>
  </si>
  <si>
    <t>741313071</t>
  </si>
  <si>
    <t>Montáž zásuvka chráněná v krabici šroubové připojení 2P prostředí základní, vlhké</t>
  </si>
  <si>
    <t>-1554745074</t>
  </si>
  <si>
    <t>741313072</t>
  </si>
  <si>
    <t>Montáž zásuvka chráněná v krabici šroubové připojení 2P+PE prostředí základní, vlhké</t>
  </si>
  <si>
    <t>184284530</t>
  </si>
  <si>
    <t>741313073</t>
  </si>
  <si>
    <t>Montáž zásuvka chráněná v krabici šroubové připojení 2P+PE dvojí zapojení prostředí základní, vlhké</t>
  </si>
  <si>
    <t>35111055</t>
  </si>
  <si>
    <t>741313803</t>
  </si>
  <si>
    <t>Demontáž spínačů nástěnných normálních do 10 A bezšroubových se zachováním funkčnosti do 2 svorek</t>
  </si>
  <si>
    <t>1250434091</t>
  </si>
  <si>
    <t>741313805</t>
  </si>
  <si>
    <t>Demontáž spínačů nástěnných normálních do 10 A bezšroubových se zachováním funkčnosti do 4 svorek</t>
  </si>
  <si>
    <t>-2068249687</t>
  </si>
  <si>
    <t>741313807</t>
  </si>
  <si>
    <t>Demontáž spínačů nástěnných normálních do 10 A bezšroubových se zachováním funkčnosti přes 4 svorky</t>
  </si>
  <si>
    <t>1447243286</t>
  </si>
  <si>
    <t>741313813</t>
  </si>
  <si>
    <t>Demontáž spínačů nástěnných normálních do 10 A šroubových se zachováním funkčnosti do 2 svorek</t>
  </si>
  <si>
    <t>-2055194406</t>
  </si>
  <si>
    <t>741313815</t>
  </si>
  <si>
    <t>Demontáž spínačů nástěnných normálních do 10 A šroubových se zachováním funkčnosti do 4 svorek</t>
  </si>
  <si>
    <t>-1502428968</t>
  </si>
  <si>
    <t>741313817</t>
  </si>
  <si>
    <t>Demontáž spínačů nástěnných normálních do 10 A šroubových se zachováním funkčnosti přes 4 svorky</t>
  </si>
  <si>
    <t>10448461</t>
  </si>
  <si>
    <t>741313823</t>
  </si>
  <si>
    <t>Demontáž spínačů nástěnných venkovních do 10 A bezšroubových se zachováním funkčnosti do 2 svorek</t>
  </si>
  <si>
    <t>-1620000316</t>
  </si>
  <si>
    <t>741313825</t>
  </si>
  <si>
    <t>Demontáž spínačů nástěnných venkovních do 10 A bezšroubových se zachováním funkčnosti do 4 svorek</t>
  </si>
  <si>
    <t>-950462071</t>
  </si>
  <si>
    <t>741313827</t>
  </si>
  <si>
    <t>Demontáž spínačů nástěnných venkovních do 10 A bezšroubových se zachováním funkčnosti přes 4 svorky</t>
  </si>
  <si>
    <t>-174035109</t>
  </si>
  <si>
    <t>741313843</t>
  </si>
  <si>
    <t>Demontáž spínačů nástěnných venkovních přes 10 A bezšroubových se zachováním funkčnosti do 2 svorek</t>
  </si>
  <si>
    <t>1685380258</t>
  </si>
  <si>
    <t>741313845</t>
  </si>
  <si>
    <t>Demontáž spínačů nástěnných venkovních přes 10 A bezšroubových se zachováním funkčnosti do 4 svorek</t>
  </si>
  <si>
    <t>-826165382</t>
  </si>
  <si>
    <t>741313847</t>
  </si>
  <si>
    <t>Demontáž spínačů nástěnných venkovních přes 10A bezšroubových se zachováním funkčnosti přes 4 svorky</t>
  </si>
  <si>
    <t>682287946</t>
  </si>
  <si>
    <t>741313863</t>
  </si>
  <si>
    <t>Demontáž spínačů zapuštěných normálních do 10 A bezšroubových se zachováním funkčnosti do 2 svorek</t>
  </si>
  <si>
    <t>-744277547</t>
  </si>
  <si>
    <t>741313865</t>
  </si>
  <si>
    <t>Demontáž spínačů zapuštěných normálních do 10 A bezšroubových se zachováním funkčnosti do 4 svorek</t>
  </si>
  <si>
    <t>231478105</t>
  </si>
  <si>
    <t>741313867</t>
  </si>
  <si>
    <t>Demontáž spínačů zapuštěných normálních do 10 A bezšroubových se zachováním funkčnosti přes 4 svorky</t>
  </si>
  <si>
    <t>1952853566</t>
  </si>
  <si>
    <t>741315813</t>
  </si>
  <si>
    <t>Demontáž zásuvek domovních normálních do 16A zapuštěných bezšroubových bezzachování funkčnosti 2P+PE</t>
  </si>
  <si>
    <t>1856257907</t>
  </si>
  <si>
    <t>741315823</t>
  </si>
  <si>
    <t>Demontáž zásuvek domovních normálních do 16A zapuštěných šroubových bezzachování funkčnosti 2P+PE</t>
  </si>
  <si>
    <t>-2011909441</t>
  </si>
  <si>
    <t>741315825</t>
  </si>
  <si>
    <t>Demontáž zásuvek dom do 16A zapuštěných šroub bezzachování funkčnosti 2P+PE pro průběžnou montáž</t>
  </si>
  <si>
    <t>907891541</t>
  </si>
  <si>
    <t>741315833</t>
  </si>
  <si>
    <t>Demontáž zásuvek domovních venkovních do 16A zapuštěných bezšroubových bezzachování funkčnosti 2P+PE</t>
  </si>
  <si>
    <t>-466936039</t>
  </si>
  <si>
    <t>741315835</t>
  </si>
  <si>
    <t>Demontáž zásuvek dom venk do16A zapuštěn bezšroub bezzachování funkčnosti 2P+PE pro průběžnou montáž</t>
  </si>
  <si>
    <t>-1602655845</t>
  </si>
  <si>
    <t>741320001</t>
  </si>
  <si>
    <t>Montáž pojistka závitová E 27 do 25 A se zapojením vodičů</t>
  </si>
  <si>
    <t>-870426740</t>
  </si>
  <si>
    <t>741320002</t>
  </si>
  <si>
    <t>Montáž pojistka závitová E 33 do 60 A se zapojením vodičů</t>
  </si>
  <si>
    <t>-418520397</t>
  </si>
  <si>
    <t>741320003</t>
  </si>
  <si>
    <t>Montáž pojistka se zapojením vodičů</t>
  </si>
  <si>
    <t>-248669352</t>
  </si>
  <si>
    <t>741320011</t>
  </si>
  <si>
    <t>Montáž pojistka - izolační přepážka se zapojením vodičů</t>
  </si>
  <si>
    <t>1139521694</t>
  </si>
  <si>
    <t>741320012</t>
  </si>
  <si>
    <t>Montáž pojistka - držadlo se zapojením vodičů</t>
  </si>
  <si>
    <t>1653725624</t>
  </si>
  <si>
    <t>741320021</t>
  </si>
  <si>
    <t>Montáž pojistka - spodek do 500 V, 25 A se zapojením vodičů</t>
  </si>
  <si>
    <t>-1548563312</t>
  </si>
  <si>
    <t>741370001</t>
  </si>
  <si>
    <t>Montáž svítidlo žárovkové bytové stropní přisazené 1 zdroj bez skla</t>
  </si>
  <si>
    <t>1134918816</t>
  </si>
  <si>
    <t>741370002</t>
  </si>
  <si>
    <t>Montáž svítidlo žárovkové bytové stropní přisazené 1 zdroj se sklem</t>
  </si>
  <si>
    <t>348840411</t>
  </si>
  <si>
    <t>741370003</t>
  </si>
  <si>
    <t>Montáž svítidlo žárovkové bytové stropní přisazené 2 zdroje</t>
  </si>
  <si>
    <t>-1043215415</t>
  </si>
  <si>
    <t>741370004</t>
  </si>
  <si>
    <t>Montáž svítidlo žárovkové bytové stropní přisazené 3 zdroje</t>
  </si>
  <si>
    <t>1064299680</t>
  </si>
  <si>
    <t>741370005</t>
  </si>
  <si>
    <t>Montáž svítidlo žárovkové bytové stropní přisazené 4 zdroje</t>
  </si>
  <si>
    <t>799110904</t>
  </si>
  <si>
    <t>741370011</t>
  </si>
  <si>
    <t>Montáž svítidlo žárovkové bytové stropní závěsné 1 zdroj</t>
  </si>
  <si>
    <t>-450416979</t>
  </si>
  <si>
    <t>741370012</t>
  </si>
  <si>
    <t>Montáž svítidlo žárovkové bytové stropní závěsné 2 zdroje</t>
  </si>
  <si>
    <t>593460185</t>
  </si>
  <si>
    <t>741370013</t>
  </si>
  <si>
    <t>Montáž svítidlo žárovkové bytové stropní závěsné 3 zdroje</t>
  </si>
  <si>
    <t>1413673213</t>
  </si>
  <si>
    <t>741370014</t>
  </si>
  <si>
    <t>Montáž svítidlo žárovkové bytové stropní závěsné 4 zdroje</t>
  </si>
  <si>
    <t>-2103676586</t>
  </si>
  <si>
    <t>741370021</t>
  </si>
  <si>
    <t>Montáž svítidlo žárovkové bytové stropní vestavné 1 zdroj</t>
  </si>
  <si>
    <t>125242388</t>
  </si>
  <si>
    <t>741370022</t>
  </si>
  <si>
    <t>Montáž svítidlo žárovkové bytové stropní vestavné 2 zdroje</t>
  </si>
  <si>
    <t>-651037084</t>
  </si>
  <si>
    <t>741370023</t>
  </si>
  <si>
    <t>Montáž svítidlo žárovkové bytové stropní vestavné 3 zdroje</t>
  </si>
  <si>
    <t>-1700194699</t>
  </si>
  <si>
    <t>741370031</t>
  </si>
  <si>
    <t>Montáž svítidlo žárovkové bytové nástěnné přisazené 1 zdroj bez skla</t>
  </si>
  <si>
    <t>-1509007017</t>
  </si>
  <si>
    <t>741370032</t>
  </si>
  <si>
    <t>Montáž svítidlo žárovkové bytové nástěnné přisazené 1 zdroj se sklem</t>
  </si>
  <si>
    <t>-1472198545</t>
  </si>
  <si>
    <t>741370033</t>
  </si>
  <si>
    <t>Montáž svítidlo žárovkové bytové nástěnné přisazené 2 zdroje</t>
  </si>
  <si>
    <t>186772142</t>
  </si>
  <si>
    <t>741370034</t>
  </si>
  <si>
    <t>Montáž svítidlo žárovkové bytové nástěnné přisazené 2 zdroje nouzové</t>
  </si>
  <si>
    <t>-453150653</t>
  </si>
  <si>
    <t>741370101</t>
  </si>
  <si>
    <t>Montáž svítidlo žárovkové průmyslové stropní přisazené 1 zdroj bez koše</t>
  </si>
  <si>
    <t>272181779</t>
  </si>
  <si>
    <t>741370102</t>
  </si>
  <si>
    <t>Montáž svítidlo žárovkové průmyslové stropní přisazené 1 zdroj s košem</t>
  </si>
  <si>
    <t>1202278728</t>
  </si>
  <si>
    <t>741370103</t>
  </si>
  <si>
    <t>Montáž svítidlo žárovkové průmyslové stropní přisazené 2 zdroje bez koše</t>
  </si>
  <si>
    <t>-2103021809</t>
  </si>
  <si>
    <t>741370104</t>
  </si>
  <si>
    <t>Montáž svítidlo žárovkové průmyslové stropní přisazené 2 zdroje s košem</t>
  </si>
  <si>
    <t>-309988687</t>
  </si>
  <si>
    <t>741370111</t>
  </si>
  <si>
    <t>Montáž svítidlo žárovkové průmyslové závěsné na hák 1 zdroj s košem</t>
  </si>
  <si>
    <t>-467581583</t>
  </si>
  <si>
    <t>741370121</t>
  </si>
  <si>
    <t>Montáž svítidlo žárovkové průmyslové závěsné na oko 1 zdroj bez koše</t>
  </si>
  <si>
    <t>530926777</t>
  </si>
  <si>
    <t>741370122</t>
  </si>
  <si>
    <t>Montáž svítidlo žárovkové průmyslové závěsné na oko 1 zdroj s košem</t>
  </si>
  <si>
    <t>-855477418</t>
  </si>
  <si>
    <t>741370123</t>
  </si>
  <si>
    <t>Montáž svítidlo žárovkové průmyslové závěsné oko 1 zdroj s krabicí bez koše</t>
  </si>
  <si>
    <t>-303783245</t>
  </si>
  <si>
    <t>741370124</t>
  </si>
  <si>
    <t>Montáž svítidlo žárovkové průmysl závěsné oko 1 zdroj s krabicí a košem</t>
  </si>
  <si>
    <t>963481591</t>
  </si>
  <si>
    <t>741370125</t>
  </si>
  <si>
    <t>Montáž svítidlo žárovkové průmyslové závěsné 1 zdroj s přírubou bez koše</t>
  </si>
  <si>
    <t>-237417439</t>
  </si>
  <si>
    <t>741370131</t>
  </si>
  <si>
    <t>Montáž svítidlo žárovkové průmysl nástěnné přisazené 1 zdroj s košem</t>
  </si>
  <si>
    <t>1560846257</t>
  </si>
  <si>
    <t>741370141</t>
  </si>
  <si>
    <t>Montáž svítidlo žárovkové průmyslové nástěnné na ramínku 1 zdroj bez koše</t>
  </si>
  <si>
    <t>-157957230</t>
  </si>
  <si>
    <t>741370142</t>
  </si>
  <si>
    <t>Montáž svítidlo žárovkové průmysl nástěnné na ramínku 1 zdroj s košem</t>
  </si>
  <si>
    <t>-418393771</t>
  </si>
  <si>
    <t>741370151</t>
  </si>
  <si>
    <t>Montáž svítidlo žárovkové průmyslové nástěnné vestavné 1 zdroj s košem</t>
  </si>
  <si>
    <t>1278653543</t>
  </si>
  <si>
    <t>741370161</t>
  </si>
  <si>
    <t>Montáž svítidlo žárovkové průmyslové přenosné 1 zdroj</t>
  </si>
  <si>
    <t>541175491</t>
  </si>
  <si>
    <t>741370171</t>
  </si>
  <si>
    <t>Montáž světlomet žárovkový průmyslový 1 zdroj</t>
  </si>
  <si>
    <t>867603960</t>
  </si>
  <si>
    <t>741370181</t>
  </si>
  <si>
    <t>Montáž svítidlo žárovkové - pružný závěs</t>
  </si>
  <si>
    <t>1359745549</t>
  </si>
  <si>
    <t>741371001</t>
  </si>
  <si>
    <t>Montáž svítidlo zářivkové bytové stropní přisazené 1 zdroj bez krytu</t>
  </si>
  <si>
    <t>2004629914</t>
  </si>
  <si>
    <t>741371002</t>
  </si>
  <si>
    <t>Montáž svítidlo zářivkové bytové stropní přisazené 1 zdroj s krytem</t>
  </si>
  <si>
    <t>-1840866383</t>
  </si>
  <si>
    <t>741371003</t>
  </si>
  <si>
    <t>Montáž svítidlo zářivkové bytové stropní přisazené 2 zdroje bez krytu</t>
  </si>
  <si>
    <t>-1901369086</t>
  </si>
  <si>
    <t>741371004</t>
  </si>
  <si>
    <t>Montáž svítidlo zářivkové bytové stropní přisazené 2 zdroje s krytem</t>
  </si>
  <si>
    <t>-929632444</t>
  </si>
  <si>
    <t>741371005</t>
  </si>
  <si>
    <t>Montáž svítidlo zářivkové bytové stropní přisazené 3 zdroje s krytem</t>
  </si>
  <si>
    <t>1027452811</t>
  </si>
  <si>
    <t>741371006</t>
  </si>
  <si>
    <t>Montáž svítidlo zářivkové bytové stropní přisazené 4 zdroje s krytem</t>
  </si>
  <si>
    <t>-645076546</t>
  </si>
  <si>
    <t>741371011</t>
  </si>
  <si>
    <t>Montáž svítidlo zářivkové bytové stropní závěsné na trubce 1 zdroj</t>
  </si>
  <si>
    <t>-2053509456</t>
  </si>
  <si>
    <t>741371012</t>
  </si>
  <si>
    <t>Montáž svítidlo zářivkové bytové stropní závěsné na trubce 2 zdroje</t>
  </si>
  <si>
    <t>1324661205</t>
  </si>
  <si>
    <t>741371021</t>
  </si>
  <si>
    <t>Montáž svítidlo zářivkové bytové stropní vestavné 1 zdroj</t>
  </si>
  <si>
    <t>-2110827153</t>
  </si>
  <si>
    <t>741371023</t>
  </si>
  <si>
    <t>Montáž svítidlo zářivkové bytové stropní vestavné 2+1 zdroj</t>
  </si>
  <si>
    <t>-1373369213</t>
  </si>
  <si>
    <t>741371024</t>
  </si>
  <si>
    <t>Montáž svítidlo zářivkové bytové stropní vestavné 3 zdroje</t>
  </si>
  <si>
    <t>-980306361</t>
  </si>
  <si>
    <t>741371025</t>
  </si>
  <si>
    <t>Montáž svítidlo zářivkové bytové stropní vestavné 4 zdroje</t>
  </si>
  <si>
    <t>-2032346002</t>
  </si>
  <si>
    <t>741371026</t>
  </si>
  <si>
    <t>Montáž svítidlo zářivkové bytové stropní vestavné 4+1 zdroj</t>
  </si>
  <si>
    <t>415175136</t>
  </si>
  <si>
    <t>741371031</t>
  </si>
  <si>
    <t>Montáž svítidlo zářivkové bytové nástěnné přisazené 1 zdroj</t>
  </si>
  <si>
    <t>597881586</t>
  </si>
  <si>
    <t>741371032</t>
  </si>
  <si>
    <t>Montáž svítidlo zářivkové bytové nástěnné přisazené 1 zdroj kompaktní</t>
  </si>
  <si>
    <t>-1071210922</t>
  </si>
  <si>
    <t>741371033</t>
  </si>
  <si>
    <t>Montáž svítidlo zářivkové bytové nástěnné přisazené 2 zdroje</t>
  </si>
  <si>
    <t>-958739787</t>
  </si>
  <si>
    <t>741371034</t>
  </si>
  <si>
    <t>Montáž svítidlo zářivkové bytové nástěnné přisazené 2 zdroje kompaktní</t>
  </si>
  <si>
    <t>17251242</t>
  </si>
  <si>
    <t>741371101</t>
  </si>
  <si>
    <t>Montáž svítidlo zářivkové průmyslové stropní přisazené 1 zdroj bez krytu</t>
  </si>
  <si>
    <t>1603292846</t>
  </si>
  <si>
    <t>741371102</t>
  </si>
  <si>
    <t>Montáž svítidlo zářivkové průmyslové stropní přisazené 1 zdroj s krytem</t>
  </si>
  <si>
    <t>1310565539</t>
  </si>
  <si>
    <t>741371103</t>
  </si>
  <si>
    <t>Montáž svítidlo zářivkové průmyslové stropní přisazené 2 zdroje bez krytu</t>
  </si>
  <si>
    <t>1314328520</t>
  </si>
  <si>
    <t>741371104</t>
  </si>
  <si>
    <t>Montáž svítidlo zářivkové průmyslové stropní přisazené 2 zdroje s krytem</t>
  </si>
  <si>
    <t>1203723487</t>
  </si>
  <si>
    <t>741371105</t>
  </si>
  <si>
    <t>Montáž svítidlo zářivkové průmyslové stropní přisazené 3 zdroje bez krytu</t>
  </si>
  <si>
    <t>1538412930</t>
  </si>
  <si>
    <t>741371106</t>
  </si>
  <si>
    <t>Montáž svítidlo zářivkové průmyslové stropní přisazené 3 zdroje s krytem</t>
  </si>
  <si>
    <t>1381036810</t>
  </si>
  <si>
    <t>741372001</t>
  </si>
  <si>
    <t>Montáž svítidlo LED bytové přisazené nástěnné páskové samolepící</t>
  </si>
  <si>
    <t>-1735816416</t>
  </si>
  <si>
    <t>741372002</t>
  </si>
  <si>
    <t>Montáž svítidlo LED bytové přisazené nástěnné páskové lištové</t>
  </si>
  <si>
    <t>-1800731810</t>
  </si>
  <si>
    <t>741372012</t>
  </si>
  <si>
    <t>Montáž svítidlo LED bytové přisazené nástěnné reflektorové bez čidla</t>
  </si>
  <si>
    <t>40518936</t>
  </si>
  <si>
    <t>741372013</t>
  </si>
  <si>
    <t>Montáž svítidlo LED bytové přisazené nástěnné reflektorové s čidlem</t>
  </si>
  <si>
    <t>1824948845</t>
  </si>
  <si>
    <t>741372014</t>
  </si>
  <si>
    <t>Montáž svítidlo LED bytové přisazené nástěnné reflektorové lištový systém</t>
  </si>
  <si>
    <t>-541828761</t>
  </si>
  <si>
    <t>741372021</t>
  </si>
  <si>
    <t>Montáž svítidlo LED bytové přisazené nástěnné panelové do 0,09 m2</t>
  </si>
  <si>
    <t>1198053412</t>
  </si>
  <si>
    <t>741372022</t>
  </si>
  <si>
    <t>Montáž svítidlo LED bytové přisazené nástěnné panelové do 0,36 m2</t>
  </si>
  <si>
    <t>-1178774599</t>
  </si>
  <si>
    <t>741372041</t>
  </si>
  <si>
    <t>Montáž svítidlo LED bytové přisazené stropní páskové samolepící</t>
  </si>
  <si>
    <t>859798581</t>
  </si>
  <si>
    <t>741372042</t>
  </si>
  <si>
    <t>Montáž svítidlo LED bytové přisazené stropní páskové lištové</t>
  </si>
  <si>
    <t>1591813329</t>
  </si>
  <si>
    <t>741372051</t>
  </si>
  <si>
    <t>Montáž svítidlo LED bytové přisazené stropní reflektorové bez čidla</t>
  </si>
  <si>
    <t>-434308511</t>
  </si>
  <si>
    <t>741372052</t>
  </si>
  <si>
    <t>Montáž svítidlo LED bytové přisazené stropní reflektorové s čidlem</t>
  </si>
  <si>
    <t>1385850395</t>
  </si>
  <si>
    <t>741378001</t>
  </si>
  <si>
    <t>Zřízení upevňovacích bodů pro svítidlo s osazením závěsného háku v dřevěných stropech</t>
  </si>
  <si>
    <t>-970878252</t>
  </si>
  <si>
    <t>741378002</t>
  </si>
  <si>
    <t>Zřízení upevňovacích bodů pro svítidlo s osazením závěsného háku ve zdivu</t>
  </si>
  <si>
    <t>-1810453749</t>
  </si>
  <si>
    <t>741378003</t>
  </si>
  <si>
    <t>Zřízení upevňovacích bodů pro svítidlo s osazením závěsného háku v betonu</t>
  </si>
  <si>
    <t>-2070827496</t>
  </si>
  <si>
    <t>741810001</t>
  </si>
  <si>
    <t>Celková prohlídka elektrického rozvodu a zařízení do 100 000,- Kč</t>
  </si>
  <si>
    <t>-11739713</t>
  </si>
  <si>
    <t>741810002</t>
  </si>
  <si>
    <t>Celková prohlídka elektrického rozvodu a zařízení do 500 000,- Kč</t>
  </si>
  <si>
    <t>-487787904</t>
  </si>
  <si>
    <t>741810003</t>
  </si>
  <si>
    <t>Celková prohlídka elektrického rozvodu a zařízení do 1 milionu Kč</t>
  </si>
  <si>
    <t>268517847</t>
  </si>
  <si>
    <t>741810011</t>
  </si>
  <si>
    <t>Příplatek k celkové prohlídce za každých dalších 500 000,- Kč</t>
  </si>
  <si>
    <t>-363414180</t>
  </si>
  <si>
    <t>741811001</t>
  </si>
  <si>
    <t>Kontrola rozvaděč nn manipulační, ovládací nebo reléový</t>
  </si>
  <si>
    <t>966420942</t>
  </si>
  <si>
    <t>741811002</t>
  </si>
  <si>
    <t>Kontrola rozvaděč nn stejnosměrný pro měnírny</t>
  </si>
  <si>
    <t>-594172137</t>
  </si>
  <si>
    <t>741811003</t>
  </si>
  <si>
    <t>Kontrola rozvaděč nn Si-usměrňovač nebo měnič</t>
  </si>
  <si>
    <t>1799403887</t>
  </si>
  <si>
    <t>741811004</t>
  </si>
  <si>
    <t>Kontrola rozvaděč nn pro automatické ovládání záskoku</t>
  </si>
  <si>
    <t>-836040664</t>
  </si>
  <si>
    <t>741811005</t>
  </si>
  <si>
    <t>Kontrola rozvaděč nn pro poloautomatické ovládání záskoku</t>
  </si>
  <si>
    <t>-1840712371</t>
  </si>
  <si>
    <t>741811011</t>
  </si>
  <si>
    <t>Kontrola rozvaděč nn silový hmotnosti do 200 kg</t>
  </si>
  <si>
    <t>1068383252</t>
  </si>
  <si>
    <t>741811012</t>
  </si>
  <si>
    <t>Kontrola rozvaděč nn silový hmotnosti do 300 kg</t>
  </si>
  <si>
    <t>-2096478540</t>
  </si>
  <si>
    <t>741811013</t>
  </si>
  <si>
    <t>Kontrola rozvaděč nn silový hmotnosti do 400 kg</t>
  </si>
  <si>
    <t>-1777549211</t>
  </si>
  <si>
    <t>741811021</t>
  </si>
  <si>
    <t>Oživení rozvaděče se složitou výstrojí</t>
  </si>
  <si>
    <t>-315043551</t>
  </si>
  <si>
    <t>741811022</t>
  </si>
  <si>
    <t>Oživení rozvaděče s velmi složitou výstrojí</t>
  </si>
  <si>
    <t>140917956</t>
  </si>
  <si>
    <t>M</t>
  </si>
  <si>
    <t>341110050</t>
  </si>
  <si>
    <t>kabel silový s Cu jádrem CYKY 2x1,5 mm2</t>
  </si>
  <si>
    <t>-637846505</t>
  </si>
  <si>
    <t>341110060</t>
  </si>
  <si>
    <t>kabel silový s Cu jádrem CYKY 2x2,5 mm2</t>
  </si>
  <si>
    <t>-529225924</t>
  </si>
  <si>
    <t>341110120</t>
  </si>
  <si>
    <t>kabel silový s Cu jádrem CYKY 2x4 mm2</t>
  </si>
  <si>
    <t>-1523957647</t>
  </si>
  <si>
    <t>341110180</t>
  </si>
  <si>
    <t>kabel silový s Cu jádrem CYKY 2x6 mm2</t>
  </si>
  <si>
    <t>-1624266204</t>
  </si>
  <si>
    <t>341110300</t>
  </si>
  <si>
    <t>kabel silový s Cu jádrem CYKY 3x1,5 mm2</t>
  </si>
  <si>
    <t>-1751107141</t>
  </si>
  <si>
    <t>341110360</t>
  </si>
  <si>
    <t>kabel silový s Cu jádrem CYKY 3x2,5 mm2</t>
  </si>
  <si>
    <t>-1666774724</t>
  </si>
  <si>
    <t>341110420</t>
  </si>
  <si>
    <t>kabel silový s Cu jádrem CYKY 3x4 mm2</t>
  </si>
  <si>
    <t>-101509702</t>
  </si>
  <si>
    <t>341110480</t>
  </si>
  <si>
    <t>kabel silový s Cu jádrem CYKY 3x6 mm2</t>
  </si>
  <si>
    <t>-1931477671</t>
  </si>
  <si>
    <t>341110600</t>
  </si>
  <si>
    <t>kabel silový s Cu jádrem CYKY 4x1,5 mm2</t>
  </si>
  <si>
    <t>-1753910219</t>
  </si>
  <si>
    <t>341110640</t>
  </si>
  <si>
    <t>kabel silový s Cu jádrem CYKY 4x2,5 mm2</t>
  </si>
  <si>
    <t>9484578</t>
  </si>
  <si>
    <t>341110680</t>
  </si>
  <si>
    <t>kabel silový s Cu jádrem CYKY 4x4 mm2</t>
  </si>
  <si>
    <t>-1154984689</t>
  </si>
  <si>
    <t>341110720</t>
  </si>
  <si>
    <t>kabel silový s Cu jádrem CYKY 4x6 mm2</t>
  </si>
  <si>
    <t>1620945123</t>
  </si>
  <si>
    <t>341110760</t>
  </si>
  <si>
    <t>kabel silový s Cu jádrem CYKY 4x10 mm2</t>
  </si>
  <si>
    <t>1403347348</t>
  </si>
  <si>
    <t>341110800</t>
  </si>
  <si>
    <t>kabel silový s Cu jádrem CYKY 4x16 mm2</t>
  </si>
  <si>
    <t>1307051022</t>
  </si>
  <si>
    <t>341110900</t>
  </si>
  <si>
    <t>kabel silový s Cu jádrem CYKY 5x1,5 mm2</t>
  </si>
  <si>
    <t>1910528836</t>
  </si>
  <si>
    <t>341110940</t>
  </si>
  <si>
    <t>kabel silový s Cu jádrem CYKY 5x2,5 mm2</t>
  </si>
  <si>
    <t>506380002</t>
  </si>
  <si>
    <t>341110980</t>
  </si>
  <si>
    <t>kabel silový s Cu jádrem CYKY 5x4 mm2</t>
  </si>
  <si>
    <t>2077809743</t>
  </si>
  <si>
    <t>341111000</t>
  </si>
  <si>
    <t>kabel silový s Cu jádrem CYKY 5x6 mm2</t>
  </si>
  <si>
    <t>212665024</t>
  </si>
  <si>
    <t>341111100</t>
  </si>
  <si>
    <t>kabel silový s Cu jádrem CYKY 7x1,5 mm2</t>
  </si>
  <si>
    <t>-1688797954</t>
  </si>
  <si>
    <t>341111180</t>
  </si>
  <si>
    <t>kabel silový s Cu jádrem CYKY 7x4 mm2</t>
  </si>
  <si>
    <t>-1166590766</t>
  </si>
  <si>
    <t>341111140</t>
  </si>
  <si>
    <t>kabel silový s Cu jádrem CYKY 7x2,5 mm2</t>
  </si>
  <si>
    <t>-1051957472</t>
  </si>
  <si>
    <t>345715110</t>
  </si>
  <si>
    <t>krabice přístrojová instalační KP 68/2</t>
  </si>
  <si>
    <t>621343264</t>
  </si>
  <si>
    <t>345715120</t>
  </si>
  <si>
    <t>krabice přístrojová instalační KP 67x67</t>
  </si>
  <si>
    <t>1527598916</t>
  </si>
  <si>
    <t>345715150</t>
  </si>
  <si>
    <t>krabice přístrojová instalační KP 64/21 do dutých stěn</t>
  </si>
  <si>
    <t>-2020932030</t>
  </si>
  <si>
    <t>345715190</t>
  </si>
  <si>
    <t>krabice univerzální z PH KU 68/2-1902s víčkem KO68</t>
  </si>
  <si>
    <t>1686404665</t>
  </si>
  <si>
    <t>345715210</t>
  </si>
  <si>
    <t>krabice univerzální z PH KU 68/2-1903</t>
  </si>
  <si>
    <t>-387907703</t>
  </si>
  <si>
    <t>345715230</t>
  </si>
  <si>
    <t>krabice přístrojová odbočná s víčkem z PH KO97/5</t>
  </si>
  <si>
    <t>-318431738</t>
  </si>
  <si>
    <t>345715240</t>
  </si>
  <si>
    <t>krabice přístrojová odbočná s víčkem z PH KO125</t>
  </si>
  <si>
    <t>523370095</t>
  </si>
  <si>
    <t>345715320</t>
  </si>
  <si>
    <t>krabice přístrojová odbočná s víčkem z PH KO100</t>
  </si>
  <si>
    <t>-1677064368</t>
  </si>
  <si>
    <t>345718200</t>
  </si>
  <si>
    <t>lišta elektroinstalační hranatá LH 15 x 10</t>
  </si>
  <si>
    <t>1739385080</t>
  </si>
  <si>
    <t>345718210</t>
  </si>
  <si>
    <t>lišta elektroinstalační hranatá LH 60 x 40</t>
  </si>
  <si>
    <t>1347664655</t>
  </si>
  <si>
    <t>345718230</t>
  </si>
  <si>
    <t>lišta elektroinstalační hranatá bílá LHD 17 x 17</t>
  </si>
  <si>
    <t>358597450</t>
  </si>
  <si>
    <t>345718240</t>
  </si>
  <si>
    <t>lišta elektroinstalační hranatá bílá LHD 20 x 10</t>
  </si>
  <si>
    <t>947963391</t>
  </si>
  <si>
    <t>345718250</t>
  </si>
  <si>
    <t>lišta elektroinstalační hranatá bílá LHD 20 x 20</t>
  </si>
  <si>
    <t>751290084</t>
  </si>
  <si>
    <t>345718260</t>
  </si>
  <si>
    <t>lišta elektroinstalační hranatá bílá LHD 25 x 15</t>
  </si>
  <si>
    <t>174365802</t>
  </si>
  <si>
    <t>345718270</t>
  </si>
  <si>
    <t>lišta elektroinstalační hranatá bílá LHD 25 x 20</t>
  </si>
  <si>
    <t>1053498792</t>
  </si>
  <si>
    <t>345718280</t>
  </si>
  <si>
    <t>lišta elektroinstalační hranatá bílá LHD 30 x 25</t>
  </si>
  <si>
    <t>-921061801</t>
  </si>
  <si>
    <t>345718290</t>
  </si>
  <si>
    <t>lišta elektroinstalační hranatá bílá LHD 32 x 15</t>
  </si>
  <si>
    <t>722495848</t>
  </si>
  <si>
    <t>345718300</t>
  </si>
  <si>
    <t>lišta elektroinstalační hranatá bílá LHD 40 x 20</t>
  </si>
  <si>
    <t>1341817664</t>
  </si>
  <si>
    <t>345718310</t>
  </si>
  <si>
    <t>lišta elektroinstalační hranatá bílá LHD 40 x 40</t>
  </si>
  <si>
    <t>1681410811</t>
  </si>
  <si>
    <t>345718900</t>
  </si>
  <si>
    <t>kryt pro lišty elektroinstalační LHD 40 x 20 spojovací</t>
  </si>
  <si>
    <t>-140248468</t>
  </si>
  <si>
    <t>345718920</t>
  </si>
  <si>
    <t>kryt pro lišty elektroinstalační LHD 40 x 20 koncový</t>
  </si>
  <si>
    <t>1586317642</t>
  </si>
  <si>
    <t>345718930</t>
  </si>
  <si>
    <t>kryt pro lišty elektroinstalační LHD 40 x 20 ohybový</t>
  </si>
  <si>
    <t>1878867980</t>
  </si>
  <si>
    <t>345718960</t>
  </si>
  <si>
    <t>kryt pro lišty elektroinstalační LHD 40 x 20 odbočný</t>
  </si>
  <si>
    <t>-978801556</t>
  </si>
  <si>
    <t>345718970</t>
  </si>
  <si>
    <t>kryt pro lišty elektroinstalační LHD 40 x 20 rohový</t>
  </si>
  <si>
    <t>1193112666</t>
  </si>
  <si>
    <t>345718330</t>
  </si>
  <si>
    <t>lišta elektroinstalační vkládací LV 11 x 10</t>
  </si>
  <si>
    <t>1168749384</t>
  </si>
  <si>
    <t>345718340</t>
  </si>
  <si>
    <t>lišta elektroinstalační vkládací LV 18 x 13</t>
  </si>
  <si>
    <t>780668305</t>
  </si>
  <si>
    <t>345718350</t>
  </si>
  <si>
    <t>lišta elektroinstalační vkládací LV 24 x 22</t>
  </si>
  <si>
    <t>1798658081</t>
  </si>
  <si>
    <t>345718360</t>
  </si>
  <si>
    <t>lišta elektroinstalační vkládací LV 40 x 15</t>
  </si>
  <si>
    <t>962669349</t>
  </si>
  <si>
    <t>341408260</t>
  </si>
  <si>
    <t>vodič silový s Cu jádrem CY H07 V-U 6 mm2</t>
  </si>
  <si>
    <t>-1097398088</t>
  </si>
  <si>
    <t>341408250</t>
  </si>
  <si>
    <t>vodič silový s Cu jádrem CY H07 V-U 4 mm2</t>
  </si>
  <si>
    <t>-298145482</t>
  </si>
  <si>
    <t>345710610</t>
  </si>
  <si>
    <t>trubka elektroinstalační ohebná LPFLEX z PVC (ČSN) 2313</t>
  </si>
  <si>
    <t>-1807862558</t>
  </si>
  <si>
    <t>345710620</t>
  </si>
  <si>
    <t>trubka elektroinstalační ohebná LPFLEX z PVC (ČSN)2316</t>
  </si>
  <si>
    <t>1370833131</t>
  </si>
  <si>
    <t>345710630</t>
  </si>
  <si>
    <t>trubka elektroinstalační ohebná LPFLEX z PVC (ČSN) 2323</t>
  </si>
  <si>
    <t>-837671046</t>
  </si>
  <si>
    <t>345710640</t>
  </si>
  <si>
    <t>trubka elektroinstalační ohebná LPFLEX z PVC (ČSN) 2329</t>
  </si>
  <si>
    <t>-293662256</t>
  </si>
  <si>
    <t>345710650</t>
  </si>
  <si>
    <t>trubka elektroinstalační ohebná LPFLEX z PVC (ČSN) 2336</t>
  </si>
  <si>
    <t>-1887974368</t>
  </si>
  <si>
    <t>345710660</t>
  </si>
  <si>
    <t>trubka elektroinstalační ohebná LPFLEX z PVC (ČSN) 2348</t>
  </si>
  <si>
    <t>-382546749</t>
  </si>
  <si>
    <t>345354000</t>
  </si>
  <si>
    <t>přístroj spínače jednopólového 10A 3558-A01340</t>
  </si>
  <si>
    <t>14370175</t>
  </si>
  <si>
    <t>345354020</t>
  </si>
  <si>
    <t>přístroj spínače jednopólového 10A 3559-A01345 bezšroubový</t>
  </si>
  <si>
    <t>-1529785725</t>
  </si>
  <si>
    <t>345354010</t>
  </si>
  <si>
    <t>přístroj spínače dvojpólového 10A 3558-A02340</t>
  </si>
  <si>
    <t>-839630362</t>
  </si>
  <si>
    <t>345354030</t>
  </si>
  <si>
    <t>přístroj spínače dvojpólového 10A 3559-A02345 bezšroubový</t>
  </si>
  <si>
    <t>514654288</t>
  </si>
  <si>
    <t>345354050</t>
  </si>
  <si>
    <t>přístroj přepínače sériového 10A 3558-A05340</t>
  </si>
  <si>
    <t>409654649</t>
  </si>
  <si>
    <t>345354040</t>
  </si>
  <si>
    <t>přístroj přepínače sériového 10A 3559-A05345 bezšroubový</t>
  </si>
  <si>
    <t>-1326519177</t>
  </si>
  <si>
    <t>345354060</t>
  </si>
  <si>
    <t>přístroj přepínače střídavého 10A 3558-A06340</t>
  </si>
  <si>
    <t>-1663716837</t>
  </si>
  <si>
    <t>345354080</t>
  </si>
  <si>
    <t>přístroj přepínače střídavého 10A 3559-A06345 bezšroubový</t>
  </si>
  <si>
    <t>1498733466</t>
  </si>
  <si>
    <t>345354090</t>
  </si>
  <si>
    <t>přístroj přepínače křížového 10A 3559-A07345 bezšroubový</t>
  </si>
  <si>
    <t>1779521734</t>
  </si>
  <si>
    <t>345354070</t>
  </si>
  <si>
    <t>přístroj přepínače křížového 10A 3558-A07340</t>
  </si>
  <si>
    <t>-1345568673</t>
  </si>
  <si>
    <t>345354100</t>
  </si>
  <si>
    <t>přístroj spínače jednopólového 10ATANGO 3558-A21342</t>
  </si>
  <si>
    <t>-413182362</t>
  </si>
  <si>
    <t>345354150</t>
  </si>
  <si>
    <t>přístroj přepínače střídavého 10A TANGO 3558-A25342</t>
  </si>
  <si>
    <t>1098691015</t>
  </si>
  <si>
    <t>345354250</t>
  </si>
  <si>
    <t>přístroj přepínače dvojitého střídavého 10ATANGO 3558-A52340</t>
  </si>
  <si>
    <t>1402990068</t>
  </si>
  <si>
    <t>345354350</t>
  </si>
  <si>
    <t>přístroj tlačítkového ovládače zapínacího 10A TANGO 3558-A91342</t>
  </si>
  <si>
    <t>364459293</t>
  </si>
  <si>
    <t>341215500</t>
  </si>
  <si>
    <t>kabel sdělovací JYTY Al laminovanou fólií 2x1 mm</t>
  </si>
  <si>
    <t>-1982599870</t>
  </si>
  <si>
    <t>341215560</t>
  </si>
  <si>
    <t>kabel sdělovací JYTY Al laminovanou fólií 7x1 mm</t>
  </si>
  <si>
    <t>-2117461802</t>
  </si>
  <si>
    <t>341210440</t>
  </si>
  <si>
    <t>kabel sdělovací s Cu jádrem SYKFY 2x2x0,5 mm</t>
  </si>
  <si>
    <t>457248099</t>
  </si>
  <si>
    <t>341210460</t>
  </si>
  <si>
    <t>kabel sdělovací s Cu jádrem SYKFY 3x2x0,5 mm</t>
  </si>
  <si>
    <t>-1320690607</t>
  </si>
  <si>
    <t>341210480</t>
  </si>
  <si>
    <t>kabel sdělovací s Cu jádrem SYKFY 4x2x0,5 mm</t>
  </si>
  <si>
    <t>-1692298842</t>
  </si>
  <si>
    <t>341210500</t>
  </si>
  <si>
    <t>kabel sdělovací s Cu jádrem SYKFY 5x2x0,5 mm</t>
  </si>
  <si>
    <t>2001820537</t>
  </si>
  <si>
    <t>341210560</t>
  </si>
  <si>
    <t>kabel sdělovací s Cu jádrem SYKFY 10x2x0,5 mm S</t>
  </si>
  <si>
    <t>-1780378741</t>
  </si>
  <si>
    <t>341211050</t>
  </si>
  <si>
    <t>kabel sdělovací s Cu jádrem SYKFY 5x3x0,5 mm</t>
  </si>
  <si>
    <t>-165763651</t>
  </si>
  <si>
    <t>M001</t>
  </si>
  <si>
    <t>kabel koaxiální</t>
  </si>
  <si>
    <t>1223893828</t>
  </si>
  <si>
    <t>M002</t>
  </si>
  <si>
    <t>kabel UTP</t>
  </si>
  <si>
    <t>302202058</t>
  </si>
  <si>
    <t>HSV - Práce a dodávky HSV</t>
  </si>
  <si>
    <t xml:space="preserve">    6 - Úpravy povrchů, podlahy a osazování výplní</t>
  </si>
  <si>
    <t xml:space="preserve">    9 - Ostatní konstrukce a práce, bourání</t>
  </si>
  <si>
    <t>611135101</t>
  </si>
  <si>
    <t>Hrubá výplň rýh ve stropech maltou jakékoli šířky rýhy</t>
  </si>
  <si>
    <t>m2</t>
  </si>
  <si>
    <t>1534039305</t>
  </si>
  <si>
    <t>611325101</t>
  </si>
  <si>
    <t>Vápenocementová hrubá omítka rýh ve stropech šířky do 150 mm</t>
  </si>
  <si>
    <t>785429169</t>
  </si>
  <si>
    <t>611325102</t>
  </si>
  <si>
    <t>Vápenocementová hrubá omítka rýh ve stropech šířky do 300 mm</t>
  </si>
  <si>
    <t>-1474604939</t>
  </si>
  <si>
    <t>611325103</t>
  </si>
  <si>
    <t>Vápenocementová hrubá omítka rýh ve stropech šířky přes 300 mm</t>
  </si>
  <si>
    <t>-617030098</t>
  </si>
  <si>
    <t>611325111</t>
  </si>
  <si>
    <t>Vápenocementová hladká omítka rýh ve stropech šířky do 150 mm</t>
  </si>
  <si>
    <t>1505768333</t>
  </si>
  <si>
    <t>611325112</t>
  </si>
  <si>
    <t>Vápenocementová hladká omítka rýh ve stropech šířky do 300 mm</t>
  </si>
  <si>
    <t>1759235843</t>
  </si>
  <si>
    <t>611325113</t>
  </si>
  <si>
    <t>Vápenocementová hladká omítka rýh ve stropech šířky přes 300 mm</t>
  </si>
  <si>
    <t>196980903</t>
  </si>
  <si>
    <t>611325121</t>
  </si>
  <si>
    <t>Vápenocementová štuková omítka rýh ve stropech šířky do 150 mm</t>
  </si>
  <si>
    <t>-1842659963</t>
  </si>
  <si>
    <t>611325122</t>
  </si>
  <si>
    <t>Vápenocementová štuková omítka rýh ve stropech šířky do 300 mm</t>
  </si>
  <si>
    <t>49649907</t>
  </si>
  <si>
    <t>611325123</t>
  </si>
  <si>
    <t>Vápenocementová štuková omítka rýh ve stropech šířky přes 300 mm</t>
  </si>
  <si>
    <t>304714775</t>
  </si>
  <si>
    <t>611325201</t>
  </si>
  <si>
    <t>Vápenocementová hrubá omítka malých ploch do 0,09 m2 na stropech</t>
  </si>
  <si>
    <t>-1655887873</t>
  </si>
  <si>
    <t>611325202</t>
  </si>
  <si>
    <t>Vápenocementová hrubá omítka malých ploch do 0,25 m2 na stropech</t>
  </si>
  <si>
    <t>841124472</t>
  </si>
  <si>
    <t>611325203</t>
  </si>
  <si>
    <t>Vápenocementová hrubá omítka malých ploch do 1,0 m2 na stropech</t>
  </si>
  <si>
    <t>-1984249669</t>
  </si>
  <si>
    <t>611325211</t>
  </si>
  <si>
    <t>Vápenocementová hladká omítka malých ploch do 0,09 m2 na stropech</t>
  </si>
  <si>
    <t>9886303</t>
  </si>
  <si>
    <t>611325212</t>
  </si>
  <si>
    <t>Vápenocementová hladká omítka malých ploch do 0,25 m2 na stropech</t>
  </si>
  <si>
    <t>-2142294094</t>
  </si>
  <si>
    <t>611325213</t>
  </si>
  <si>
    <t>Vápenocementová hladká omítka malých ploch do 1,0 m2 na stropech</t>
  </si>
  <si>
    <t>-1065378350</t>
  </si>
  <si>
    <t>611325215</t>
  </si>
  <si>
    <t>Vápenocementová hladká omítka malých ploch do 4,0 m2 na stropech</t>
  </si>
  <si>
    <t>741239136</t>
  </si>
  <si>
    <t>611325221</t>
  </si>
  <si>
    <t>Vápenocementová štuková omítka malých ploch do 0,09 m2 na stropech</t>
  </si>
  <si>
    <t>1078705616</t>
  </si>
  <si>
    <t>611325222</t>
  </si>
  <si>
    <t>Vápenocementová štuková omítka malých ploch do 0,25 m2 na stropech</t>
  </si>
  <si>
    <t>1257230758</t>
  </si>
  <si>
    <t>611325223</t>
  </si>
  <si>
    <t>Vápenocementová štuková omítka malých ploch do 1,0 m2 na stropech</t>
  </si>
  <si>
    <t>593783040</t>
  </si>
  <si>
    <t>612135101</t>
  </si>
  <si>
    <t>Hrubá výplň rýh ve stěnách maltou jakékoli šířky rýhy</t>
  </si>
  <si>
    <t>546478686</t>
  </si>
  <si>
    <t>612325101</t>
  </si>
  <si>
    <t>Vápenocementová hrubá omítka rýh ve stěnách šířky do 150 mm</t>
  </si>
  <si>
    <t>41154167</t>
  </si>
  <si>
    <t>612325102</t>
  </si>
  <si>
    <t>Vápenocementová hrubá omítka rýh ve stěnách šířky do 300 mm</t>
  </si>
  <si>
    <t>-1275586276</t>
  </si>
  <si>
    <t>612325111</t>
  </si>
  <si>
    <t>Vápenocementová hladká omítka rýh ve stěnách šířky do 150 mm</t>
  </si>
  <si>
    <t>1233524126</t>
  </si>
  <si>
    <t>612325112</t>
  </si>
  <si>
    <t>Vápenocementová hladká omítka rýh ve stěnách šířky do 300 mm</t>
  </si>
  <si>
    <t>-1653611802</t>
  </si>
  <si>
    <t>612325113</t>
  </si>
  <si>
    <t>Vápenocementová hladká omítka rýh ve stěnách šířky přes 300 mm</t>
  </si>
  <si>
    <t>1749028682</t>
  </si>
  <si>
    <t>612325121</t>
  </si>
  <si>
    <t>Vápenocementová štuková omítka rýh ve stěnách šířky do 150 mm</t>
  </si>
  <si>
    <t>271541384</t>
  </si>
  <si>
    <t>612325122</t>
  </si>
  <si>
    <t>Vápenocementová štuková omítka rýh ve stěnách šířky do 300 mm</t>
  </si>
  <si>
    <t>210453708</t>
  </si>
  <si>
    <t>612325123</t>
  </si>
  <si>
    <t>Vápenocementová štuková omítka rýh ve stěnách šířky přes 300 mm</t>
  </si>
  <si>
    <t>-556893902</t>
  </si>
  <si>
    <t>612325201</t>
  </si>
  <si>
    <t>Vápenocementová hrubá omítka malých ploch do 0,09 m2 na stěnách</t>
  </si>
  <si>
    <t>-1591889251</t>
  </si>
  <si>
    <t>612325202</t>
  </si>
  <si>
    <t>Vápenocementová hrubá omítka malých ploch do 0,25 m2 na stěnách</t>
  </si>
  <si>
    <t>-971850895</t>
  </si>
  <si>
    <t>612325203</t>
  </si>
  <si>
    <t>Vápenocementová hrubá omítka malých ploch do 1,0 m2 na stěnách</t>
  </si>
  <si>
    <t>1784474597</t>
  </si>
  <si>
    <t>612325211</t>
  </si>
  <si>
    <t>Vápenocementová hladká omítka malých ploch do 0,09 m2 na stěnách</t>
  </si>
  <si>
    <t>893175050</t>
  </si>
  <si>
    <t>612325212</t>
  </si>
  <si>
    <t>Vápenocementová hladká omítka malých ploch do 0,25 m2 na stěnách</t>
  </si>
  <si>
    <t>-1692592567</t>
  </si>
  <si>
    <t>612325213</t>
  </si>
  <si>
    <t>Vápenocementová hladká omítka malých ploch do 1,0 m2 na stěnách</t>
  </si>
  <si>
    <t>148416344</t>
  </si>
  <si>
    <t>612325221</t>
  </si>
  <si>
    <t>Vápenocementová štuková omítka malých ploch do 0,09 m2 na stěnách</t>
  </si>
  <si>
    <t>-1296941834</t>
  </si>
  <si>
    <t>612325222</t>
  </si>
  <si>
    <t>Vápenocementová štuková omítka malých ploch do 0,25 m2 na stěnách</t>
  </si>
  <si>
    <t>-679541564</t>
  </si>
  <si>
    <t>612325223</t>
  </si>
  <si>
    <t>Vápenocementová štuková omítka malých ploch do 1,0 m2 na stěnách</t>
  </si>
  <si>
    <t>-1307760665</t>
  </si>
  <si>
    <t>974031121</t>
  </si>
  <si>
    <t>Vysekání rýh ve zdivu cihelném hl do 30 mm š do 30 mm</t>
  </si>
  <si>
    <t>-1158981433</t>
  </si>
  <si>
    <t>974031122</t>
  </si>
  <si>
    <t>Vysekání rýh ve zdivu cihelném hl do 30 mm š do 70 mm</t>
  </si>
  <si>
    <t>-675760920</t>
  </si>
  <si>
    <t>974031123</t>
  </si>
  <si>
    <t>Vysekání rýh ve zdivu cihelném hl do 30 mm š do 100 mm</t>
  </si>
  <si>
    <t>164442043</t>
  </si>
  <si>
    <t>974031124</t>
  </si>
  <si>
    <t>Vysekání rýh ve zdivu cihelném hl do 30 mm š do 150 mm</t>
  </si>
  <si>
    <t>-1980767500</t>
  </si>
  <si>
    <t>974031126</t>
  </si>
  <si>
    <t>Vysekání rýh ve zdivu cihelném hl do 30 mm š do 250 mm</t>
  </si>
  <si>
    <t>-628177538</t>
  </si>
  <si>
    <t>974031132</t>
  </si>
  <si>
    <t>Vysekání rýh ve zdivu cihelném hl do 50 mm š do 70 mm</t>
  </si>
  <si>
    <t>2082484429</t>
  </si>
  <si>
    <t>974031133</t>
  </si>
  <si>
    <t>Vysekání rýh ve zdivu cihelném hl do 50 mm š do 100 mm</t>
  </si>
  <si>
    <t>-1402068045</t>
  </si>
  <si>
    <t>974031134</t>
  </si>
  <si>
    <t>Vysekání rýh ve zdivu cihelném hl do 50 mm š do 150 mm</t>
  </si>
  <si>
    <t>-663130025</t>
  </si>
  <si>
    <t>974031135</t>
  </si>
  <si>
    <t>Vysekání rýh ve zdivu cihelném hl do 50 mm š do 200 mm</t>
  </si>
  <si>
    <t>487187655</t>
  </si>
  <si>
    <t>974031137</t>
  </si>
  <si>
    <t>Vysekání rýh ve zdivu cihelném hl do 50 mm š do 300 mm</t>
  </si>
  <si>
    <t>-270134343</t>
  </si>
  <si>
    <t>974031139</t>
  </si>
  <si>
    <t>Příplatek k vysekání rýh ve zdivu cihelném hl do 50 mm ZKD 100 mm š rýhy</t>
  </si>
  <si>
    <t>-267060439</t>
  </si>
  <si>
    <t>974031142</t>
  </si>
  <si>
    <t>Vysekání rýh ve zdivu cihelném hl do 70 mm š do 70 mm</t>
  </si>
  <si>
    <t>465334589</t>
  </si>
  <si>
    <t>974031143</t>
  </si>
  <si>
    <t>Vysekání rýh ve zdivu cihelném hl do 70 mm š do 100 mm</t>
  </si>
  <si>
    <t>2124126537</t>
  </si>
  <si>
    <t>974031144</t>
  </si>
  <si>
    <t>Vysekání rýh ve zdivu cihelném hl do 70 mm š do 150 mm</t>
  </si>
  <si>
    <t>1476136167</t>
  </si>
  <si>
    <t>974031145</t>
  </si>
  <si>
    <t>Vysekání rýh ve zdivu cihelném hl do 70 mm š do 200 mm</t>
  </si>
  <si>
    <t>1866145288</t>
  </si>
  <si>
    <t>974031147</t>
  </si>
  <si>
    <t>Vysekání rýh ve zdivu cihelném hl do 70 mm š do 300 mm</t>
  </si>
  <si>
    <t>-1450869537</t>
  </si>
  <si>
    <t>974031153</t>
  </si>
  <si>
    <t>Vysekání rýh ve zdivu cihelném hl do 100 mm š do 100 mm</t>
  </si>
  <si>
    <t>1651864838</t>
  </si>
  <si>
    <t>974031154</t>
  </si>
  <si>
    <t>Vysekání rýh ve zdivu cihelném hl do 100 mm š do 150 mm</t>
  </si>
  <si>
    <t>860101189</t>
  </si>
  <si>
    <t>974031155</t>
  </si>
  <si>
    <t>Vysekání rýh ve zdivu cihelném hl do 100 mm š do 200 mm</t>
  </si>
  <si>
    <t>1086795451</t>
  </si>
  <si>
    <t>974031157</t>
  </si>
  <si>
    <t>Vysekání rýh ve zdivu cihelném hl do 100 mm š do 300 mm</t>
  </si>
  <si>
    <t>1717748250</t>
  </si>
  <si>
    <t>974031164</t>
  </si>
  <si>
    <t>Vysekání rýh ve zdivu cihelném hl do 150 mm š do 150 mm</t>
  </si>
  <si>
    <t>-1940397880</t>
  </si>
  <si>
    <t>974031165</t>
  </si>
  <si>
    <t>Vysekání rýh ve zdivu cihelném hl do 150 mm š do 200 mm</t>
  </si>
  <si>
    <t>-274654714</t>
  </si>
  <si>
    <t>974031167</t>
  </si>
  <si>
    <t>Vysekání rýh ve zdivu cihelném hl do 150 mm š do 300 mm</t>
  </si>
  <si>
    <t>-313617008</t>
  </si>
  <si>
    <t>974031169</t>
  </si>
  <si>
    <t>Příplatek k vysekání rýh ve zdivu cihelném hl do 150 mm ZKD 100 mm š rýhy</t>
  </si>
  <si>
    <t>2068412338</t>
  </si>
  <si>
    <t>974031221</t>
  </si>
  <si>
    <t>Vysekání rýh ve zdivu cihelném u stropu hl do 30 mm š do 30 mm</t>
  </si>
  <si>
    <t>-1556342957</t>
  </si>
  <si>
    <t>974031222</t>
  </si>
  <si>
    <t>Vysekání rýh ve zdivu cihelném u stropu hl do 30 mm š do 70 mm</t>
  </si>
  <si>
    <t>-1297111606</t>
  </si>
  <si>
    <t>974031223</t>
  </si>
  <si>
    <t>Vysekání rýh ve zdivu cihelném u stropu hl do 30 mm š do 100 mm</t>
  </si>
  <si>
    <t>-158834385</t>
  </si>
  <si>
    <t>974031224</t>
  </si>
  <si>
    <t>Vysekání rýh ve zdivu cihelném u stropu hl do 30 mm š do 150 mm</t>
  </si>
  <si>
    <t>-1466245202</t>
  </si>
  <si>
    <t>974031226</t>
  </si>
  <si>
    <t>Vysekání rýh ve zdivu cihelném u stropu hl do 30 mm š do 250 mm</t>
  </si>
  <si>
    <t>1436454306</t>
  </si>
  <si>
    <t>974031232</t>
  </si>
  <si>
    <t>Vysekání rýh ve zdivu cihelném u stropu hl do 50 mm š do 70 mm</t>
  </si>
  <si>
    <t>-189083309</t>
  </si>
  <si>
    <t>974031233</t>
  </si>
  <si>
    <t>Vysekání rýh ve zdivu cihelném u stropu hl do 50 mm š do 100 mm</t>
  </si>
  <si>
    <t>-607723770</t>
  </si>
  <si>
    <t>974031234</t>
  </si>
  <si>
    <t>Vysekání rýh ve zdivu cihelném u stropu hl do 50 mm š do 150 mm</t>
  </si>
  <si>
    <t>621622088</t>
  </si>
  <si>
    <t>974031235</t>
  </si>
  <si>
    <t>Vysekání rýh ve zdivu cihelném u stropu hl do 50 mm š do 200 mm</t>
  </si>
  <si>
    <t>-1437333100</t>
  </si>
  <si>
    <t>974031237</t>
  </si>
  <si>
    <t>Vysekání rýh ve zdivu cihelném u stropu hl do 50 mm š do 300 mm</t>
  </si>
  <si>
    <t>-245427835</t>
  </si>
  <si>
    <t>974031239</t>
  </si>
  <si>
    <t>Příplatek k vysekání rýh ve zdivu cihelném u stropu hl do 50 mm ZKD 100 mm š rýhy</t>
  </si>
  <si>
    <t>-1138775480</t>
  </si>
  <si>
    <t>974031242</t>
  </si>
  <si>
    <t>Vysekání rýh ve zdivu cihelném u stropu hl do 70 mm š do 70 mm</t>
  </si>
  <si>
    <t>83692144</t>
  </si>
  <si>
    <t>974031243</t>
  </si>
  <si>
    <t>Vysekání rýh ve zdivu cihelném u stropu hl do 70 mm š do 100 mm</t>
  </si>
  <si>
    <t>670584564</t>
  </si>
  <si>
    <t>974031244</t>
  </si>
  <si>
    <t>Vysekání rýh ve zdivu cihelném u stropu hl do 70 mm š do 150 mm</t>
  </si>
  <si>
    <t>1904087411</t>
  </si>
  <si>
    <t>974031245</t>
  </si>
  <si>
    <t>Vysekání rýh ve zdivu cihelném u stropu hl do 70 mm š do 200 mm</t>
  </si>
  <si>
    <t>359084395</t>
  </si>
  <si>
    <t>974031247</t>
  </si>
  <si>
    <t>Vysekání rýh ve zdivu cihelném u stropu hl do 70 mm š do 300 mm</t>
  </si>
  <si>
    <t>1870123590</t>
  </si>
  <si>
    <t>974031253</t>
  </si>
  <si>
    <t>Vysekání rýh ve zdivu cihelném u stropu hl do 100 mm š do 100 mm</t>
  </si>
  <si>
    <t>2062961526</t>
  </si>
  <si>
    <t>974031254</t>
  </si>
  <si>
    <t>Vysekání rýh ve zdivu cihelném u stropu hl do 100 mm š do 150 mm</t>
  </si>
  <si>
    <t>1776297971</t>
  </si>
  <si>
    <t>974031255</t>
  </si>
  <si>
    <t>Vysekání rýh ve zdivu cihelném u stropu hl do 100 mm š do 200 mm</t>
  </si>
  <si>
    <t>-275762826</t>
  </si>
  <si>
    <t>974031257</t>
  </si>
  <si>
    <t>Vysekání rýh ve zdivu cihelném u stropu hl do 100 mm š do 300 mm</t>
  </si>
  <si>
    <t>-1717868303</t>
  </si>
  <si>
    <t>974031264</t>
  </si>
  <si>
    <t>Vysekání rýh ve zdivu cihelném u stropu hl do 150 mm š do 150 mm</t>
  </si>
  <si>
    <t>2002780461</t>
  </si>
  <si>
    <t>974031265</t>
  </si>
  <si>
    <t>Vysekání rýh ve zdivu cihelném u stropu hl do 150 mm š do 200 mm</t>
  </si>
  <si>
    <t>-1569329151</t>
  </si>
  <si>
    <t>974031267</t>
  </si>
  <si>
    <t>Vysekání rýh ve zdivu cihelném u stropu hl do 150 mm š do 300 mm</t>
  </si>
  <si>
    <t>-2074736277</t>
  </si>
  <si>
    <t>974031269</t>
  </si>
  <si>
    <t>Příplatek k vysekání rýh ve zdivu cihelném u stropu hl do 150 mm ZKD 100 mm š rýhy</t>
  </si>
  <si>
    <t>-1431273628</t>
  </si>
  <si>
    <t>974031285</t>
  </si>
  <si>
    <t>Vysekání rýh ve zdivu cihelném u stropu hl do 300 mm š do 200 mm</t>
  </si>
  <si>
    <t>697108556</t>
  </si>
  <si>
    <t>974031287</t>
  </si>
  <si>
    <t>Vysekání rýh ve zdivu cihelném u stropu hl do 300 mm š do 300 mm</t>
  </si>
  <si>
    <t>1370022309</t>
  </si>
  <si>
    <t>974031289</t>
  </si>
  <si>
    <t>Příplatek k vysekání rýh ve zdivu cihelném u stropu hl do 300 mm ZKD 100 mm š rýhy</t>
  </si>
  <si>
    <t>1965902000</t>
  </si>
  <si>
    <t>974049121</t>
  </si>
  <si>
    <t>Vysekání rýh v betonových zdech hl do 30 mm š do 30 mm</t>
  </si>
  <si>
    <t>675386814</t>
  </si>
  <si>
    <t>974049122</t>
  </si>
  <si>
    <t>Vysekání rýh v betonových zdech hl do 30 mm š do 70 mm</t>
  </si>
  <si>
    <t>759036566</t>
  </si>
  <si>
    <t>974049123</t>
  </si>
  <si>
    <t>Vysekání rýh v betonových zdech hl do 30 mm š do 100 mm</t>
  </si>
  <si>
    <t>-1432920664</t>
  </si>
  <si>
    <t>974049124</t>
  </si>
  <si>
    <t>Vysekání rýh v betonových zdech hl do 30 mm š do 150 mm</t>
  </si>
  <si>
    <t>-2018156279</t>
  </si>
  <si>
    <t>974049126</t>
  </si>
  <si>
    <t>Vysekání rýh v betonových zdech hl do 30 mm š do 250 mm</t>
  </si>
  <si>
    <t>1399357728</t>
  </si>
  <si>
    <t>974049132</t>
  </si>
  <si>
    <t>Vysekání rýh v betonových zdech hl do 50 mm š do 70 mm</t>
  </si>
  <si>
    <t>42978910</t>
  </si>
  <si>
    <t>974049133</t>
  </si>
  <si>
    <t>Vysekání rýh v betonových zdech hl do 50 mm š do 100 mm</t>
  </si>
  <si>
    <t>-1730980752</t>
  </si>
  <si>
    <t>974049134</t>
  </si>
  <si>
    <t>Vysekání rýh v betonových zdech hl do 50 mm š do 150 mm</t>
  </si>
  <si>
    <t>-952406857</t>
  </si>
  <si>
    <t>974049135</t>
  </si>
  <si>
    <t>Vysekání rýh v betonových zdech hl do 50 mm š do 200 mm</t>
  </si>
  <si>
    <t>328484956</t>
  </si>
  <si>
    <t>974049137</t>
  </si>
  <si>
    <t>Vysekání rýh v betonových zdech hl do 50 mm š do 300 mm</t>
  </si>
  <si>
    <t>1702206555</t>
  </si>
  <si>
    <t>974049139</t>
  </si>
  <si>
    <t>Příplatek k vysekání rýh v betonových zdech hl do 50 mm ZKD 100 mm š rýhy</t>
  </si>
  <si>
    <t>-1842063256</t>
  </si>
  <si>
    <t>974049142</t>
  </si>
  <si>
    <t>Vysekání rýh v betonových zdech hl do 70 mm š do 70 mm</t>
  </si>
  <si>
    <t>-2010850621</t>
  </si>
  <si>
    <t>974049143</t>
  </si>
  <si>
    <t>Vysekání rýh v betonových zdech hl do 70 mm š do 100 mm</t>
  </si>
  <si>
    <t>-680774600</t>
  </si>
  <si>
    <t>974049144</t>
  </si>
  <si>
    <t>Vysekání rýh v betonových zdech hl do 70 mm š do 150 mm</t>
  </si>
  <si>
    <t>176129590</t>
  </si>
  <si>
    <t>974049145</t>
  </si>
  <si>
    <t>Vysekání rýh v betonových zdech hl do 70 mm š do 200 mm</t>
  </si>
  <si>
    <t>-1204753399</t>
  </si>
  <si>
    <t>974049147</t>
  </si>
  <si>
    <t>Vysekání rýh v betonových zdech hl do 70 mm š do 300 mm</t>
  </si>
  <si>
    <t>-1734920725</t>
  </si>
  <si>
    <t>974049153</t>
  </si>
  <si>
    <t>Vysekání rýh v betonových zdech hl do 100 mm š do 100 mm</t>
  </si>
  <si>
    <t>-933596005</t>
  </si>
  <si>
    <t>974049154</t>
  </si>
  <si>
    <t>Vysekání rýh v betonových zdech hl do 100 mm š do 150 mm</t>
  </si>
  <si>
    <t>-1635648980</t>
  </si>
  <si>
    <t>974049155</t>
  </si>
  <si>
    <t>Vysekání rýh v betonových zdech hl do 100 mm š do 200 mm</t>
  </si>
  <si>
    <t>-512395911</t>
  </si>
  <si>
    <t>974049157</t>
  </si>
  <si>
    <t>Vysekání rýh v betonových zdech hl do 100 mm š do 300 mm</t>
  </si>
  <si>
    <t>-366499499</t>
  </si>
  <si>
    <t>974049164</t>
  </si>
  <si>
    <t>Vysekání rýh v betonových zdech hl do 150 mm š do 150 mm</t>
  </si>
  <si>
    <t>1644799820</t>
  </si>
  <si>
    <t>974049165</t>
  </si>
  <si>
    <t>Vysekání rýh v betonových zdech hl do 150 mm š do 200 mm</t>
  </si>
  <si>
    <t>1383675851</t>
  </si>
  <si>
    <t>974049167</t>
  </si>
  <si>
    <t>Vysekání rýh v betonových zdech hl do 150 mm š do 300 mm</t>
  </si>
  <si>
    <t>-510091559</t>
  </si>
  <si>
    <t>974049169</t>
  </si>
  <si>
    <t>Příplatek k vysekání rýh v betonových zdech hl do 150 mm ZKD 100 mm š rýhy</t>
  </si>
  <si>
    <t>-1972025173</t>
  </si>
  <si>
    <t>974049185</t>
  </si>
  <si>
    <t>Vysekání rýh v betonových zdech hl do 300 mm š do 200 mm</t>
  </si>
  <si>
    <t>-1277234963</t>
  </si>
  <si>
    <t>974049187</t>
  </si>
  <si>
    <t>Vysekání rýh v betonových zdech hl do 300 mm š do 300 mm</t>
  </si>
  <si>
    <t>1010248754</t>
  </si>
  <si>
    <t>974049189</t>
  </si>
  <si>
    <t>Příplatek k vysekání rýh v betonových zdech hl do 300 mm ZKD 100 mm š rýhy</t>
  </si>
  <si>
    <t>-821858400</t>
  </si>
  <si>
    <t>974049221</t>
  </si>
  <si>
    <t>Vysekání rýh v betonových zdech u stropu hl do 30 mm š do 30 mm</t>
  </si>
  <si>
    <t>-1625340762</t>
  </si>
  <si>
    <t>974049222</t>
  </si>
  <si>
    <t>Vysekání rýh v betonových zdech u stropu hl do 30 mm š do 70 mm</t>
  </si>
  <si>
    <t>1498883869</t>
  </si>
  <si>
    <t>974049223</t>
  </si>
  <si>
    <t>Vysekání rýh v betonových zdech u stropu hl do 30 mm š do 100 mm</t>
  </si>
  <si>
    <t>159271361</t>
  </si>
  <si>
    <t>974049224</t>
  </si>
  <si>
    <t>Vysekání rýh v betonových zdech u stropu hl do 30 mm š do 150 mm</t>
  </si>
  <si>
    <t>1134878782</t>
  </si>
  <si>
    <t>974049226</t>
  </si>
  <si>
    <t>Vysekání rýh v betonových zdech u stropu hl do 30 mm š do 250 mm</t>
  </si>
  <si>
    <t>-58372817</t>
  </si>
  <si>
    <t>974049232</t>
  </si>
  <si>
    <t>Vysekání rýh v betonových zdech u stropu hl do 50 mm š do 70 mm</t>
  </si>
  <si>
    <t>2106833846</t>
  </si>
  <si>
    <t>974049233</t>
  </si>
  <si>
    <t>Vysekání rýh v betonových zdech u stropu hl do 50 mm š do 100 mm</t>
  </si>
  <si>
    <t>724063255</t>
  </si>
  <si>
    <t>974049234</t>
  </si>
  <si>
    <t>Vysekání rýh v betonových zdech u stropu hl do 50 mm š do 150 mm</t>
  </si>
  <si>
    <t>-1496566910</t>
  </si>
  <si>
    <t>974049235</t>
  </si>
  <si>
    <t>Vysekání rýh v betonových zdech u stropu hl do 50 mm š do 200 mm</t>
  </si>
  <si>
    <t>2119544690</t>
  </si>
  <si>
    <t>974049237</t>
  </si>
  <si>
    <t>Vysekání rýh v betonových zdech u stropu hl do 50 mm š do 300 mm</t>
  </si>
  <si>
    <t>504572288</t>
  </si>
  <si>
    <t>974049239</t>
  </si>
  <si>
    <t>Příplatek k vysekání rýh v betonových zdech u stropu hl do 50 mm ZKD 100 mm š rýhy</t>
  </si>
  <si>
    <t>-1396866030</t>
  </si>
  <si>
    <t>974049242</t>
  </si>
  <si>
    <t>Vysekání rýh v betonových zdech u stropu hl do 70 mm š do 70 mm</t>
  </si>
  <si>
    <t>-1489447627</t>
  </si>
  <si>
    <t>974049243</t>
  </si>
  <si>
    <t>Vysekání rýh v betonových zdech u stropu hl do 70 mm š do 100 mm</t>
  </si>
  <si>
    <t>1937812463</t>
  </si>
  <si>
    <t>974049244</t>
  </si>
  <si>
    <t>Vysekání rýh v betonových zdech u stropu hl do 70 mm š do 150 mm</t>
  </si>
  <si>
    <t>-905210704</t>
  </si>
  <si>
    <t>974049245</t>
  </si>
  <si>
    <t>Vysekání rýh v betonových zdech u stropu hl do 70 mm š do 200 mm</t>
  </si>
  <si>
    <t>1872684064</t>
  </si>
  <si>
    <t>974049247</t>
  </si>
  <si>
    <t>Vysekání rýh v betonových zdech u stropu hl do 70 mm š do 300 mm</t>
  </si>
  <si>
    <t>962394668</t>
  </si>
  <si>
    <t>974049253</t>
  </si>
  <si>
    <t>Vysekání rýh v betonových zdech u stropu hl do 100 mm š do 100 mm</t>
  </si>
  <si>
    <t>-1847039666</t>
  </si>
  <si>
    <t>974049254</t>
  </si>
  <si>
    <t>Vysekání rýh v betonových zdech u stropu hl do 100 mm š do 150 mm</t>
  </si>
  <si>
    <t>365141198</t>
  </si>
  <si>
    <t>974049255</t>
  </si>
  <si>
    <t>Vysekání rýh v betonových zdech u stropu hl do 100 mm š do 200 mm</t>
  </si>
  <si>
    <t>1600454251</t>
  </si>
  <si>
    <t>974049257</t>
  </si>
  <si>
    <t>Vysekání rýh v betonových zdech u stropu hl do 100 mm š do 300 mm</t>
  </si>
  <si>
    <t>1259648299</t>
  </si>
  <si>
    <t>974049264</t>
  </si>
  <si>
    <t>Vysekání rýh v betonových zdech u stropu hl do 150 mm š do 150 mm</t>
  </si>
  <si>
    <t>-546420990</t>
  </si>
  <si>
    <t>974049265</t>
  </si>
  <si>
    <t>Vysekání rýh v betonových zdech u stropu hl do 150 mm š do 200 mm</t>
  </si>
  <si>
    <t>-426250269</t>
  </si>
  <si>
    <t>974049267</t>
  </si>
  <si>
    <t>Vysekání rýh v betonových zdech u stropu hl do 150 mm š do 300 mm</t>
  </si>
  <si>
    <t>-2136516831</t>
  </si>
  <si>
    <t>974049269</t>
  </si>
  <si>
    <t>Příplatek k vysekání rýh v betonových zdech u stropu hl do 150 mm ZKD 100 mm š rýhy</t>
  </si>
  <si>
    <t>-1360426200</t>
  </si>
  <si>
    <t>974049285</t>
  </si>
  <si>
    <t>Vysekání rýh v betonových zdech u stropu hl do 300 mm š do 200 mm</t>
  </si>
  <si>
    <t>-2052966125</t>
  </si>
  <si>
    <t>974049287</t>
  </si>
  <si>
    <t>Vysekání rýh v betonových zdech u stropu hl do 300 mm š do 300 mm</t>
  </si>
  <si>
    <t>1355655741</t>
  </si>
  <si>
    <t>974049289</t>
  </si>
  <si>
    <t>Příplatek k vysekání rýh v betonových zdech u stropu hl do 300 mm ZKD 100 mm š rýhy</t>
  </si>
  <si>
    <t>-1246698922</t>
  </si>
  <si>
    <t xml:space="preserve">    725 - Zdravotechnika - zařizovací předměty</t>
  </si>
  <si>
    <t>725110811</t>
  </si>
  <si>
    <t>Demontáž klozetů splachovací s nádrží</t>
  </si>
  <si>
    <t>-156301465</t>
  </si>
  <si>
    <t>725110812</t>
  </si>
  <si>
    <t>Demontáž klozetů suchý</t>
  </si>
  <si>
    <t>-1999428159</t>
  </si>
  <si>
    <t>725110813</t>
  </si>
  <si>
    <t>Demontáž klozetů dřepový</t>
  </si>
  <si>
    <t>-929250601</t>
  </si>
  <si>
    <t>725110814</t>
  </si>
  <si>
    <t>Demontáž klozetu Kombi, odsávací</t>
  </si>
  <si>
    <t>-1979411494</t>
  </si>
  <si>
    <t>725119101</t>
  </si>
  <si>
    <t>Montáž splachovače nádržkového plastového vysokopoloženého</t>
  </si>
  <si>
    <t>1590100436</t>
  </si>
  <si>
    <t>725119102</t>
  </si>
  <si>
    <t>Montáž splachovače nádržkového plastového nízkopoloženého</t>
  </si>
  <si>
    <t>1449661323</t>
  </si>
  <si>
    <t>725119111</t>
  </si>
  <si>
    <t>Montáž splachovače nádržkového keramického bez armatury</t>
  </si>
  <si>
    <t>602958893</t>
  </si>
  <si>
    <t>725119112</t>
  </si>
  <si>
    <t>Montáž splachovače nádržkového keramického s úspornou armaturou</t>
  </si>
  <si>
    <t>2032372581</t>
  </si>
  <si>
    <t>725119121</t>
  </si>
  <si>
    <t>Montáž klozetových mís standardních</t>
  </si>
  <si>
    <t>778694065</t>
  </si>
  <si>
    <t>725119122</t>
  </si>
  <si>
    <t>Montáž klozetových mís kombi</t>
  </si>
  <si>
    <t>2125100288</t>
  </si>
  <si>
    <t>725119124</t>
  </si>
  <si>
    <t>Montáž klozetových mís nerezových</t>
  </si>
  <si>
    <t>-286759683</t>
  </si>
  <si>
    <t>725119125</t>
  </si>
  <si>
    <t>Montáž klozetových mís závěsných na nosné stěny</t>
  </si>
  <si>
    <t>1195933711</t>
  </si>
  <si>
    <t>725122813</t>
  </si>
  <si>
    <t>Demontáž pisoárových stání s nádrží a jedním záchodkem</t>
  </si>
  <si>
    <t>1066700379</t>
  </si>
  <si>
    <t>725122814</t>
  </si>
  <si>
    <t>Demontáž pisoárových stání s nádrží a dvěma záchodky</t>
  </si>
  <si>
    <t>-1995020951</t>
  </si>
  <si>
    <t>725122815</t>
  </si>
  <si>
    <t>Demontáž pisoárových stání s nádrží a třemi záchodky</t>
  </si>
  <si>
    <t>-901049506</t>
  </si>
  <si>
    <t>725122816</t>
  </si>
  <si>
    <t>Demontáž pisoárových stání s nádrží a čtyřmi záchodky</t>
  </si>
  <si>
    <t>-705413812</t>
  </si>
  <si>
    <t>725122817</t>
  </si>
  <si>
    <t>Demontáž pisoárových stání bez nádrže a jedním záchodkem</t>
  </si>
  <si>
    <t>1431343223</t>
  </si>
  <si>
    <t>725129101</t>
  </si>
  <si>
    <t>Montáž pisoáru keramického</t>
  </si>
  <si>
    <t>-1865497589</t>
  </si>
  <si>
    <t>725129102</t>
  </si>
  <si>
    <t>Montáž pisoáru s automatickým splachováním</t>
  </si>
  <si>
    <t>1855157260</t>
  </si>
  <si>
    <t>725129103</t>
  </si>
  <si>
    <t>Montáž pisoáru nerezového</t>
  </si>
  <si>
    <t>-1145716775</t>
  </si>
  <si>
    <t>725130811</t>
  </si>
  <si>
    <t>Demontáž pisoárových stání s nádrží jednodílných</t>
  </si>
  <si>
    <t>1309970891</t>
  </si>
  <si>
    <t>725130812</t>
  </si>
  <si>
    <t>Demontáž pisoárových stání s nádrží dvoudílných</t>
  </si>
  <si>
    <t>-1096581522</t>
  </si>
  <si>
    <t>725130813</t>
  </si>
  <si>
    <t>Demontáž pisoárových stání s nádrží třídílných</t>
  </si>
  <si>
    <t>1314177641</t>
  </si>
  <si>
    <t>725130814</t>
  </si>
  <si>
    <t>Demontáž pisoárových stání s nádrží čtyřdílných</t>
  </si>
  <si>
    <t>-479205794</t>
  </si>
  <si>
    <t>725130816</t>
  </si>
  <si>
    <t>Demontáž pisoárových stání s nádrží šestidílných</t>
  </si>
  <si>
    <t>-282294892</t>
  </si>
  <si>
    <t>725130818</t>
  </si>
  <si>
    <t>Demontáž pisoárových stání s nádrží osmidílných</t>
  </si>
  <si>
    <t>-537505004</t>
  </si>
  <si>
    <t>725137801</t>
  </si>
  <si>
    <t>Demontáž trubka děrovaná s nádrží</t>
  </si>
  <si>
    <t>-1682714995</t>
  </si>
  <si>
    <t>725137802</t>
  </si>
  <si>
    <t>Demontáž trubka děrovaná bez nádrže</t>
  </si>
  <si>
    <t>-1740249838</t>
  </si>
  <si>
    <t>725210821</t>
  </si>
  <si>
    <t>Demontáž umyvadel bez výtokových armatur</t>
  </si>
  <si>
    <t>141303020</t>
  </si>
  <si>
    <t>725210826</t>
  </si>
  <si>
    <t>Demontáž umývátek bez výtokových armatur</t>
  </si>
  <si>
    <t>-625755184</t>
  </si>
  <si>
    <t>725219101</t>
  </si>
  <si>
    <t>Montáž umyvadla připevněného na konzoly</t>
  </si>
  <si>
    <t>-2121995322</t>
  </si>
  <si>
    <t>725219102</t>
  </si>
  <si>
    <t>Montáž umyvadla připevněného na šrouby do zdiva</t>
  </si>
  <si>
    <t>1074183287</t>
  </si>
  <si>
    <t>725219104</t>
  </si>
  <si>
    <t>Montáž umyvadla nerezového</t>
  </si>
  <si>
    <t>-734718698</t>
  </si>
  <si>
    <t>725220812</t>
  </si>
  <si>
    <t>Demontáž van na pedikúru</t>
  </si>
  <si>
    <t>664961600</t>
  </si>
  <si>
    <t>725220831</t>
  </si>
  <si>
    <t>Demontáž van litinová rohová</t>
  </si>
  <si>
    <t>-1247022512</t>
  </si>
  <si>
    <t>725220832</t>
  </si>
  <si>
    <t>Demontáž van litinová volná</t>
  </si>
  <si>
    <t>-863384378</t>
  </si>
  <si>
    <t>725220841</t>
  </si>
  <si>
    <t>Demontáž van ocelová rohová</t>
  </si>
  <si>
    <t>506581695</t>
  </si>
  <si>
    <t>725220842</t>
  </si>
  <si>
    <t>Demontáž van ocelových volně stojících</t>
  </si>
  <si>
    <t>1054790593</t>
  </si>
  <si>
    <t>725220851</t>
  </si>
  <si>
    <t>Demontáž van akrylátových</t>
  </si>
  <si>
    <t>976963673</t>
  </si>
  <si>
    <t>725229102</t>
  </si>
  <si>
    <t>Montáž vany se zápachovou uzávěrkou ocelové</t>
  </si>
  <si>
    <t>-1367393881</t>
  </si>
  <si>
    <t>725229103</t>
  </si>
  <si>
    <t>Montáž vany se zápachovou uzávěrkou akrylátových</t>
  </si>
  <si>
    <t>2110681286</t>
  </si>
  <si>
    <t>725229104</t>
  </si>
  <si>
    <t>Montáž vany se zápachovou uzávěrkou z litého polymermramoru</t>
  </si>
  <si>
    <t>1877814778</t>
  </si>
  <si>
    <t>725229105</t>
  </si>
  <si>
    <t>Montáž keramické pedikérní vaničky  se zápachovou uzávěrkou</t>
  </si>
  <si>
    <t>1190743737</t>
  </si>
  <si>
    <t>725230811</t>
  </si>
  <si>
    <t>Demontáž bidetů diturvitových</t>
  </si>
  <si>
    <t>780634142</t>
  </si>
  <si>
    <t>725239101</t>
  </si>
  <si>
    <t>Montáž bidetů bez výtokových armatur ostatní typ</t>
  </si>
  <si>
    <t>-275138013</t>
  </si>
  <si>
    <t>725240811</t>
  </si>
  <si>
    <t>Demontáž kabin sprchových bez výtokových armatur</t>
  </si>
  <si>
    <t>1325903563</t>
  </si>
  <si>
    <t>725240812</t>
  </si>
  <si>
    <t>Demontáž vaniček sprchových bez výtokových armatur</t>
  </si>
  <si>
    <t>1288135388</t>
  </si>
  <si>
    <t>725249101</t>
  </si>
  <si>
    <t>Montáž vaničky sprchové</t>
  </si>
  <si>
    <t>-833379816</t>
  </si>
  <si>
    <t>725249102</t>
  </si>
  <si>
    <t>Montáž boxu sprchového</t>
  </si>
  <si>
    <t>1931572790</t>
  </si>
  <si>
    <t>725249103</t>
  </si>
  <si>
    <t>Montáž koutu sprchového</t>
  </si>
  <si>
    <t>-494031319</t>
  </si>
  <si>
    <t>725310821</t>
  </si>
  <si>
    <t>Demontáž dřez jednoduchý na ocelové konzole bez výtokových armatur</t>
  </si>
  <si>
    <t>643431168</t>
  </si>
  <si>
    <t>725310823</t>
  </si>
  <si>
    <t>Demontáž dřez jednoduchý vestavěný v kuchyňských sestavách bez výtokových armatur</t>
  </si>
  <si>
    <t>1943296117</t>
  </si>
  <si>
    <t>725310828</t>
  </si>
  <si>
    <t>Demontáž dřez jednoduchý velkokuchyně bez výtokových armatur</t>
  </si>
  <si>
    <t>2004525017</t>
  </si>
  <si>
    <t>725319111</t>
  </si>
  <si>
    <t>Montáž dřezu ostatních typů</t>
  </si>
  <si>
    <t>-143643201</t>
  </si>
  <si>
    <t>725319112</t>
  </si>
  <si>
    <t>Montáž dřezu automatického ostatních typů</t>
  </si>
  <si>
    <t>258912840</t>
  </si>
  <si>
    <t>725320821</t>
  </si>
  <si>
    <t>Demontáž dřez dvojitý na ocelové konzole bez výtokových armatur</t>
  </si>
  <si>
    <t>1457672842</t>
  </si>
  <si>
    <t>725320822</t>
  </si>
  <si>
    <t>Demontáž dřez dvojitý vestavěný v kuchyňských sestavách bez výtokových armatur</t>
  </si>
  <si>
    <t>-340516401</t>
  </si>
  <si>
    <t>725320828</t>
  </si>
  <si>
    <t>Demontáž dřez dvojitý velkokuchyně bez výtokových armatur</t>
  </si>
  <si>
    <t>-1957923123</t>
  </si>
  <si>
    <t>725320829</t>
  </si>
  <si>
    <t>Demontáž dřez trojitý velkokuchyně bez výtokových armatur</t>
  </si>
  <si>
    <t>-1652286995</t>
  </si>
  <si>
    <t>725330820</t>
  </si>
  <si>
    <t>Demontáž výlevka diturvitová</t>
  </si>
  <si>
    <t>288385835</t>
  </si>
  <si>
    <t>725330840</t>
  </si>
  <si>
    <t>Demontáž výlevka litinová nebo ocelová</t>
  </si>
  <si>
    <t>-1226610118</t>
  </si>
  <si>
    <t>725339111</t>
  </si>
  <si>
    <t>Montáž výlevky</t>
  </si>
  <si>
    <t>-1509065881</t>
  </si>
  <si>
    <t>725410811</t>
  </si>
  <si>
    <t>Demontáž žlab litinový nebo ocelový jednoduchý délky 1000 2 baterie</t>
  </si>
  <si>
    <t>-1304871717</t>
  </si>
  <si>
    <t>725410812</t>
  </si>
  <si>
    <t>Demontáž žlab litinový nebo ocelový jednoduchý délky 2000 4 baterie</t>
  </si>
  <si>
    <t>735044900</t>
  </si>
  <si>
    <t>725410813</t>
  </si>
  <si>
    <t>Demontáž žlab litinový nebo ocelový jednoduchý délky 3000 6 baterií</t>
  </si>
  <si>
    <t>-1462932718</t>
  </si>
  <si>
    <t>725410821</t>
  </si>
  <si>
    <t>Demontáž žlab litinový nebo ocelový dvojitý délky 1000 4 baterie</t>
  </si>
  <si>
    <t>-238280794</t>
  </si>
  <si>
    <t>725410822</t>
  </si>
  <si>
    <t>Demontáž žlab litinový nebo ocelový dvojitý délky 2000 8 baterií</t>
  </si>
  <si>
    <t>239481115</t>
  </si>
  <si>
    <t>725410823</t>
  </si>
  <si>
    <t>Demontáž žlab litinový nebo ocelový dvojitý délky 3000 12 baterií</t>
  </si>
  <si>
    <t>673666738</t>
  </si>
  <si>
    <t>725510801</t>
  </si>
  <si>
    <t>Demontáž ohřívač zásobníkový plynový cirkulační do 1000 litrů</t>
  </si>
  <si>
    <t>665064119</t>
  </si>
  <si>
    <t>725510802</t>
  </si>
  <si>
    <t>Demontáž ohřívač zásobníkový plynový cirkulační do 500 litrů</t>
  </si>
  <si>
    <t>-345240342</t>
  </si>
  <si>
    <t>725524800</t>
  </si>
  <si>
    <t>Demontáž koupelnových kamen uhelných</t>
  </si>
  <si>
    <t>1932625681</t>
  </si>
  <si>
    <t>725524801</t>
  </si>
  <si>
    <t>Demontáž koupelnových kamen na dřevo</t>
  </si>
  <si>
    <t>1954410316</t>
  </si>
  <si>
    <t>725530811</t>
  </si>
  <si>
    <t>Demontáž ohřívač elektrický přepadový do 12 litrů</t>
  </si>
  <si>
    <t>-726135955</t>
  </si>
  <si>
    <t>725530823</t>
  </si>
  <si>
    <t>Demontáž ohřívač elektrický tlakový do 200 litrů</t>
  </si>
  <si>
    <t>-1868025293</t>
  </si>
  <si>
    <t>725530826</t>
  </si>
  <si>
    <t>Demontáž ohřívač elektrický akumulační do 800 litrů</t>
  </si>
  <si>
    <t>-46564355</t>
  </si>
  <si>
    <t>725530827</t>
  </si>
  <si>
    <t>Demontáž ohřívač elektrický akumulační do 1200 litrů</t>
  </si>
  <si>
    <t>-90468925</t>
  </si>
  <si>
    <t>725530831</t>
  </si>
  <si>
    <t>Demontáž ohřívač elektrický průtokový</t>
  </si>
  <si>
    <t>-2144426925</t>
  </si>
  <si>
    <t>725590811</t>
  </si>
  <si>
    <t>Přemístění vnitrostaveništní demontovaných zařizovacích předmětů v objektech výšky do 6 m</t>
  </si>
  <si>
    <t>-1477129013</t>
  </si>
  <si>
    <t>725590812</t>
  </si>
  <si>
    <t>Přemístění vnitrostaveništní demontovaných zařizovacích předmětů v objektech výšky do 12 m</t>
  </si>
  <si>
    <t>751201759</t>
  </si>
  <si>
    <t>725590813</t>
  </si>
  <si>
    <t>Přemístění vnitrostaveništní demontovaných zařizovacích předmětů v objektech výšky do 24 m</t>
  </si>
  <si>
    <t>-420874953</t>
  </si>
  <si>
    <t>725590814</t>
  </si>
  <si>
    <t>Přemístění vnitrostaveništní demontovaných zařizovacích předmětů v objektech výšky do 36 m</t>
  </si>
  <si>
    <t>-948851330</t>
  </si>
  <si>
    <t>725810811</t>
  </si>
  <si>
    <t>Demontáž ventilů výtokových nástěnných</t>
  </si>
  <si>
    <t>1026134985</t>
  </si>
  <si>
    <t>725810812</t>
  </si>
  <si>
    <t>Demontáž ventilů výtokových stojánkových</t>
  </si>
  <si>
    <t>-2071594641</t>
  </si>
  <si>
    <t>725819201</t>
  </si>
  <si>
    <t>Montáž ventilů nástěnných G 1/2</t>
  </si>
  <si>
    <t>1306320573</t>
  </si>
  <si>
    <t>725819202</t>
  </si>
  <si>
    <t>Montáž ventilů nástěnných G 3/4</t>
  </si>
  <si>
    <t>-164364690</t>
  </si>
  <si>
    <t>725819301</t>
  </si>
  <si>
    <t>Montáž ventilů stojánkových G 1/2</t>
  </si>
  <si>
    <t>243596532</t>
  </si>
  <si>
    <t>725819401</t>
  </si>
  <si>
    <t>Montáž ventilů rohových G 1/2 s připojovací trubičkou</t>
  </si>
  <si>
    <t>2028432857</t>
  </si>
  <si>
    <t>725819402</t>
  </si>
  <si>
    <t>Montáž ventilů rohových G 1/2 bez připojovací trubičky</t>
  </si>
  <si>
    <t>1376355520</t>
  </si>
  <si>
    <t>725820801</t>
  </si>
  <si>
    <t>Demontáž baterie nástěnné do G 3 / 4</t>
  </si>
  <si>
    <t>-2112110226</t>
  </si>
  <si>
    <t>725820802</t>
  </si>
  <si>
    <t>Demontáž baterie stojánkové do jednoho otvoru</t>
  </si>
  <si>
    <t>-1866702618</t>
  </si>
  <si>
    <t>725820803</t>
  </si>
  <si>
    <t>Demontáž baterie stojánkové do tří otvorů</t>
  </si>
  <si>
    <t>311597265</t>
  </si>
  <si>
    <t>725829101</t>
  </si>
  <si>
    <t>Montáž baterie nástěnné dřezové pákové a klasické</t>
  </si>
  <si>
    <t>95978829</t>
  </si>
  <si>
    <t>725829102</t>
  </si>
  <si>
    <t>Montáž baterie nástěnná dřezové termostatické</t>
  </si>
  <si>
    <t>1797221638</t>
  </si>
  <si>
    <t>725829111</t>
  </si>
  <si>
    <t>Montáž baterie stojánkové dřezové  G 1/2</t>
  </si>
  <si>
    <t>218677737</t>
  </si>
  <si>
    <t>725829112</t>
  </si>
  <si>
    <t>Montáž baterie stojánkové dřezové automatické senzorové</t>
  </si>
  <si>
    <t>1992029097</t>
  </si>
  <si>
    <t>725829121</t>
  </si>
  <si>
    <t>Montáž baterie umyvadlové nástěnné pákové a klasické ostatní typ</t>
  </si>
  <si>
    <t>-230867331</t>
  </si>
  <si>
    <t>725829122</t>
  </si>
  <si>
    <t>Montáž baterie umyvadlové nástěnné termostatické ostatní typ</t>
  </si>
  <si>
    <t>1200284997</t>
  </si>
  <si>
    <t>725829131</t>
  </si>
  <si>
    <t>Montáž baterie umyvadlové stojánkové G 1/2 ostatní typ</t>
  </si>
  <si>
    <t>-122074866</t>
  </si>
  <si>
    <t>725829132</t>
  </si>
  <si>
    <t>Montáž baterie umyvadlové stojánkové automatické senzorové ostatní typ</t>
  </si>
  <si>
    <t>1821666299</t>
  </si>
  <si>
    <t>725829141</t>
  </si>
  <si>
    <t>Montáž baterie bidetové stojánkové soupravy pákové ostatní typ</t>
  </si>
  <si>
    <t>186935824</t>
  </si>
  <si>
    <t>725829142</t>
  </si>
  <si>
    <t>Montáž baterie bidetové stojánkové soupravy klasické ostatní typ</t>
  </si>
  <si>
    <t>774428865</t>
  </si>
  <si>
    <t>725839101</t>
  </si>
  <si>
    <t>Montáž baterie vanové nástěnné G 1/2 ostatní typ</t>
  </si>
  <si>
    <t>773469191</t>
  </si>
  <si>
    <t>725839102</t>
  </si>
  <si>
    <t>Montáž baterie vanové nástěnné G 3/4 ostatní typ</t>
  </si>
  <si>
    <t>1371577794</t>
  </si>
  <si>
    <t>725840850</t>
  </si>
  <si>
    <t>Demontáž baterie sprch T 954 diferenciální do G 3/4x1</t>
  </si>
  <si>
    <t>1370761980</t>
  </si>
  <si>
    <t>725840851</t>
  </si>
  <si>
    <t>Demontáž baterie sprch T 954 diferenciální do G 5/4x6/4</t>
  </si>
  <si>
    <t>-422609384</t>
  </si>
  <si>
    <t>725840860</t>
  </si>
  <si>
    <t>Demontáž ramen sprchových nebo sprch táhlových</t>
  </si>
  <si>
    <t>145091655</t>
  </si>
  <si>
    <t>725849411</t>
  </si>
  <si>
    <t>Montáž baterie sprchové nástěnné s nastavitelnou výškou sprchy</t>
  </si>
  <si>
    <t>-1610645189</t>
  </si>
  <si>
    <t>725849412</t>
  </si>
  <si>
    <t>Montáž baterie sprchové nástěnné s pevnou výškou sprchy</t>
  </si>
  <si>
    <t>1654753512</t>
  </si>
  <si>
    <t>725849413</t>
  </si>
  <si>
    <t>Montáž baterie sprchové nástěnné termostatické</t>
  </si>
  <si>
    <t>-1694917855</t>
  </si>
  <si>
    <t>725849414</t>
  </si>
  <si>
    <t>Montáž baterie sprchové nástěnné automatické</t>
  </si>
  <si>
    <t>1329899972</t>
  </si>
  <si>
    <t>725849421</t>
  </si>
  <si>
    <t>Montáž baterie diferenciální G 1/2x3/4 nebo G 3/4x1</t>
  </si>
  <si>
    <t>-908053751</t>
  </si>
  <si>
    <t>725849422</t>
  </si>
  <si>
    <t>Montáž baterie diferenciální G 1x5/4 nebo G 5/4x6/4</t>
  </si>
  <si>
    <t>-1854554132</t>
  </si>
  <si>
    <t>725850800</t>
  </si>
  <si>
    <t>Demontáž ventilů odpadních T 900 až T 902</t>
  </si>
  <si>
    <t>-406834967</t>
  </si>
  <si>
    <t>725859101</t>
  </si>
  <si>
    <t>Montáž ventilů odpadních do DN 32 pro zařizovací předměty</t>
  </si>
  <si>
    <t>-874456835</t>
  </si>
  <si>
    <t>725859102</t>
  </si>
  <si>
    <t>Montáž ventilů odpadních do DN 50 pro zařizovací předměty</t>
  </si>
  <si>
    <t>1589510894</t>
  </si>
  <si>
    <t>725860811</t>
  </si>
  <si>
    <t>Demontáž uzávěrů zápachu jednoduchých</t>
  </si>
  <si>
    <t>1228654948</t>
  </si>
  <si>
    <t>725860812</t>
  </si>
  <si>
    <t>Demontáž uzávěrů zápachu dvojitých</t>
  </si>
  <si>
    <t>-580916840</t>
  </si>
  <si>
    <t>725869101</t>
  </si>
  <si>
    <t>Montáž zápachových uzávěrek umyvadlových do DN 40</t>
  </si>
  <si>
    <t>1609591340</t>
  </si>
  <si>
    <t>725869203</t>
  </si>
  <si>
    <t>Montáž zápachových uzávěrek džezových jednodílných DN 40</t>
  </si>
  <si>
    <t>36733971</t>
  </si>
  <si>
    <t>725869204</t>
  </si>
  <si>
    <t>Montáž zápachových uzávěrek džezových jednodílných DN 50</t>
  </si>
  <si>
    <t>1087402657</t>
  </si>
  <si>
    <t>725869213</t>
  </si>
  <si>
    <t>Montáž zápachových uzávěrek džezových dvoudílných DN 40</t>
  </si>
  <si>
    <t>311419526</t>
  </si>
  <si>
    <t>725869214</t>
  </si>
  <si>
    <t>Montáž zápachových uzávěrek džezových dvoudílných DN 50</t>
  </si>
  <si>
    <t>-1998326353</t>
  </si>
  <si>
    <t>725869218</t>
  </si>
  <si>
    <t>Montáž zápachových uzávěrek U-sifonů</t>
  </si>
  <si>
    <t>1473819710</t>
  </si>
  <si>
    <t>998725101</t>
  </si>
  <si>
    <t>Přesun hmot tonážní pro zařizovací předměty v objektech v do 6 m</t>
  </si>
  <si>
    <t>105859615</t>
  </si>
  <si>
    <t>998725102</t>
  </si>
  <si>
    <t>Přesun hmot tonážní pro zařizovací předměty v objektech v do 12 m</t>
  </si>
  <si>
    <t>132042835</t>
  </si>
  <si>
    <t>998725103</t>
  </si>
  <si>
    <t>Přesun hmot tonážní pro zařizovací předměty v objektech v do 24 m</t>
  </si>
  <si>
    <t>-110727981</t>
  </si>
  <si>
    <t>998725104</t>
  </si>
  <si>
    <t>Přesun hmot tonážní pro zařizovací předměty v objektech v do 36 m</t>
  </si>
  <si>
    <t>85156913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</si>
  <si>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</si>
  <si>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</si>
  <si>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</si>
  <si>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</si>
  <si>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731241751</t>
  </si>
  <si>
    <t>Montáž kotle ocelového stacionárního na plyn o výkonu do 18 kW odtah spalin do komína</t>
  </si>
  <si>
    <t>1986591823</t>
  </si>
  <si>
    <t>731241752</t>
  </si>
  <si>
    <t>Montáž kotle ocelového stacionárního na plyn o výkonu do 22 kW odtah spalin do komína</t>
  </si>
  <si>
    <t>1704649791</t>
  </si>
  <si>
    <t>731241753</t>
  </si>
  <si>
    <t>Montáž kotle ocelového stacionárního na plyn o výkonu do 26 kW odtah spalin do komína</t>
  </si>
  <si>
    <t>-1437666995</t>
  </si>
  <si>
    <t>731242491</t>
  </si>
  <si>
    <t>Montáž kotle ocelového závěsného na plyn o výkonu do 14 kW odtah spalin do komína</t>
  </si>
  <si>
    <t>-1909543406</t>
  </si>
  <si>
    <t>731242492</t>
  </si>
  <si>
    <t>Montáž kotle ocelového závěsného na plyn o výkonu do 20 kW odtah spalin do komína</t>
  </si>
  <si>
    <t>848304897</t>
  </si>
  <si>
    <t>731242493</t>
  </si>
  <si>
    <t>Montáž kotle ocelového závěsného na plyn o výkonu do 28 kW odtah spalin do komína</t>
  </si>
  <si>
    <t>141921270</t>
  </si>
  <si>
    <t>731243491</t>
  </si>
  <si>
    <t>Montáž kotle ocelového závěsného na plynn nucený odtah spalin o výkonu do 14 kW</t>
  </si>
  <si>
    <t>-878428056</t>
  </si>
  <si>
    <t>731243492</t>
  </si>
  <si>
    <t>Montáž kotle ocelového závěsného na plynn nucený odtah spalin o výkonu do 20 kW</t>
  </si>
  <si>
    <t>-1818101049</t>
  </si>
  <si>
    <t>731243493</t>
  </si>
  <si>
    <t>Montáž kotle ocelového závěsného na plynn nucený odtah spalin o výkonu do 28 kW</t>
  </si>
  <si>
    <t>-519761894</t>
  </si>
  <si>
    <t>731244491</t>
  </si>
  <si>
    <t>Montáž kotle ocelového závěsného na plyn kondenzačního o výkonu do 14 kW</t>
  </si>
  <si>
    <t>627709524</t>
  </si>
  <si>
    <t>731244492</t>
  </si>
  <si>
    <t>Montáž kotle ocelového závěsného na plyn kondenzačního o výkonu do 20 kW</t>
  </si>
  <si>
    <t>-1515110096</t>
  </si>
  <si>
    <t>731244493</t>
  </si>
  <si>
    <t>Montáž kotle ocelového závěsného na plyn kondenzačního o výkonu do 28 kW</t>
  </si>
  <si>
    <t>256221937</t>
  </si>
  <si>
    <t>733110803</t>
  </si>
  <si>
    <t>Demontáž potrubí ocelového závitového do DN 15</t>
  </si>
  <si>
    <t>-207806545</t>
  </si>
  <si>
    <t>733110806</t>
  </si>
  <si>
    <t>Demontáž potrubí ocelového závitového do DN 32</t>
  </si>
  <si>
    <t>-1014436912</t>
  </si>
  <si>
    <t>733110808</t>
  </si>
  <si>
    <t>Demontáž potrubí ocelového závitového do DN 50</t>
  </si>
  <si>
    <t>-2144101663</t>
  </si>
  <si>
    <t>733110810</t>
  </si>
  <si>
    <t>Demontáž potrubí ocelového závitového do DN 80</t>
  </si>
  <si>
    <t>-620580812</t>
  </si>
  <si>
    <t>733111102</t>
  </si>
  <si>
    <t>Potrubí ocelové závitové bezešvé běžné nízkotlaké DN 10</t>
  </si>
  <si>
    <t>2010585853</t>
  </si>
  <si>
    <t>733111103</t>
  </si>
  <si>
    <t>Potrubí ocelové závitové bezešvé běžné nízkotlaké DN 15</t>
  </si>
  <si>
    <t>-582169634</t>
  </si>
  <si>
    <t>733111104</t>
  </si>
  <si>
    <t>Potrubí ocelové závitové bezešvé běžné nízkotlaké DN 20</t>
  </si>
  <si>
    <t>583804322</t>
  </si>
  <si>
    <t>733111105</t>
  </si>
  <si>
    <t>Potrubí ocelové závitové bezešvé běžné nízkotlaké DN 25</t>
  </si>
  <si>
    <t>-1174075828</t>
  </si>
  <si>
    <t>733111106</t>
  </si>
  <si>
    <t>Potrubí ocelové závitové bezešvé běžné nízkotlaké DN 32</t>
  </si>
  <si>
    <t>125509087</t>
  </si>
  <si>
    <t>733111112</t>
  </si>
  <si>
    <t>Potrubí ocelové závitové bezešvé běžné v kotelnách nebo strojovnách DN 10</t>
  </si>
  <si>
    <t>-1226260655</t>
  </si>
  <si>
    <t>733111113</t>
  </si>
  <si>
    <t>Potrubí ocelové závitové bezešvé běžné v kotelnách nebo strojovnách DN 15</t>
  </si>
  <si>
    <t>-2113565363</t>
  </si>
  <si>
    <t>733111114</t>
  </si>
  <si>
    <t>Potrubí ocelové závitové bezešvé běžné v kotelnách nebo strojovnách DN 20</t>
  </si>
  <si>
    <t>-642186473</t>
  </si>
  <si>
    <t>733111115</t>
  </si>
  <si>
    <t>Potrubí ocelové závitové bezešvé běžné v kotelnách nebo strojovnách DN 25</t>
  </si>
  <si>
    <t>-1343526792</t>
  </si>
  <si>
    <t>733111116</t>
  </si>
  <si>
    <t>Potrubí ocelové závitové bezešvé běžné v kotelnách nebo strojovnách DN 32</t>
  </si>
  <si>
    <t>-1243148722</t>
  </si>
  <si>
    <t>733111117</t>
  </si>
  <si>
    <t>Potrubí ocelové závitové bezešvé běžné v kotelnách nebo strojovnách DN 40</t>
  </si>
  <si>
    <t>-1750378582</t>
  </si>
  <si>
    <t>733111118</t>
  </si>
  <si>
    <t>Potrubí ocelové závitové bezešvé běžné v kotelnách nebo strojovnách DN 50</t>
  </si>
  <si>
    <t>-1760243100</t>
  </si>
  <si>
    <t>733111122</t>
  </si>
  <si>
    <t>Potrubí ocelové závitové bezešvé běžné nízkotlaké nebo středotlaké DN 10</t>
  </si>
  <si>
    <t>263241150</t>
  </si>
  <si>
    <t>733111123</t>
  </si>
  <si>
    <t>Potrubí ocelové závitové bezešvé běžné nízkotlaké nebo středotlaké DN 15</t>
  </si>
  <si>
    <t>-1209410650</t>
  </si>
  <si>
    <t>733111124</t>
  </si>
  <si>
    <t>Potrubí ocelové závitové bezešvé běžné nízkotlaké nebo středotlaké DN 20</t>
  </si>
  <si>
    <t>-247902092</t>
  </si>
  <si>
    <t>733111125</t>
  </si>
  <si>
    <t>Potrubí ocelové závitové bezešvé běžné nízkotlaké nebo středotlaké DN 25</t>
  </si>
  <si>
    <t>-25146126</t>
  </si>
  <si>
    <t>733111126</t>
  </si>
  <si>
    <t>Potrubí ocelové závitové bezešvé běžné nízkotlaké nebo středotlaké DN 32</t>
  </si>
  <si>
    <t>1441924371</t>
  </si>
  <si>
    <t>733111201</t>
  </si>
  <si>
    <t>Potrubí ocelové závitové bezešvé zesílené nízkotlaké DN 8</t>
  </si>
  <si>
    <t>-2066312242</t>
  </si>
  <si>
    <t>958770389</t>
  </si>
  <si>
    <t>733111202</t>
  </si>
  <si>
    <t>Potrubí ocelové závitové bezešvé zesílené nízkotlaké DN 10</t>
  </si>
  <si>
    <t>-20140452</t>
  </si>
  <si>
    <t>733111203</t>
  </si>
  <si>
    <t>Potrubí ocelové závitové bezešvé zesílené nízkotlaké DN 15</t>
  </si>
  <si>
    <t>791228041</t>
  </si>
  <si>
    <t>733111204</t>
  </si>
  <si>
    <t>Potrubí ocelové závitové bezešvé zesílené nízkotlaké DN 20</t>
  </si>
  <si>
    <t>1473469005</t>
  </si>
  <si>
    <t>733111211</t>
  </si>
  <si>
    <t>Potrubí ocelové závitové bezešvé zesílené v kotelnách nebo strojovnách DN 8</t>
  </si>
  <si>
    <t>-746383719</t>
  </si>
  <si>
    <t>733111212</t>
  </si>
  <si>
    <t>Potrubí ocelové závitové bezešvé zesílené v kotelnách nebo strojovnách DN 10</t>
  </si>
  <si>
    <t>-1750232982</t>
  </si>
  <si>
    <t>733111213</t>
  </si>
  <si>
    <t>Potrubí ocelové závitové bezešvé zesílené v kotelnách nebo strojovnách DN 15</t>
  </si>
  <si>
    <t>-75277858</t>
  </si>
  <si>
    <t>733111214</t>
  </si>
  <si>
    <t>Potrubí ocelové závitové bezešvé zesílené v kotelnách nebo strojovnách DN 20</t>
  </si>
  <si>
    <t>1654219900</t>
  </si>
  <si>
    <t>733111215</t>
  </si>
  <si>
    <t>Potrubí ocelové závitové bezešvé zesílené v kotelnách nebo strojovnách DN 25</t>
  </si>
  <si>
    <t>-1082813382</t>
  </si>
  <si>
    <t>733111216</t>
  </si>
  <si>
    <t>Potrubí ocelové závitové bezešvé zesílené v kotelnách nebo strojovnách DN 32</t>
  </si>
  <si>
    <t>-586319785</t>
  </si>
  <si>
    <t>733111221</t>
  </si>
  <si>
    <t>Potrubí ocelové závitové bezešvé zesílené nízkotlaké nebo středotlaké DN 8</t>
  </si>
  <si>
    <t>237872425</t>
  </si>
  <si>
    <t>733111222</t>
  </si>
  <si>
    <t>Potrubí ocelové závitové bezešvé zesílené nízkotlaké nebo středotlaké DN 10</t>
  </si>
  <si>
    <t>-249934918</t>
  </si>
  <si>
    <t>733111223</t>
  </si>
  <si>
    <t>Potrubí ocelové závitové bezešvé zesílené nízkotlaké nebo středotlaké DN 15</t>
  </si>
  <si>
    <t>1184840641</t>
  </si>
  <si>
    <t>733111224</t>
  </si>
  <si>
    <t>Potrubí ocelové závitové bezešvé zesílené nízkotlaké nebo středotlaké DN 20</t>
  </si>
  <si>
    <t>-715609733</t>
  </si>
  <si>
    <t>733111302</t>
  </si>
  <si>
    <t>Potrubí ocelové závitové svařované běžné nízkotlaké DN 10</t>
  </si>
  <si>
    <t>-1786921781</t>
  </si>
  <si>
    <t>733111303</t>
  </si>
  <si>
    <t>Potrubí ocelové závitové svařované běžné nízkotlaké DN 15</t>
  </si>
  <si>
    <t>-897925625</t>
  </si>
  <si>
    <t>733111304</t>
  </si>
  <si>
    <t>Potrubí ocelové závitové svařované běžné nízkotlaké DN 20</t>
  </si>
  <si>
    <t>261738301</t>
  </si>
  <si>
    <t>733111305</t>
  </si>
  <si>
    <t>Potrubí ocelové závitové svařované běžné nízkotlaké DN 25</t>
  </si>
  <si>
    <t>-73073281</t>
  </si>
  <si>
    <t>733111306</t>
  </si>
  <si>
    <t>Potrubí ocelové závitové svařované běžné nízkotlaké DN 32</t>
  </si>
  <si>
    <t>-1723056084</t>
  </si>
  <si>
    <t>733111312</t>
  </si>
  <si>
    <t>Potrubí ocelové závitové svařované běžné v kotelnách nebo strojovnách DN 10</t>
  </si>
  <si>
    <t>77395562</t>
  </si>
  <si>
    <t>733111313</t>
  </si>
  <si>
    <t>Potrubí ocelové závitové svařované běžné v kotelnách nebo strojovnách DN 15</t>
  </si>
  <si>
    <t>-1556086899</t>
  </si>
  <si>
    <t>733111314</t>
  </si>
  <si>
    <t>Potrubí ocelové závitové svařované běžné v kotelnách nebo strojovnách DN 20</t>
  </si>
  <si>
    <t>-1272851891</t>
  </si>
  <si>
    <t>733111315</t>
  </si>
  <si>
    <t>Potrubí ocelové závitové svařované běžné v kotelnách nebo strojovnách DN 25</t>
  </si>
  <si>
    <t>1095380288</t>
  </si>
  <si>
    <t>733120815</t>
  </si>
  <si>
    <t>Demontáž potrubí ocelového hladkého do D 38</t>
  </si>
  <si>
    <t>2014196330</t>
  </si>
  <si>
    <t>733120819</t>
  </si>
  <si>
    <t>Demontáž potrubí ocelového hladkého do D 60,3</t>
  </si>
  <si>
    <t>1483120351</t>
  </si>
  <si>
    <t>733120826</t>
  </si>
  <si>
    <t>Demontáž potrubí ocelového hladkého do D 89</t>
  </si>
  <si>
    <t>1213884642</t>
  </si>
  <si>
    <t>733120832</t>
  </si>
  <si>
    <t>Demontáž potrubí ocelového hladkého do D 133</t>
  </si>
  <si>
    <t>-288211132</t>
  </si>
  <si>
    <t>733120836</t>
  </si>
  <si>
    <t>Demontáž potrubí ocelového hladkého do D 159</t>
  </si>
  <si>
    <t>-811349591</t>
  </si>
  <si>
    <t>733120839</t>
  </si>
  <si>
    <t>Demontáž potrubí ocelového hladkého D 219</t>
  </si>
  <si>
    <t>1165543030</t>
  </si>
  <si>
    <t>733140811</t>
  </si>
  <si>
    <t>Odřezání nádoby odvzdušňovací</t>
  </si>
  <si>
    <t>1144632183</t>
  </si>
  <si>
    <t>733140821</t>
  </si>
  <si>
    <t>Odřezání stříšky odvzdušňovací</t>
  </si>
  <si>
    <t>-1922053037</t>
  </si>
  <si>
    <t>733190801</t>
  </si>
  <si>
    <t>Odřezání objímky dvojité do DN 50</t>
  </si>
  <si>
    <t>-685972469</t>
  </si>
  <si>
    <t>733221101</t>
  </si>
  <si>
    <t>Potrubí měděné měkké spojované měkkým pájením D 12x1</t>
  </si>
  <si>
    <t>-152790775</t>
  </si>
  <si>
    <t>733221102</t>
  </si>
  <si>
    <t>Potrubí měděné měkké spojované měkkým pájením D 15x1</t>
  </si>
  <si>
    <t>1439125033</t>
  </si>
  <si>
    <t>733221103</t>
  </si>
  <si>
    <t>Potrubí měděné měkké spojované měkkým pájením D 18x1</t>
  </si>
  <si>
    <t>-1581137014</t>
  </si>
  <si>
    <t>733221104</t>
  </si>
  <si>
    <t>Potrubí měděné měkké spojované měkkým pájením D 22x1</t>
  </si>
  <si>
    <t>1227004509</t>
  </si>
  <si>
    <t>733221201</t>
  </si>
  <si>
    <t>Potrubí měděné měkké spojované tvrdým pájením D 12x1</t>
  </si>
  <si>
    <t>1270578063</t>
  </si>
  <si>
    <t>733221202</t>
  </si>
  <si>
    <t>Potrubí měděné měkké spojované tvrdým pájením D 15x1</t>
  </si>
  <si>
    <t>-1444246345</t>
  </si>
  <si>
    <t>733221203</t>
  </si>
  <si>
    <t>Potrubí měděné měkké spojované tvrdým pájením D 18x1</t>
  </si>
  <si>
    <t>-196135078</t>
  </si>
  <si>
    <t>733221204</t>
  </si>
  <si>
    <t>Potrubí měděné měkké spojované tvrdým pájením D 22x1</t>
  </si>
  <si>
    <t>-1834194366</t>
  </si>
  <si>
    <t>733222101</t>
  </si>
  <si>
    <t>Potrubí měděné polotvrdé spojované měkkým pájením D 12x1</t>
  </si>
  <si>
    <t>-1109922705</t>
  </si>
  <si>
    <t>733222102</t>
  </si>
  <si>
    <t>Potrubí měděné polotvrdé spojované měkkým pájením D 15x1</t>
  </si>
  <si>
    <t>-929657430</t>
  </si>
  <si>
    <t>733222103</t>
  </si>
  <si>
    <t>Potrubí měděné polotvrdé spojované měkkým pájením D 18x1</t>
  </si>
  <si>
    <t>1437979227</t>
  </si>
  <si>
    <t>733222104</t>
  </si>
  <si>
    <t>Potrubí měděné polotvrdé spojované měkkým pájením D 22x1</t>
  </si>
  <si>
    <t>-1312026155</t>
  </si>
  <si>
    <t>733222105</t>
  </si>
  <si>
    <t>Potrubí měděné polotvrdé spojované měkkým pájením D 28x1,5</t>
  </si>
  <si>
    <t>1553418760</t>
  </si>
  <si>
    <t>733222106</t>
  </si>
  <si>
    <t>Potrubí měděné polotvrdé spojované měkkým pájením D 35x1,5</t>
  </si>
  <si>
    <t>1771918896</t>
  </si>
  <si>
    <t>733222201</t>
  </si>
  <si>
    <t>Potrubí měděné polotvrdé spojované tvrdým pájením D 12x1</t>
  </si>
  <si>
    <t>375294166</t>
  </si>
  <si>
    <t>733222202</t>
  </si>
  <si>
    <t>Potrubí měděné polotvrdé spojované tvrdým pájením D 15x1</t>
  </si>
  <si>
    <t>1783469444</t>
  </si>
  <si>
    <t>733222203</t>
  </si>
  <si>
    <t>Potrubí měděné polotvrdé spojované tvrdým pájením D 18x1</t>
  </si>
  <si>
    <t>213046049</t>
  </si>
  <si>
    <t>733222204</t>
  </si>
  <si>
    <t>Potrubí měděné polotvrdé spojované tvrdým pájením D 22x1</t>
  </si>
  <si>
    <t>-2058350407</t>
  </si>
  <si>
    <t>733222205</t>
  </si>
  <si>
    <t>Potrubí měděné polotvrdé spojované tvrdým pájením D 28x1</t>
  </si>
  <si>
    <t>-907265787</t>
  </si>
  <si>
    <t>733222206</t>
  </si>
  <si>
    <t>Potrubí měděné polotvrdé spojované tvrdým pájením D 35x1,5</t>
  </si>
  <si>
    <t>-287078133</t>
  </si>
  <si>
    <t>733222301</t>
  </si>
  <si>
    <t>Potrubí měděné polotvrdé spojované lisováním DN 10</t>
  </si>
  <si>
    <t>-2139587779</t>
  </si>
  <si>
    <t>733222302</t>
  </si>
  <si>
    <t>Potrubí měděné polotvrdé spojované lisováním DN 12 ÚT</t>
  </si>
  <si>
    <t>1916259351</t>
  </si>
  <si>
    <t>733222303</t>
  </si>
  <si>
    <t>Potrubí měděné polotvrdé spojované lisováním DN 15 ÚT</t>
  </si>
  <si>
    <t>-1958134352</t>
  </si>
  <si>
    <t>733222304</t>
  </si>
  <si>
    <t>Potrubí měděné polotvrdé spojované lisováním DN 20 ÚT</t>
  </si>
  <si>
    <t>-1729758084</t>
  </si>
  <si>
    <t>733222305</t>
  </si>
  <si>
    <t>Potrubí měděné polotvrdé spojované lisováním DN 25 ÚT</t>
  </si>
  <si>
    <t>1403415593</t>
  </si>
  <si>
    <t>733222306</t>
  </si>
  <si>
    <t>Potrubí měděné polotvrdé spojované lisováním DN 32 ÚT</t>
  </si>
  <si>
    <t>-439382668</t>
  </si>
  <si>
    <t>733223101</t>
  </si>
  <si>
    <t>Potrubí měděné tvrdé spojované měkkým pájením D 12x1</t>
  </si>
  <si>
    <t>473498310</t>
  </si>
  <si>
    <t>733223102</t>
  </si>
  <si>
    <t>Potrubí měděné tvrdé spojované měkkým pájením D 15x1</t>
  </si>
  <si>
    <t>1158134839</t>
  </si>
  <si>
    <t>733223103</t>
  </si>
  <si>
    <t>Potrubí měděné tvrdé spojované měkkým pájením D 18x1</t>
  </si>
  <si>
    <t>1094892152</t>
  </si>
  <si>
    <t>733223104</t>
  </si>
  <si>
    <t>Potrubí měděné tvrdé spojované měkkým pájením D 22x1</t>
  </si>
  <si>
    <t>72174365</t>
  </si>
  <si>
    <t>733223105</t>
  </si>
  <si>
    <t>Potrubí měděné tvrdé spojované měkkým pájením D 28x1,5</t>
  </si>
  <si>
    <t>2066396495</t>
  </si>
  <si>
    <t>733223107</t>
  </si>
  <si>
    <t>Potrubí měděné tvrdé spojované měkkým pájením D 42x1,5</t>
  </si>
  <si>
    <t>1189305161</t>
  </si>
  <si>
    <t>733223108</t>
  </si>
  <si>
    <t>Potrubí měděné tvrdé spojované měkkým pájením D 54x2</t>
  </si>
  <si>
    <t>966817711</t>
  </si>
  <si>
    <t>733223109</t>
  </si>
  <si>
    <t>Potrubí měděné tvrdé spojované měkkým pájením D 64x2</t>
  </si>
  <si>
    <t>2095483003</t>
  </si>
  <si>
    <t>733223111</t>
  </si>
  <si>
    <t>Potrubí měděné tvrdé spojované měkkým pájením D 89x2</t>
  </si>
  <si>
    <t>1170582132</t>
  </si>
  <si>
    <t>733223201</t>
  </si>
  <si>
    <t>Potrubí měděné tvrdé spojované tvrdým pájením D 12x1</t>
  </si>
  <si>
    <t>611452786</t>
  </si>
  <si>
    <t>733223202</t>
  </si>
  <si>
    <t>Potrubí měděné tvrdé spojované tvrdým pájením D 15x1</t>
  </si>
  <si>
    <t>-65013482</t>
  </si>
  <si>
    <t>733223203</t>
  </si>
  <si>
    <t>Potrubí měděné tvrdé spojované tvrdým pájením D 18x1</t>
  </si>
  <si>
    <t>2003297191</t>
  </si>
  <si>
    <t>733223204</t>
  </si>
  <si>
    <t>Potrubí měděné tvrdé spojované tvrdým pájením D 22x1</t>
  </si>
  <si>
    <t>-1428355488</t>
  </si>
  <si>
    <t>733223205</t>
  </si>
  <si>
    <t>Potrubí měděné tvrdé spojované tvrdým pájením D 28x1,5</t>
  </si>
  <si>
    <t>1353633162</t>
  </si>
  <si>
    <t>733223301</t>
  </si>
  <si>
    <t>Potrubí měděné tvrdé spojované lisováním DN 12 ÚT</t>
  </si>
  <si>
    <t>1116264225</t>
  </si>
  <si>
    <t>733223302</t>
  </si>
  <si>
    <t>Potrubí měděné tvrdé spojované lisováním DN 15 ÚT</t>
  </si>
  <si>
    <t>2026569245</t>
  </si>
  <si>
    <t>733223303</t>
  </si>
  <si>
    <t>Potrubí měděné tvrdé spojované lisováním DN 20 ÚT</t>
  </si>
  <si>
    <t>-1770886957</t>
  </si>
  <si>
    <t>733223304</t>
  </si>
  <si>
    <t>Potrubí měděné tvrdé spojované lisováním DN 25 ÚT</t>
  </si>
  <si>
    <t>423993490</t>
  </si>
  <si>
    <t>733223305</t>
  </si>
  <si>
    <t>Potrubí měděné tvrdé spojované lisováním DN 32 ÚT</t>
  </si>
  <si>
    <t>190088254</t>
  </si>
  <si>
    <t>733224201</t>
  </si>
  <si>
    <t>Příplatek k potrubí měděnému za potrubí vedené v kotelnách nebo strojovnách do D 12x1</t>
  </si>
  <si>
    <t>-1622729605</t>
  </si>
  <si>
    <t>733224202</t>
  </si>
  <si>
    <t>Příplatek k potrubí měděnému za potrubí vedené v kotelnách nebo strojovnách D 15x1</t>
  </si>
  <si>
    <t>-1249090837</t>
  </si>
  <si>
    <t>733224203</t>
  </si>
  <si>
    <t>Příplatek k potrubí měděnému za potrubí vedené v kotelnách nebo strojovnách D 18x1</t>
  </si>
  <si>
    <t>524998630</t>
  </si>
  <si>
    <t>733224204</t>
  </si>
  <si>
    <t>Příplatek k potrubí měděnému za potrubí vedené v kotelnách nebo strojovnách D 22x1</t>
  </si>
  <si>
    <t>-1641037474</t>
  </si>
  <si>
    <t>733224205</t>
  </si>
  <si>
    <t>Příplatek k potrubí měděnému za potrubí vedené v kotelnách nebo strojovnách D 28x1,5</t>
  </si>
  <si>
    <t>1430856451</t>
  </si>
  <si>
    <t>733224206</t>
  </si>
  <si>
    <t>Příplatek k potrubí měděnému za potrubí vedené v kotelnách nebo strojovnách D 35x1,5</t>
  </si>
  <si>
    <t>-1144854312</t>
  </si>
  <si>
    <t>733224221</t>
  </si>
  <si>
    <t>Příplatek k potrubí měděnému za zhotovení přípojky z trubek měděných do D 12x1</t>
  </si>
  <si>
    <t>-918044337</t>
  </si>
  <si>
    <t>733224222</t>
  </si>
  <si>
    <t>Příplatek k potrubí měděnému za zhotovení přípojky z trubek měděných D 15x1</t>
  </si>
  <si>
    <t>-1852026422</t>
  </si>
  <si>
    <t>733224223</t>
  </si>
  <si>
    <t>Příplatek k potrubí měděnému za zhotovení přípojky z trubek měděných D 18x1</t>
  </si>
  <si>
    <t>-1724315503</t>
  </si>
  <si>
    <t>733224224</t>
  </si>
  <si>
    <t>Příplatek k potrubí měděnému za zhotovení přípojky z trubek měděných D 22x1</t>
  </si>
  <si>
    <t>-1790220507</t>
  </si>
  <si>
    <t>733224225</t>
  </si>
  <si>
    <t>Příplatek k potrubí měděnému za zhotovení přípojky z trubek měděných D 28x1,5</t>
  </si>
  <si>
    <t>802371746</t>
  </si>
  <si>
    <t>733224226</t>
  </si>
  <si>
    <t>Příplatek k potrubí měděnému za zhotovení přípojky z trubek měděných D 35x1,5</t>
  </si>
  <si>
    <t>-1919346683</t>
  </si>
  <si>
    <t>733290801</t>
  </si>
  <si>
    <t>Demontáž potrubí měděného do D 35x1,5 mm</t>
  </si>
  <si>
    <t>-1262620841</t>
  </si>
  <si>
    <t>733290802</t>
  </si>
  <si>
    <t>Demontáž potrubí měděného do D 64x2 mm</t>
  </si>
  <si>
    <t>-952447535</t>
  </si>
  <si>
    <t>733290803</t>
  </si>
  <si>
    <t>Demontáž potrubí měděného do D 108x2,5 mm</t>
  </si>
  <si>
    <t>1311439992</t>
  </si>
  <si>
    <t>733291101</t>
  </si>
  <si>
    <t>Zkouška těsnosti potrubí měděné do D 35x1,5</t>
  </si>
  <si>
    <t>1436879339</t>
  </si>
  <si>
    <t>733291102</t>
  </si>
  <si>
    <t>Zkouška těsnosti potrubí měděné do D 64x2</t>
  </si>
  <si>
    <t>332616805</t>
  </si>
  <si>
    <t>733291103</t>
  </si>
  <si>
    <t>Zkouška těsnosti potrubí měděné do D 108x2,5</t>
  </si>
  <si>
    <t>117170603</t>
  </si>
  <si>
    <t>733321101</t>
  </si>
  <si>
    <t>Potrubí plastové z PVC nebo PE spojované lepením D 16x2</t>
  </si>
  <si>
    <t>884479136</t>
  </si>
  <si>
    <t>733321102</t>
  </si>
  <si>
    <t>Potrubí plastové z PVC nebo PE spojované lepením D 20x2</t>
  </si>
  <si>
    <t>-1126143407</t>
  </si>
  <si>
    <t>733321103</t>
  </si>
  <si>
    <t>Potrubí plastové z PVC nebo PE spojované lepením D 25x2,3</t>
  </si>
  <si>
    <t>357639786</t>
  </si>
  <si>
    <t>733321104</t>
  </si>
  <si>
    <t>Potrubí plastové z PVC nebo PE spojované lepením D 32x2,9</t>
  </si>
  <si>
    <t>-1599409717</t>
  </si>
  <si>
    <t>733321105</t>
  </si>
  <si>
    <t>Potrubí plastové z PVC nebo PE spojované lepením D 40x3,7</t>
  </si>
  <si>
    <t>1382664168</t>
  </si>
  <si>
    <t>733321201</t>
  </si>
  <si>
    <t>Potrubí plastové z PVC nebo PE spojované svařováním D 16x2</t>
  </si>
  <si>
    <t>1285169843</t>
  </si>
  <si>
    <t>733321202</t>
  </si>
  <si>
    <t>Potrubí plastové z PVC nebo PE spojované svařováním D 20x2</t>
  </si>
  <si>
    <t>-1732793836</t>
  </si>
  <si>
    <t>733321203</t>
  </si>
  <si>
    <t>Potrubí plastové z PVC nebo PE spojované svařováním D 25x2,3</t>
  </si>
  <si>
    <t>-1555263185</t>
  </si>
  <si>
    <t>733321204</t>
  </si>
  <si>
    <t>Potrubí plastové z PVC nebo PE spojované svařováním D 32x2,9</t>
  </si>
  <si>
    <t>1596671482</t>
  </si>
  <si>
    <t>733321205</t>
  </si>
  <si>
    <t>Potrubí plastové z PVC nebo PE spojované svařováním D 40x3,7</t>
  </si>
  <si>
    <t>878682585</t>
  </si>
  <si>
    <t>733321206</t>
  </si>
  <si>
    <t>Potrubí plastové z PVC nebo PE spojované svařováním D 50x4,6</t>
  </si>
  <si>
    <t>1331585187</t>
  </si>
  <si>
    <t>733321207</t>
  </si>
  <si>
    <t>Potrubí plastové z PVC nebo PE spojované svařováním D 63x5,8</t>
  </si>
  <si>
    <t>-80665700</t>
  </si>
  <si>
    <t>733322102</t>
  </si>
  <si>
    <t>Potrubí plastové z PE-X spojované násuvnou plastovou objímkou D 16x2 systém Wirsbo</t>
  </si>
  <si>
    <t>-2015113730</t>
  </si>
  <si>
    <t>733322103</t>
  </si>
  <si>
    <t>Potrubí plastové z PE-X spojované násuvnou plastovou objímkou D 20x2 systém Wirsbo</t>
  </si>
  <si>
    <t>-390008030</t>
  </si>
  <si>
    <t>733322104</t>
  </si>
  <si>
    <t>Potrubí plastové z PE-X spojované násuvnou plastovou objímkou D 25x2,3 systém Wirsbo</t>
  </si>
  <si>
    <t>-897853547</t>
  </si>
  <si>
    <t>733322105</t>
  </si>
  <si>
    <t>Potrubí plastové z PE-X spojované násuvnou plastovou objímkou D 32x2,9 systém Wirsbo</t>
  </si>
  <si>
    <t>-299674144</t>
  </si>
  <si>
    <t>733322106</t>
  </si>
  <si>
    <t>Potrubí plastové z PE-X spojované násuvnou plastovou objímkou D 40x3,7 systém Wirsbo</t>
  </si>
  <si>
    <t>35849292</t>
  </si>
  <si>
    <t>733322201</t>
  </si>
  <si>
    <t>Potrubí plastové z PE-X spojované kovovou objímkou D 17x2 systém Rehau - Has</t>
  </si>
  <si>
    <t>1835059714</t>
  </si>
  <si>
    <t>733322202</t>
  </si>
  <si>
    <t>Potrubí plastové z PE-X spojované kovovou objímkou D 20x2 systém Rehau - Has</t>
  </si>
  <si>
    <t>919511267</t>
  </si>
  <si>
    <t>733322203</t>
  </si>
  <si>
    <t>Potrubí plastové z PE-X spojované kovovou objímkou D 25x2,3 systém Rehau - Has</t>
  </si>
  <si>
    <t>-1757628751</t>
  </si>
  <si>
    <t>733322204</t>
  </si>
  <si>
    <t>Potrubí plastové z PE-X spojované kovovou objímkou D 32x2,9 systém Rehau - Has</t>
  </si>
  <si>
    <t>382411662</t>
  </si>
  <si>
    <t>733322301</t>
  </si>
  <si>
    <t>Potrubí plastové z PE-X spojované lisováním D 16x2 systém Gabotherm</t>
  </si>
  <si>
    <t>-1730984669</t>
  </si>
  <si>
    <t>733322302</t>
  </si>
  <si>
    <t>Potrubí plastové z PE-X spojované lisováním D 18x2 systém Gabotherm</t>
  </si>
  <si>
    <t>2100117074</t>
  </si>
  <si>
    <t>733322303</t>
  </si>
  <si>
    <t>Potrubí plastové z PE-X spojované lisováním D 20x2 systém Gabotherm</t>
  </si>
  <si>
    <t>-886272188</t>
  </si>
  <si>
    <t>733323104</t>
  </si>
  <si>
    <t>Potrubí plastové z PE 100 SDR 11 spojované elektrotvarovkami D 32/3,0</t>
  </si>
  <si>
    <t>1290337325</t>
  </si>
  <si>
    <t>733323105</t>
  </si>
  <si>
    <t>Potrubí plastové z PE 100 SDR 11  spojované elektrotvarovkami D 40/3,7</t>
  </si>
  <si>
    <t>-1414479482</t>
  </si>
  <si>
    <t>733324101</t>
  </si>
  <si>
    <t>Příplatek k potrubí plastovému za potrubí lepené vedené v kotelnách nebo strojovnách D 16x2</t>
  </si>
  <si>
    <t>-1050441520</t>
  </si>
  <si>
    <t>733324102</t>
  </si>
  <si>
    <t>Příplatek k potrubí plastovému za potrubí lepené vedené v kotelnách nebo strojovnách D 20x2</t>
  </si>
  <si>
    <t>2143861101</t>
  </si>
  <si>
    <t>733324103</t>
  </si>
  <si>
    <t>Příplatek k potrubí plastovému za potrubí lepené vedené v kotelnách nebo strojovnách D 25x2,3</t>
  </si>
  <si>
    <t>-1033639987</t>
  </si>
  <si>
    <t>733324104</t>
  </si>
  <si>
    <t>Příplatek k potrubí plastovému za potrubí lepené vedené v kotelnách nebo strojovnách D 32x2,9</t>
  </si>
  <si>
    <t>1226839720</t>
  </si>
  <si>
    <t>733324105</t>
  </si>
  <si>
    <t>Příplatek k potrubí plastovému za potrubí lepené vedené v kotelnách nebo strojovnách D 40x3,7</t>
  </si>
  <si>
    <t>-1392537408</t>
  </si>
  <si>
    <t>733324201</t>
  </si>
  <si>
    <t>Příplatek k potrubí plastovému za potrubí svařované vedené v kotelnách nebo strojovnách D 16x2</t>
  </si>
  <si>
    <t>-1151605304</t>
  </si>
  <si>
    <t>733324202</t>
  </si>
  <si>
    <t>Příplatek k potrubí plastovému za potrubí svařované vedené v kotelnách nebo strojovnách D 20x2</t>
  </si>
  <si>
    <t>1212680095</t>
  </si>
  <si>
    <t>733324203</t>
  </si>
  <si>
    <t>Příplatek k potrubí plastovému za potrubí svařované vedené v kotelnách nebo strojovnách D 25x2,3</t>
  </si>
  <si>
    <t>-789514266</t>
  </si>
  <si>
    <t>733324204</t>
  </si>
  <si>
    <t>Příplatek k potrubí plastovému za potrubí svařované vedené v kotelnách nebo strojovnách D 32x2,9</t>
  </si>
  <si>
    <t>1720493980</t>
  </si>
  <si>
    <t>733324205</t>
  </si>
  <si>
    <t>Příplatek k potrubí plastovému za potrubí svařované vedené v kotelnách nebo strojovnách D 40x3,7</t>
  </si>
  <si>
    <t>-1203914333</t>
  </si>
  <si>
    <t>733324214</t>
  </si>
  <si>
    <t>Příplatek k potrubí plastovému za potrubí spojované elektrotvarovkami D 32/3,0</t>
  </si>
  <si>
    <t>-136426258</t>
  </si>
  <si>
    <t>733324215</t>
  </si>
  <si>
    <t>Příplatek k potrubí plastovému za potrubí spojované elektrotvarovkami  D 40/3,7</t>
  </si>
  <si>
    <t>672142837</t>
  </si>
  <si>
    <t>733324301</t>
  </si>
  <si>
    <t>Příplatek k potrubí plastovému za potrubí s plastovou objímkou v kotelnách nebo strojovnách D 14x2</t>
  </si>
  <si>
    <t>1908360294</t>
  </si>
  <si>
    <t>733324302</t>
  </si>
  <si>
    <t>Příplatek k potrubí plastovému za potrubí s plastovou objímkou v kotelnách nebo strojovnách D 16x2</t>
  </si>
  <si>
    <t>882078657</t>
  </si>
  <si>
    <t>733324303</t>
  </si>
  <si>
    <t>Příplatek k potrubí plastovému za potrubí s plastovou objímkou v kotelnách nebo strojovnách D 20x2</t>
  </si>
  <si>
    <t>1933937956</t>
  </si>
  <si>
    <t>733324351</t>
  </si>
  <si>
    <t>Příplatek k potrubí plastovému za potrubí s kovovou objímkou v kotelnách nebo strojovnách D 17x2</t>
  </si>
  <si>
    <t>-814919295</t>
  </si>
  <si>
    <t>733324352</t>
  </si>
  <si>
    <t>Příplatek k potrubí plastovému za potrubí s kovovou objímkou v kotelnách nebo strojovnách D 20x2</t>
  </si>
  <si>
    <t>234125216</t>
  </si>
  <si>
    <t>733324353</t>
  </si>
  <si>
    <t>Příplatek k potrubí plastovému za potrubí s kovovou objímkou v kotelnách nebo strojovnách D 25x2,3</t>
  </si>
  <si>
    <t>1336280710</t>
  </si>
  <si>
    <t>733324401</t>
  </si>
  <si>
    <t>Příplatek k potrubí plastovému za potrubí lisované vedené v kotelnách nebo strojovnách D 16x2</t>
  </si>
  <si>
    <t>-142711718</t>
  </si>
  <si>
    <t>733324402</t>
  </si>
  <si>
    <t>Příplatek k potrubí plastovému za potrubí lisované vedené v kotelnách nebo strojovnách D 18x2</t>
  </si>
  <si>
    <t>1618632541</t>
  </si>
  <si>
    <t>733324403</t>
  </si>
  <si>
    <t>Příplatek k potrubí plastovému za potrubí lisované vedené v kotelnách nebo strojovnách D 20x2</t>
  </si>
  <si>
    <t>146282781</t>
  </si>
  <si>
    <t>733390104</t>
  </si>
  <si>
    <t>Ochrana potrubí primátrních okruhů tepelně izolačními trubicemi z kaučuku tl.13 mm D do 38 mm</t>
  </si>
  <si>
    <t>-502888144</t>
  </si>
  <si>
    <t>733390105</t>
  </si>
  <si>
    <t>Ochrana potrubí primátrních okruhů tepelně izolačními trubicemi z kaučuku tl.13 mm D do 48 mm</t>
  </si>
  <si>
    <t>-266437838</t>
  </si>
  <si>
    <t>733390304</t>
  </si>
  <si>
    <t>Napuštění potrubí primárního okruhu tepelného čerpadla D 32x3,0 mm nemrznoucí směsí</t>
  </si>
  <si>
    <t>-1082976052</t>
  </si>
  <si>
    <t>733390305</t>
  </si>
  <si>
    <t>Napuštění potrubí primárního okruhu tepelného čerpadla D 40x3,7 mm nemrznoucí směsí</t>
  </si>
  <si>
    <t>-30682533</t>
  </si>
  <si>
    <t>733390801</t>
  </si>
  <si>
    <t>Demontáž potrubí plastového do D 25x2,3 mm</t>
  </si>
  <si>
    <t>-250407790</t>
  </si>
  <si>
    <t>733390802</t>
  </si>
  <si>
    <t>Demontáž potrubí plastového do D 50x4,6 mm</t>
  </si>
  <si>
    <t>685449794</t>
  </si>
  <si>
    <t>733390803</t>
  </si>
  <si>
    <t>Demontáž potrubí plastového do D 90x8,2 mm</t>
  </si>
  <si>
    <t>-23450937</t>
  </si>
  <si>
    <t>733391101</t>
  </si>
  <si>
    <t>Zkouška těsnosti potrubí plastové do D 32x3,0</t>
  </si>
  <si>
    <t>-1613792612</t>
  </si>
  <si>
    <t>733391102</t>
  </si>
  <si>
    <t>Zkouška těsnosti potrubí plastové do D 50x4,6</t>
  </si>
  <si>
    <t>1027080101</t>
  </si>
  <si>
    <t>733391103</t>
  </si>
  <si>
    <t>Zkouška těsnosti potrubí plastové do D 75x6,8</t>
  </si>
  <si>
    <t>1141457683</t>
  </si>
  <si>
    <t>733391104</t>
  </si>
  <si>
    <t>Zkouška těsnosti potrubí plastové do D 90x8,2</t>
  </si>
  <si>
    <t>-1723938430</t>
  </si>
  <si>
    <t>733811211</t>
  </si>
  <si>
    <t>-108011820</t>
  </si>
  <si>
    <t>733811212</t>
  </si>
  <si>
    <t>1961957046</t>
  </si>
  <si>
    <t>733811213</t>
  </si>
  <si>
    <t>374634513</t>
  </si>
  <si>
    <t>733811221</t>
  </si>
  <si>
    <t>1443242475</t>
  </si>
  <si>
    <t>733811222</t>
  </si>
  <si>
    <t>1032203045</t>
  </si>
  <si>
    <t>733811223</t>
  </si>
  <si>
    <t>1728020252</t>
  </si>
  <si>
    <t>733811231</t>
  </si>
  <si>
    <t>-1382053549</t>
  </si>
  <si>
    <t>733811233</t>
  </si>
  <si>
    <t>-1866588964</t>
  </si>
  <si>
    <t>733811234</t>
  </si>
  <si>
    <t>-2108412784</t>
  </si>
  <si>
    <t>733811235</t>
  </si>
  <si>
    <t>-1989413865</t>
  </si>
  <si>
    <t>733811241</t>
  </si>
  <si>
    <t>100927363</t>
  </si>
  <si>
    <t>733811242</t>
  </si>
  <si>
    <t>1323859316</t>
  </si>
  <si>
    <t>733811243</t>
  </si>
  <si>
    <t>-342003390</t>
  </si>
  <si>
    <t>733811244</t>
  </si>
  <si>
    <t>1777925514</t>
  </si>
  <si>
    <t>733811245</t>
  </si>
  <si>
    <t>-404904976</t>
  </si>
  <si>
    <t>733811246</t>
  </si>
  <si>
    <t>872129243</t>
  </si>
  <si>
    <t>733811251</t>
  </si>
  <si>
    <t>522468237</t>
  </si>
  <si>
    <t>733811252</t>
  </si>
  <si>
    <t>-788873261</t>
  </si>
  <si>
    <t>733811253</t>
  </si>
  <si>
    <t>861883316</t>
  </si>
  <si>
    <t>733811254</t>
  </si>
  <si>
    <t>515738654</t>
  </si>
  <si>
    <t>733811255</t>
  </si>
  <si>
    <t>-182634299</t>
  </si>
  <si>
    <t>733811256</t>
  </si>
  <si>
    <t>1237385629</t>
  </si>
  <si>
    <t>998733101</t>
  </si>
  <si>
    <t>Přesun hmot tonážní pro rozvody potrubí v objektech v do 6 m</t>
  </si>
  <si>
    <t>-1383534716</t>
  </si>
  <si>
    <t>998733102</t>
  </si>
  <si>
    <t>Přesun hmot tonážní pro rozvody potrubí v objektech v do 12 m</t>
  </si>
  <si>
    <t>41444277</t>
  </si>
  <si>
    <t>998733103</t>
  </si>
  <si>
    <t>Přesun hmot tonážní pro rozvody potrubí v objektech v do 24 m</t>
  </si>
  <si>
    <t>-1935119891</t>
  </si>
  <si>
    <t>998733104</t>
  </si>
  <si>
    <t>Přesun hmot tonážní pro rozvody potrubí v objektech v do 36 m</t>
  </si>
  <si>
    <t>707380500</t>
  </si>
  <si>
    <t>734109111</t>
  </si>
  <si>
    <t>Montáž armatury přírubové se dvěma přírubami PN 6 DN 15</t>
  </si>
  <si>
    <t>-1963390018</t>
  </si>
  <si>
    <t>734109112</t>
  </si>
  <si>
    <t>Montáž armatury přírubové se dvěma přírubami PN 6 DN 25</t>
  </si>
  <si>
    <t>-847905099</t>
  </si>
  <si>
    <t>734109113</t>
  </si>
  <si>
    <t>Montáž armatury přírubové se dvěma přírubami PN 6 DN 40</t>
  </si>
  <si>
    <t>-678209335</t>
  </si>
  <si>
    <t>734109114</t>
  </si>
  <si>
    <t>Montáž armatury přírubové se dvěma přírubami PN 6 DN 50</t>
  </si>
  <si>
    <t>1013271098</t>
  </si>
  <si>
    <t>734109123</t>
  </si>
  <si>
    <t>Montáž armatury přírubové se dvěma přírubami PN 6 DN 32</t>
  </si>
  <si>
    <t>1966904057</t>
  </si>
  <si>
    <t>734109211</t>
  </si>
  <si>
    <t>Montáž armatury přírubové se dvěma přírubami PN 16 DN 15</t>
  </si>
  <si>
    <t>1201387617</t>
  </si>
  <si>
    <t>734109212</t>
  </si>
  <si>
    <t>Montáž armatury přírubové se dvěma přírubami PN 16 DN 25</t>
  </si>
  <si>
    <t>1409069631</t>
  </si>
  <si>
    <t>734109213</t>
  </si>
  <si>
    <t>Montáž armatury přírubové se dvěma přírubami PN 16 DN 40</t>
  </si>
  <si>
    <t>696855059</t>
  </si>
  <si>
    <t>734109214</t>
  </si>
  <si>
    <t>Montáž armatury přírubové se dvěma přírubami PN 16 DN 50</t>
  </si>
  <si>
    <t>1034282994</t>
  </si>
  <si>
    <t>734109223</t>
  </si>
  <si>
    <t>Montáž armatury přírubové se dvěma přírubami PN 16 DN 32</t>
  </si>
  <si>
    <t>-193931264</t>
  </si>
  <si>
    <t>734109311</t>
  </si>
  <si>
    <t>Montáž armatury přírubové se dvěma přírubami PN 25-40 DN 15</t>
  </si>
  <si>
    <t>323265252</t>
  </si>
  <si>
    <t>734109312</t>
  </si>
  <si>
    <t>Montáž armatury přírubové se dvěma přírubami PN 25-40 DN 25</t>
  </si>
  <si>
    <t>-1398484850</t>
  </si>
  <si>
    <t>734109313</t>
  </si>
  <si>
    <t>Montáž armatury přírubové se dvěma přírubami PN 25-40 DN 40</t>
  </si>
  <si>
    <t>1284248278</t>
  </si>
  <si>
    <t>734109323</t>
  </si>
  <si>
    <t>Montáž armatury přírubové se dvěma přírubami PN 25-40 DN 32</t>
  </si>
  <si>
    <t>568102017</t>
  </si>
  <si>
    <t>734109411</t>
  </si>
  <si>
    <t>Montáž armatury přírubové se třemi přírubami PN 16 DN 15</t>
  </si>
  <si>
    <t>457475497</t>
  </si>
  <si>
    <t>734109412</t>
  </si>
  <si>
    <t>Montáž armatury přírubové se třemi přírubami PN 16 DN 25</t>
  </si>
  <si>
    <t>1133319970</t>
  </si>
  <si>
    <t>734109413</t>
  </si>
  <si>
    <t>Montáž armatury přírubové se třemi přírubami PN 16 DN 40</t>
  </si>
  <si>
    <t>-414834663</t>
  </si>
  <si>
    <t>734109421</t>
  </si>
  <si>
    <t>Montáž armatury přírubové se třemi přírubami PN 16 DN 32</t>
  </si>
  <si>
    <t>-392623829</t>
  </si>
  <si>
    <t>734209101</t>
  </si>
  <si>
    <t>Montáž armatury závitové s jedním závitem G 1/4</t>
  </si>
  <si>
    <t>1963716819</t>
  </si>
  <si>
    <t>734209102</t>
  </si>
  <si>
    <t>Montáž armatury závitové s jedním závitem G 3/8</t>
  </si>
  <si>
    <t>-27819276</t>
  </si>
  <si>
    <t>734209103</t>
  </si>
  <si>
    <t>Montáž armatury závitové s jedním závitem G 1/2</t>
  </si>
  <si>
    <t>614700620</t>
  </si>
  <si>
    <t>734209104</t>
  </si>
  <si>
    <t>Montáž armatury závitové s jedním závitem G 3/4</t>
  </si>
  <si>
    <t>-2026817606</t>
  </si>
  <si>
    <t>734209105</t>
  </si>
  <si>
    <t>Montáž armatury závitové s jedním závitem G 1</t>
  </si>
  <si>
    <t>-880085314</t>
  </si>
  <si>
    <t>734209112</t>
  </si>
  <si>
    <t>Montáž armatury závitové s dvěma závity G 3/8</t>
  </si>
  <si>
    <t>408362213</t>
  </si>
  <si>
    <t>734209113</t>
  </si>
  <si>
    <t>Montáž armatury závitové s dvěma závity G 1/2</t>
  </si>
  <si>
    <t>1244786845</t>
  </si>
  <si>
    <t>734209114</t>
  </si>
  <si>
    <t>Montáž armatury závitové s dvěma závity G 3/4</t>
  </si>
  <si>
    <t>-1909266853</t>
  </si>
  <si>
    <t>734209115</t>
  </si>
  <si>
    <t>Montáž armatury závitové s dvěma závity G 1</t>
  </si>
  <si>
    <t>1135796262</t>
  </si>
  <si>
    <t>734209122</t>
  </si>
  <si>
    <t>Montáž armatury závitové s třemi závity G 3/8</t>
  </si>
  <si>
    <t>832553885</t>
  </si>
  <si>
    <t>734209123</t>
  </si>
  <si>
    <t>Montáž armatury závitové s třemi závity G 1/2</t>
  </si>
  <si>
    <t>-1194592263</t>
  </si>
  <si>
    <t>734209124</t>
  </si>
  <si>
    <t>Montáž armatury závitové s třemi závity G 3/4</t>
  </si>
  <si>
    <t>1136565008</t>
  </si>
  <si>
    <t>734209125</t>
  </si>
  <si>
    <t>Montáž armatury závitové s třemi závity G 1</t>
  </si>
  <si>
    <t>1191752737</t>
  </si>
  <si>
    <t>734209126</t>
  </si>
  <si>
    <t>Montáž armatury závitové s třemi závity G 5/4</t>
  </si>
  <si>
    <t>-1773047356</t>
  </si>
  <si>
    <t>735111810</t>
  </si>
  <si>
    <t>Demontáž otopného tělesa litinového článkového</t>
  </si>
  <si>
    <t>-852984302</t>
  </si>
  <si>
    <t>735121810</t>
  </si>
  <si>
    <t>Demontáž otopného tělesa ocelového článkového</t>
  </si>
  <si>
    <t>-741516260</t>
  </si>
  <si>
    <t>735131810</t>
  </si>
  <si>
    <t>Demontáž otopného tělesa hliníkového článkového</t>
  </si>
  <si>
    <t>-1330431302</t>
  </si>
  <si>
    <t>735151811</t>
  </si>
  <si>
    <t>Demontáž otopného tělesa panelového jednořadého délka do 1500 mm</t>
  </si>
  <si>
    <t>-1813689033</t>
  </si>
  <si>
    <t>735151812</t>
  </si>
  <si>
    <t>Demontáž otopného tělesa panelového jednořadého délka do 2820 mm</t>
  </si>
  <si>
    <t>-1370773697</t>
  </si>
  <si>
    <t>735151821</t>
  </si>
  <si>
    <t>Demontáž otopného tělesa panelového dvouřadého délka do 1500 mm</t>
  </si>
  <si>
    <t>-1217334004</t>
  </si>
  <si>
    <t>735151822</t>
  </si>
  <si>
    <t>Demontáž otopného tělesa panelového dvouřadého délka do 2820 mm</t>
  </si>
  <si>
    <t>1427904869</t>
  </si>
  <si>
    <t>735151831</t>
  </si>
  <si>
    <t>Demontáž otopného tělesa panelového třířadého délka do 1500 mm</t>
  </si>
  <si>
    <t>1635184038</t>
  </si>
  <si>
    <t>735151832</t>
  </si>
  <si>
    <t>Demontáž otopného tělesa panelového třířadého délka do 2820 mm</t>
  </si>
  <si>
    <t>1679731855</t>
  </si>
  <si>
    <t>735159110</t>
  </si>
  <si>
    <t>Montáž otopných těles panelových jednořadých mimo těles Korado Radik délky do 1500 mm</t>
  </si>
  <si>
    <t>1515992766</t>
  </si>
  <si>
    <t>735159120</t>
  </si>
  <si>
    <t>Montáž otopných těles panelových jednořadých mimo těles Korado Radik délky do 2340 mm</t>
  </si>
  <si>
    <t>-488692381</t>
  </si>
  <si>
    <t>735159130</t>
  </si>
  <si>
    <t>Montáž otopných těles panelových jednořadých mimo těles Korado Radik délky do 2820 mm</t>
  </si>
  <si>
    <t>2010746220</t>
  </si>
  <si>
    <t>735159210</t>
  </si>
  <si>
    <t>Montáž otopných těles panelových dvouřadých mimo těles Korado Radik délky do 1140 mm</t>
  </si>
  <si>
    <t>-61358740</t>
  </si>
  <si>
    <t>735159220</t>
  </si>
  <si>
    <t>Montáž otopných těles panelových dvouřadých mimo těles Korado Radik délky do 1500 mm</t>
  </si>
  <si>
    <t>-1815070781</t>
  </si>
  <si>
    <t>735159230</t>
  </si>
  <si>
    <t>Montáž otopných těles panelových dvouřadých mimo těles Korado Radik délky do 1980 mm</t>
  </si>
  <si>
    <t>2110726544</t>
  </si>
  <si>
    <t>735159240</t>
  </si>
  <si>
    <t>Montáž otopných těles panelových dvouřadých mimo těles Korado Radik délky do 2820 mm</t>
  </si>
  <si>
    <t>2029909349</t>
  </si>
  <si>
    <t>735159310</t>
  </si>
  <si>
    <t>Montáž otopných těles panelových třířadých mimo těles Korado Radik délky do 1140 mm</t>
  </si>
  <si>
    <t>-1751295265</t>
  </si>
  <si>
    <t>735159320</t>
  </si>
  <si>
    <t>Montáž otopných těles panelových třířadých mimo těles Korado Radik délky do 1500 mm</t>
  </si>
  <si>
    <t>-1217451269</t>
  </si>
  <si>
    <t>735159330</t>
  </si>
  <si>
    <t>Montáž otopných těles panelových třířadých mimo těles Korado Radik délky do 1980 mm</t>
  </si>
  <si>
    <t>-1107409952</t>
  </si>
  <si>
    <t>735159340</t>
  </si>
  <si>
    <t>Montáž otopných těles panelových třířadých mimo těles Korado Radik délky do 2820 mm</t>
  </si>
  <si>
    <t>1669449003</t>
  </si>
  <si>
    <t>735161811</t>
  </si>
  <si>
    <t>Demontáž otopného tělesa trubkového s hliníkovými lamelami délka do 1500 mm</t>
  </si>
  <si>
    <t>-1275762519</t>
  </si>
  <si>
    <t>735161812</t>
  </si>
  <si>
    <t>Demontáž otopného tělesa trubkového s hliníkovými lamelami délka do 2680 mm</t>
  </si>
  <si>
    <t>-725899141</t>
  </si>
  <si>
    <t>735164511</t>
  </si>
  <si>
    <t>Montáž otopného tělesa trubkového Koralux Rondo MAX na stěnu výšky tělesa do 1500 mm</t>
  </si>
  <si>
    <t>-375827184</t>
  </si>
  <si>
    <t>735164512</t>
  </si>
  <si>
    <t>Montáž otopného tělesa trubkového Koralux Rondo MAX na stěnu výšky tělesa přes 1500 mm</t>
  </si>
  <si>
    <t>-262896216</t>
  </si>
  <si>
    <t>735164521</t>
  </si>
  <si>
    <t>Montáž otopného tělesa trubkového Koralux Linear MAX na stěny výšky tělesa do 1340 mm</t>
  </si>
  <si>
    <t>-1222138136</t>
  </si>
  <si>
    <t>735164522</t>
  </si>
  <si>
    <t>Montáž otopného tělesa trubkového Koralux Linear MAX na stěny výšky tělesa přes 1340 mm</t>
  </si>
  <si>
    <t>1914583644</t>
  </si>
  <si>
    <t>735164531</t>
  </si>
  <si>
    <t>Montáž otopného tělesa trubkového Koralux Rondo MAX volně výšky tělesa do 1500 mm</t>
  </si>
  <si>
    <t>-564330298</t>
  </si>
  <si>
    <t>735164532</t>
  </si>
  <si>
    <t>Montáž otopného tělesa trubkového Koralux Rondo MAX volně výšky tělesa přes 1500 mm</t>
  </si>
  <si>
    <t>-680435555</t>
  </si>
  <si>
    <t>735164541</t>
  </si>
  <si>
    <t>Montáž otopného tělesa trubkového Koralux Linear MAX volně výšky tělesa do 1500 mm</t>
  </si>
  <si>
    <t>1335202637</t>
  </si>
  <si>
    <t>735164542</t>
  </si>
  <si>
    <t>Montáž otopného tělesa trubkového Koralux Linear MAX volně výšky tělesa přes 1500 mm</t>
  </si>
  <si>
    <t>-1631082750</t>
  </si>
  <si>
    <t>735169111</t>
  </si>
  <si>
    <t>Montáž otopného tělesa trubkového s hliníkovými lamelami HE B/1 nebo B/2 do 1800 mm</t>
  </si>
  <si>
    <t>233393390</t>
  </si>
  <si>
    <t>735169112</t>
  </si>
  <si>
    <t>Montáž otopného tělesa trubkového s hliníkovými lamelami HE B/1 nebo B/2 do 2520 mm</t>
  </si>
  <si>
    <t>-1343838025</t>
  </si>
  <si>
    <t>735411811</t>
  </si>
  <si>
    <t>Demontáž konvektoru stavební délky do 700 mm</t>
  </si>
  <si>
    <t>-1787687947</t>
  </si>
  <si>
    <t>735411812</t>
  </si>
  <si>
    <t>Demontáž konvektoru stavební délky přes 700 do 1600 mm</t>
  </si>
  <si>
    <t>-671857198</t>
  </si>
  <si>
    <t>735411813</t>
  </si>
  <si>
    <t>Demontáž konvektoru stavební délky přes 1600 do 2150 mm</t>
  </si>
  <si>
    <t>-624929033</t>
  </si>
  <si>
    <t>735411814</t>
  </si>
  <si>
    <t>Demontáž konvektoru stavební délky přes 2150 mm</t>
  </si>
  <si>
    <t>-1376845318</t>
  </si>
  <si>
    <t>735419115</t>
  </si>
  <si>
    <t>Montáž konvektoru s osazením na hmoždinky délka do 1600 mm</t>
  </si>
  <si>
    <t>2087098908</t>
  </si>
  <si>
    <t>735419116</t>
  </si>
  <si>
    <t>Montáž konvektoru s osazením na hmoždinky délka do 2102 mm</t>
  </si>
  <si>
    <t>-1581472842</t>
  </si>
  <si>
    <t>735419125</t>
  </si>
  <si>
    <t>Montáž konvektoru s osazením na konzoly typ TS 025 délka do 1290 mm</t>
  </si>
  <si>
    <t>-1233768113</t>
  </si>
  <si>
    <t>735419126</t>
  </si>
  <si>
    <t>Montáž konvektoru s osazením na konzoly typ TS 025 délka do 2040 mm</t>
  </si>
  <si>
    <t>1344439881</t>
  </si>
  <si>
    <t>735419141</t>
  </si>
  <si>
    <t>Montáž konvektorů stavebnicových základní modul délka do 700 mm</t>
  </si>
  <si>
    <t>-1369189126</t>
  </si>
  <si>
    <t>735419142</t>
  </si>
  <si>
    <t>Montáž konvektorů stavebnicových průchozí modul délka do 700 mm</t>
  </si>
  <si>
    <t>1206310877</t>
  </si>
  <si>
    <t>735494811</t>
  </si>
  <si>
    <t>Vypuštění vody z otopných těles</t>
  </si>
  <si>
    <t>-419284722</t>
  </si>
  <si>
    <t xml:space="preserve">    766 - Konstrukce truhlářské</t>
  </si>
  <si>
    <t>642942111</t>
  </si>
  <si>
    <t>Osazování zárubní nebo rámů dveřních kovových do 2,5 m2 na MC</t>
  </si>
  <si>
    <t>-1755950467</t>
  </si>
  <si>
    <t>642942221</t>
  </si>
  <si>
    <t>Osazování zárubní nebo rámů dveřních kovových do 4 m2 na MC</t>
  </si>
  <si>
    <t>-1714242194</t>
  </si>
  <si>
    <t>642942611</t>
  </si>
  <si>
    <t>Osazování zárubní nebo rámů dveřních kovových do 2,5 m2 na montážní pěnu</t>
  </si>
  <si>
    <t>-2048500948</t>
  </si>
  <si>
    <t>642942721</t>
  </si>
  <si>
    <t>Osazování zárubní nebo rámů dveřních kovových do 4 m2 na montážní pěnu</t>
  </si>
  <si>
    <t>-752254910</t>
  </si>
  <si>
    <t>642946111</t>
  </si>
  <si>
    <t>Osazování pouzdra posuvných dveří s jednou kapsou pro jedno křídlo šířky do 800 mm do zděné příčky</t>
  </si>
  <si>
    <t>-515504012</t>
  </si>
  <si>
    <t>642946112</t>
  </si>
  <si>
    <t>Osazování pouzdra posuvných dveří s jednou kapsou pro jedno křídlo šířky do 1200 mm do zděné příčky</t>
  </si>
  <si>
    <t>370717258</t>
  </si>
  <si>
    <t>642946121</t>
  </si>
  <si>
    <t>Osazování pouzdra posuvných dveří s jednou kapsou pro dvě křídla šířky do 800 mm do zděné příčky</t>
  </si>
  <si>
    <t>-1740436957</t>
  </si>
  <si>
    <t>642946122</t>
  </si>
  <si>
    <t>Osazování pouzdra posuvných dveří s jednou kapsou pro dvě křídla šířky do 1200 mm do zděné příčky</t>
  </si>
  <si>
    <t>1365339732</t>
  </si>
  <si>
    <t>642946123</t>
  </si>
  <si>
    <t>Osazování pouzdra posuvných dveří s jednou kapsou pro dvě křídla šířky do 1650 mm do zděné příčky</t>
  </si>
  <si>
    <t>-1930794922</t>
  </si>
  <si>
    <t>642946124</t>
  </si>
  <si>
    <t>Osazování pouzdra posuvných dveří s jednou kapsou pro dvě křídla šířky do 2450 mm do zděné příčky</t>
  </si>
  <si>
    <t>-1803595431</t>
  </si>
  <si>
    <t>642946211</t>
  </si>
  <si>
    <t>Osazování pouzdra posuvných dveří se dvěma kapsami pro dvě křídla šířky do 1650 mm do zděné příčky</t>
  </si>
  <si>
    <t>-2008117844</t>
  </si>
  <si>
    <t>642946212</t>
  </si>
  <si>
    <t>Osazování pouzdra posuvných dveří se dvěma kapsami pro dvě křídla šířky do 2450 mm do zděné příčky</t>
  </si>
  <si>
    <t>-1266007210</t>
  </si>
  <si>
    <t>642946221</t>
  </si>
  <si>
    <t>Osazování pouzdra posuvných dveří se dvěma kapsami pro čtyři křídla šířky do 3300 mm do zděné příčky</t>
  </si>
  <si>
    <t>562814325</t>
  </si>
  <si>
    <t>642946222</t>
  </si>
  <si>
    <t>Osazování pouzdra posuvných dveří se dvěma kapsami pro čtyři křídla šířky do 4900 mm do zděné příčky</t>
  </si>
  <si>
    <t>-833468943</t>
  </si>
  <si>
    <t>968062244</t>
  </si>
  <si>
    <t>Vybourání dřevěných rámů oken jednoduchých včetně křídel pl do 1 m2</t>
  </si>
  <si>
    <t>1259967639</t>
  </si>
  <si>
    <t>968062245</t>
  </si>
  <si>
    <t>Vybourání dřevěných rámů oken jednoduchých včetně křídel pl do 2 m2</t>
  </si>
  <si>
    <t>-1617927792</t>
  </si>
  <si>
    <t>968062246</t>
  </si>
  <si>
    <t>Vybourání dřevěných rámů oken jednoduchých včetně křídel pl do 4 m2</t>
  </si>
  <si>
    <t>-1129112767</t>
  </si>
  <si>
    <t>968062247</t>
  </si>
  <si>
    <t>Vybourání dřevěných rámů oken jednoduchých včetně křídel pl přes 4 m2</t>
  </si>
  <si>
    <t>882159120</t>
  </si>
  <si>
    <t>968062354</t>
  </si>
  <si>
    <t>Vybourání dřevěných rámů oken dvojitých včetně křídel pl do 1 m2</t>
  </si>
  <si>
    <t>-1938041657</t>
  </si>
  <si>
    <t>968062355</t>
  </si>
  <si>
    <t>Vybourání dřevěných rámů oken dvojitých včetně křídel pl do 2 m2</t>
  </si>
  <si>
    <t>1531437512</t>
  </si>
  <si>
    <t>968062356</t>
  </si>
  <si>
    <t>Vybourání dřevěných rámů oken dvojitých včetně křídel pl do 4 m2</t>
  </si>
  <si>
    <t>-1472052047</t>
  </si>
  <si>
    <t>968062357</t>
  </si>
  <si>
    <t>Vybourání dřevěných rámů oken dvojitých včetně křídel pl přes 4 m2</t>
  </si>
  <si>
    <t>-54552946</t>
  </si>
  <si>
    <t>968062374</t>
  </si>
  <si>
    <t>Vybourání dřevěných rámů oken zdvojených včetně křídel pl do 1 m2</t>
  </si>
  <si>
    <t>146175085</t>
  </si>
  <si>
    <t>968062375</t>
  </si>
  <si>
    <t>Vybourání dřevěných rámů oken zdvojených včetně křídel pl do 2 m2</t>
  </si>
  <si>
    <t>-1989229736</t>
  </si>
  <si>
    <t>968062376</t>
  </si>
  <si>
    <t>Vybourání dřevěných rámů oken zdvojených včetně křídel pl do 4 m2</t>
  </si>
  <si>
    <t>-1455663473</t>
  </si>
  <si>
    <t>968062377</t>
  </si>
  <si>
    <t>Vybourání dřevěných rámů oken zdvojených včetně křídel pl přes 4 m2</t>
  </si>
  <si>
    <t>-1170732053</t>
  </si>
  <si>
    <t>968062455</t>
  </si>
  <si>
    <t>Vybourání dřevěných dveřních zárubní pl do 2 m2</t>
  </si>
  <si>
    <t>981580775</t>
  </si>
  <si>
    <t>968062456</t>
  </si>
  <si>
    <t>Vybourání dřevěných dveřních zárubní pl přes 2 m2</t>
  </si>
  <si>
    <t>-1963306028</t>
  </si>
  <si>
    <t>968062745</t>
  </si>
  <si>
    <t>Vybourání stěn dřevěných plných, zasklených nebo výkladních pl do 2 m2</t>
  </si>
  <si>
    <t>854878566</t>
  </si>
  <si>
    <t>968062746</t>
  </si>
  <si>
    <t>Vybourání stěn dřevěných plných, zasklených nebo výkladních pl do 4 m2</t>
  </si>
  <si>
    <t>-274773151</t>
  </si>
  <si>
    <t>968062747</t>
  </si>
  <si>
    <t>Vybourání stěn dřevěných plných, zasklených nebo výkladních pl přes 4 m2</t>
  </si>
  <si>
    <t>-1560139277</t>
  </si>
  <si>
    <t>968072244</t>
  </si>
  <si>
    <t>Vybourání kovových rámů oken jednoduchých včetně křídel pl do 1 m2</t>
  </si>
  <si>
    <t>199947828</t>
  </si>
  <si>
    <t>968072245</t>
  </si>
  <si>
    <t>Vybourání kovových rámů oken jednoduchých včetně křídel pl do 2 m2</t>
  </si>
  <si>
    <t>1115513420</t>
  </si>
  <si>
    <t>968072246</t>
  </si>
  <si>
    <t>Vybourání kovových rámů oken jednoduchých včetně křídel pl do 4 m2</t>
  </si>
  <si>
    <t>-1706294494</t>
  </si>
  <si>
    <t>968072247</t>
  </si>
  <si>
    <t>Vybourání kovových rámů oken jednoduchých včetně křídel pl přes 4 m2</t>
  </si>
  <si>
    <t>-739240730</t>
  </si>
  <si>
    <t>968072354</t>
  </si>
  <si>
    <t>Vybourání kovových rámů oken zdvojených včetně křídel pl do 1 m2</t>
  </si>
  <si>
    <t>2026678642</t>
  </si>
  <si>
    <t>968072355</t>
  </si>
  <si>
    <t>Vybourání kovových rámů oken zdvojených včetně křídel pl do 2 m2</t>
  </si>
  <si>
    <t>1260575979</t>
  </si>
  <si>
    <t>968072356</t>
  </si>
  <si>
    <t>Vybourání kovových rámů oken zdvojených včetně křídel pl do 4 m2</t>
  </si>
  <si>
    <t>-1472902859</t>
  </si>
  <si>
    <t>968072357</t>
  </si>
  <si>
    <t>Vybourání kovových rámů oken zdvojených včetně křídel pl přes 4 m2</t>
  </si>
  <si>
    <t>-136140406</t>
  </si>
  <si>
    <t>968072361</t>
  </si>
  <si>
    <t>Vybourání meziokenní vložky</t>
  </si>
  <si>
    <t>-523096946</t>
  </si>
  <si>
    <t>968072455</t>
  </si>
  <si>
    <t>Vybourání kovových dveřních zárubní pl do 2 m2</t>
  </si>
  <si>
    <t>1460255555</t>
  </si>
  <si>
    <t>968072456</t>
  </si>
  <si>
    <t>Vybourání kovových dveřních zárubní pl přes 2 m2</t>
  </si>
  <si>
    <t>-1894496818</t>
  </si>
  <si>
    <t>968072641</t>
  </si>
  <si>
    <t>Vybourání kovových stěn kromě výkladních</t>
  </si>
  <si>
    <t>1817104137</t>
  </si>
  <si>
    <t>968072745</t>
  </si>
  <si>
    <t>Vybourání výkladních stěn kovových pevných nebo otevíratelných pl do 2 m2</t>
  </si>
  <si>
    <t>-718169086</t>
  </si>
  <si>
    <t>968072746</t>
  </si>
  <si>
    <t>Vybourání výkladních stěn kovových pevných nebo otevíratelných pl do 4 m2</t>
  </si>
  <si>
    <t>-1320174699</t>
  </si>
  <si>
    <t>968072747</t>
  </si>
  <si>
    <t>Vybourání výkladních stěn kovových pevných nebo otevíratelných pl přes 4 m2</t>
  </si>
  <si>
    <t>-1687212129</t>
  </si>
  <si>
    <t>766411212</t>
  </si>
  <si>
    <t>Montáž obložení stěn plochy do 1 m2 palubkami z měkkého dřeva š do 80 mm</t>
  </si>
  <si>
    <t>-1691100975</t>
  </si>
  <si>
    <t>766411213</t>
  </si>
  <si>
    <t>Montáž obložení stěn plochy do 1 m2 palubkami z měkkého dřeva š do 100 mm</t>
  </si>
  <si>
    <t>470509818</t>
  </si>
  <si>
    <t>766411221</t>
  </si>
  <si>
    <t>Montáž obložení stěn plochy do 1 m2 palubkami modřínovými š do 60 mm</t>
  </si>
  <si>
    <t>420822819</t>
  </si>
  <si>
    <t>766411222</t>
  </si>
  <si>
    <t>Montáž obložení stěn plochy do 1 m2 palubkami modřínovými š do 80 mm</t>
  </si>
  <si>
    <t>1165288675</t>
  </si>
  <si>
    <t>766411223</t>
  </si>
  <si>
    <t>Montáž obložení stěn plochy do 1 m2 palubkami modřínovými š do 100 mm</t>
  </si>
  <si>
    <t>-2142324409</t>
  </si>
  <si>
    <t>766411224</t>
  </si>
  <si>
    <t>Montáž obložení stěn plochy do 1 m2 palubkami modřínovými š do přes 100 mm</t>
  </si>
  <si>
    <t>234144968</t>
  </si>
  <si>
    <t>766411811</t>
  </si>
  <si>
    <t>Demontáž truhlářského obložení stěn z panelů plochy do 1,5 m2</t>
  </si>
  <si>
    <t>-1171821780</t>
  </si>
  <si>
    <t>766411812</t>
  </si>
  <si>
    <t>Demontáž truhlářského obložení stěn z panelů plochy přes 1,5 m2</t>
  </si>
  <si>
    <t>-1056482115</t>
  </si>
  <si>
    <t>766411821</t>
  </si>
  <si>
    <t>Demontáž truhlářského obložení stěn z palubek</t>
  </si>
  <si>
    <t>18918940</t>
  </si>
  <si>
    <t>766411822</t>
  </si>
  <si>
    <t>Demontáž truhlářského obložení stěn podkladových roštů</t>
  </si>
  <si>
    <t>311219189</t>
  </si>
  <si>
    <t>766421811</t>
  </si>
  <si>
    <t>Demontáž truhlářského obložení podhledů z panelů plochy do 1,5 m2</t>
  </si>
  <si>
    <t>-969769538</t>
  </si>
  <si>
    <t>766421812</t>
  </si>
  <si>
    <t>Demontáž truhlářského obložení podhledů z panelů plochy přes 1,5 m2</t>
  </si>
  <si>
    <t>1897262051</t>
  </si>
  <si>
    <t>766421821</t>
  </si>
  <si>
    <t>Demontáž truhlářského obložení podhledů z palubek</t>
  </si>
  <si>
    <t>736256412</t>
  </si>
  <si>
    <t>766421822</t>
  </si>
  <si>
    <t>Demontáž truhlářského obložení podhledů podkladových roštů</t>
  </si>
  <si>
    <t>-2039036474</t>
  </si>
  <si>
    <t>766431811</t>
  </si>
  <si>
    <t>Demontáž truhlářského obložení sloupů a pilířů z panelů plochy do 1,5 m2</t>
  </si>
  <si>
    <t>-690667715</t>
  </si>
  <si>
    <t>766431812</t>
  </si>
  <si>
    <t>Demontáž truhlářského obložení sloupů a pilířů z panelů plochy přes 1,5 m2</t>
  </si>
  <si>
    <t>244510923</t>
  </si>
  <si>
    <t>766431821</t>
  </si>
  <si>
    <t>Demontáž truhlářského obložení sloupů a pilířů z palubek</t>
  </si>
  <si>
    <t>1997732248</t>
  </si>
  <si>
    <t>766431822</t>
  </si>
  <si>
    <t>Demontáž truhlářského obložení sloupů a pilířů podkladových roštů</t>
  </si>
  <si>
    <t>91048837</t>
  </si>
  <si>
    <t>766432841</t>
  </si>
  <si>
    <t>Demontáž dřevěného obložení betonových stupňů schodiště</t>
  </si>
  <si>
    <t>-881623776</t>
  </si>
  <si>
    <t>766441811</t>
  </si>
  <si>
    <t>Demontáž parapetních desek dřevěných nebo plastových šířky do 30 cm délky do 1,0 m</t>
  </si>
  <si>
    <t>1965957472</t>
  </si>
  <si>
    <t>766441812</t>
  </si>
  <si>
    <t>Demontáž parapetních desek dřevěných nebo plastových šířky přes 30 cm délky do 1,0 m</t>
  </si>
  <si>
    <t>1455231143</t>
  </si>
  <si>
    <t>766441821</t>
  </si>
  <si>
    <t>Demontáž parapetních desek dřevěných nebo plastových šířky do 30 cm délky přes 1,0 m</t>
  </si>
  <si>
    <t>-779633185</t>
  </si>
  <si>
    <t>766441822</t>
  </si>
  <si>
    <t>Demontáž parapetních desek dřevěných nebo plastových šířky přes 30 cm délky přes 1,0 m</t>
  </si>
  <si>
    <t>706007727</t>
  </si>
  <si>
    <t>766621011</t>
  </si>
  <si>
    <t>Montáž dřevěných oken plochy přes 1 m2 pevných výšky do 1,5 m s rámem do zdiva</t>
  </si>
  <si>
    <t>-608487475</t>
  </si>
  <si>
    <t>766621012</t>
  </si>
  <si>
    <t>Montáž dřevěných oken plochy přes 1 m2 pevných výšky do 2,5 m s rámem do zdiva</t>
  </si>
  <si>
    <t>337176156</t>
  </si>
  <si>
    <t>766621013</t>
  </si>
  <si>
    <t>Montáž dřevěných oken plochy přes 1 m2 pevných výšky přes 2,5 m s rámem do zdiva</t>
  </si>
  <si>
    <t>-729521294</t>
  </si>
  <si>
    <t>766621021</t>
  </si>
  <si>
    <t>Montáž dřevěných oken plochy přes 1 m2 pevných výšky do 1,5 m s rámem do celostěnových panelů</t>
  </si>
  <si>
    <t>316585783</t>
  </si>
  <si>
    <t>766621022</t>
  </si>
  <si>
    <t>Montáž dřevěných oken plochy přes 1 m2 pevných výšky do 2,5 m s rámem do celostěnových panelů</t>
  </si>
  <si>
    <t>-255948750</t>
  </si>
  <si>
    <t>766621023</t>
  </si>
  <si>
    <t>Montáž dřevěných oken plochy přes 1 m2 pevných výšky přes 2,5 m s rámem do celostěnových panelů</t>
  </si>
  <si>
    <t>-1797618368</t>
  </si>
  <si>
    <t>766621111</t>
  </si>
  <si>
    <t>Montáž dřevěných oken plochy přes 1 m2 špaletových výšky do 1,5 m s rámem do zdiva</t>
  </si>
  <si>
    <t>-473493990</t>
  </si>
  <si>
    <t>766621112</t>
  </si>
  <si>
    <t>Montáž dřevěných oken plochy přes 1 m2 špaletových výšky do 2,5 m s rámem do zdiva</t>
  </si>
  <si>
    <t>-577441334</t>
  </si>
  <si>
    <t>766621113</t>
  </si>
  <si>
    <t>Montáž dřevěných oken plochy přes 1 m2 špaletových výšky přes 2,5 m s rámem do zdiva</t>
  </si>
  <si>
    <t>1359040617</t>
  </si>
  <si>
    <t>766621211</t>
  </si>
  <si>
    <t>Montáž dřevěných oken plochy přes 1 m2 otevíravých výšky do 1,5 m s rámem do zdiva</t>
  </si>
  <si>
    <t>3098825</t>
  </si>
  <si>
    <t>766621212</t>
  </si>
  <si>
    <t>Montáž dřevěných oken plochy přes 1 m2 otevíravých výšky do 2,5 m s rámem do zdiva</t>
  </si>
  <si>
    <t>368668881</t>
  </si>
  <si>
    <t>766621213</t>
  </si>
  <si>
    <t>Montáž dřevěných oken plochy přes 1 m2 otevíravých výšky přes 2,5 m s rámem do zdiva</t>
  </si>
  <si>
    <t>1976589662</t>
  </si>
  <si>
    <t>766621221</t>
  </si>
  <si>
    <t>Montáž dřevěných oken plochy přes 1 m2 otevíravých výšky do 1,5 m s rámem do panelů</t>
  </si>
  <si>
    <t>-320816099</t>
  </si>
  <si>
    <t>766621222</t>
  </si>
  <si>
    <t>Montáž dřevěných oken plochy přes 1 m2 otevíravých výšky do 2,5 m s rámem do panelů</t>
  </si>
  <si>
    <t>-720537518</t>
  </si>
  <si>
    <t>766621223</t>
  </si>
  <si>
    <t>Montáž dřevěných oken plochy přes 1 m2 otevíravých výšky přes 2,5 m s rámem do panelů</t>
  </si>
  <si>
    <t>-690646839</t>
  </si>
  <si>
    <t>766621311</t>
  </si>
  <si>
    <t>Montáž dřevěných oken plochy přes 1 m2 kyvných výšky do 1,5 m s rámem do zdiva</t>
  </si>
  <si>
    <t>346287616</t>
  </si>
  <si>
    <t>766621312</t>
  </si>
  <si>
    <t>Montáž dřevěných oken plochy přes 1 m2 kyvných výšky do 2,5 m s rámem do zdiva</t>
  </si>
  <si>
    <t>-1114697677</t>
  </si>
  <si>
    <t>766621313</t>
  </si>
  <si>
    <t>Montáž dřevěných oken plochy přes 1 m2 kyvných výšky přes 2,5 m s rámem do zdiva</t>
  </si>
  <si>
    <t>946517738</t>
  </si>
  <si>
    <t>766621321</t>
  </si>
  <si>
    <t>Montáž dřevěných oken plochy přes 1 m2 kyvných výšky do 1,5 m s rámem do panelů</t>
  </si>
  <si>
    <t>-27240940</t>
  </si>
  <si>
    <t>766621322</t>
  </si>
  <si>
    <t>Montáž dřevěných oken plochy přes 1 m2 kyvných výšky do 2,5 m s rámem do panelů</t>
  </si>
  <si>
    <t>1641198419</t>
  </si>
  <si>
    <t>766621323</t>
  </si>
  <si>
    <t>Montáž dřevěných oken plochy přes 1 m2 kyvných výšky přes 2,5 m s rámem do panelů</t>
  </si>
  <si>
    <t>-1365604445</t>
  </si>
  <si>
    <t>766621411</t>
  </si>
  <si>
    <t>Montáž dřevěných oken plochy přes 1 m2 otočných výšky do 1,5 m s rámem do zdiva</t>
  </si>
  <si>
    <t>629093512</t>
  </si>
  <si>
    <t>766621412</t>
  </si>
  <si>
    <t>Montáž dřevěných oken plochy přes 1 m2 otočných výšky do 2,5 m s rámem do zdiva</t>
  </si>
  <si>
    <t>305233488</t>
  </si>
  <si>
    <t>766621413</t>
  </si>
  <si>
    <t>Montáž dřevěných oken plochy přes 1 m2 otočných výšky přes 2,5 m s rámem do zdiva</t>
  </si>
  <si>
    <t>8039248</t>
  </si>
  <si>
    <t>766621421</t>
  </si>
  <si>
    <t>Montáž dřevěných oken plochy přes 1 m2 otočných výšky do 1,5 m s rámem do panelů</t>
  </si>
  <si>
    <t>-268058800</t>
  </si>
  <si>
    <t>766621422</t>
  </si>
  <si>
    <t>Montáž dřevěných oken plochy přes 1 m2 otočných výšky do 2,5 m s rámem do panelů</t>
  </si>
  <si>
    <t>-1122620864</t>
  </si>
  <si>
    <t>766621423</t>
  </si>
  <si>
    <t>Montáž dřevěných oken plochy přes 1 m2 otočných výšky přes 2,5 m s rámem do panelů</t>
  </si>
  <si>
    <t>-1830591830</t>
  </si>
  <si>
    <t>766621602</t>
  </si>
  <si>
    <t>Montáž dřevěných oken plochy do 1 m2 jednoduchých pevných do zdiva</t>
  </si>
  <si>
    <t>164468249</t>
  </si>
  <si>
    <t>766621603</t>
  </si>
  <si>
    <t>Montáž dřevěných oken plochy do 1 m2 jednoduchých pevných do celostěnových panelů</t>
  </si>
  <si>
    <t>-1675857283</t>
  </si>
  <si>
    <t>766621612</t>
  </si>
  <si>
    <t>Montáž dřevěných oken plochy do 1 m2 špaletových do zdiva</t>
  </si>
  <si>
    <t>-1618272401</t>
  </si>
  <si>
    <t>766621622</t>
  </si>
  <si>
    <t>Montáž dřevěných oken plochy do 1 m2 zdvojených otevíravých, sklápěcích do zdiva</t>
  </si>
  <si>
    <t>409508577</t>
  </si>
  <si>
    <t>766621623</t>
  </si>
  <si>
    <t>Montáž dřevěných oken plochy do 1 m2 zdvojených otevíravých, sklápěcích do celostěnových panelů</t>
  </si>
  <si>
    <t>248845095</t>
  </si>
  <si>
    <t>766621632</t>
  </si>
  <si>
    <t>Montáž dřevěných oken plochy do 1 m2 kyvných do zdiva</t>
  </si>
  <si>
    <t>-1041756787</t>
  </si>
  <si>
    <t>766621633</t>
  </si>
  <si>
    <t>Montáž dřevěných oken plochy do 1 m2 kyvných do celostěnových panelů</t>
  </si>
  <si>
    <t>1172867797</t>
  </si>
  <si>
    <t>766621642</t>
  </si>
  <si>
    <t>Montáž dřevěných oken plochy do 1 m2 otočných do zdiva</t>
  </si>
  <si>
    <t>-384256300</t>
  </si>
  <si>
    <t>766621643</t>
  </si>
  <si>
    <t>Montáž dřevěných oken plochy do 1 m2 otočných do celostěnových panelů</t>
  </si>
  <si>
    <t>-1461449247</t>
  </si>
  <si>
    <t>766622111</t>
  </si>
  <si>
    <t>Montáž plastových oken plochy přes 1 m2 pevných výšky do 1,5 m s rámem do dřevěné kce</t>
  </si>
  <si>
    <t>1589289718</t>
  </si>
  <si>
    <t>766622112</t>
  </si>
  <si>
    <t>Montáž plastových oken plochy přes 1 m2 pevných výšky do 2,5 m s rámem do dřevěné kce</t>
  </si>
  <si>
    <t>-1634076575</t>
  </si>
  <si>
    <t>766622113</t>
  </si>
  <si>
    <t>Montáž plastových oken plochy přes 1 m2 pevných výšky přes 2,5 m s rámem do dřevěné kce</t>
  </si>
  <si>
    <t>889018576</t>
  </si>
  <si>
    <t>766622115</t>
  </si>
  <si>
    <t>Montáž plastových oken plochy přes 1 m2 pevných výšky do 1,5 m s rámem do zdiva</t>
  </si>
  <si>
    <t>-888121237</t>
  </si>
  <si>
    <t>766622116</t>
  </si>
  <si>
    <t>Montáž plastových oken plochy přes 1 m2 pevných výšky do 2,5 m s rámem do zdiva</t>
  </si>
  <si>
    <t>-472480704</t>
  </si>
  <si>
    <t>766622117</t>
  </si>
  <si>
    <t>Montáž plastových oken plochy přes 1 m2 pevných výšky přes 2,5 m s rámem do zdiva</t>
  </si>
  <si>
    <t>-1863435284</t>
  </si>
  <si>
    <t>766622121</t>
  </si>
  <si>
    <t>Montáž plastových oken plochy přes 1 m2 pevných výšky do 1,5 m s rámem do celostěnových panelů</t>
  </si>
  <si>
    <t>403559532</t>
  </si>
  <si>
    <t>766622122</t>
  </si>
  <si>
    <t>Montáž plastových oken plochy přes 1 m2 pevných výšky do 2,5 m s rámem do celostěnových panelů</t>
  </si>
  <si>
    <t>-1126333246</t>
  </si>
  <si>
    <t>766622123</t>
  </si>
  <si>
    <t>Montáž plastových oken plochy přes 1 m2 pevných výšky přes 2,5 m s rámem do celostěnových panelů</t>
  </si>
  <si>
    <t>1322830750</t>
  </si>
  <si>
    <t>766622131</t>
  </si>
  <si>
    <t>Montáž plastových oken plochy přes 1 m2 otevíravých výšky do 1,5 m s rámem do zdiva</t>
  </si>
  <si>
    <t>568070312</t>
  </si>
  <si>
    <t>766622132</t>
  </si>
  <si>
    <t>Montáž plastových oken plochy přes 1 m2 otevíravých výšky do 2,5 m s rámem do zdiva</t>
  </si>
  <si>
    <t>923942659</t>
  </si>
  <si>
    <t>766622133</t>
  </si>
  <si>
    <t>Montáž plastových oken plochy přes 1 m2 otevíravých výšky přes 2,5 m s rámem do zdiva</t>
  </si>
  <si>
    <t>1199788454</t>
  </si>
  <si>
    <t>766622135</t>
  </si>
  <si>
    <t>Montáž plastových oken plochy přes 1 m2 otevíravých výšky do 1,5m s rámem do celostěnových panelů</t>
  </si>
  <si>
    <t>-1244286794</t>
  </si>
  <si>
    <t>766622136</t>
  </si>
  <si>
    <t>Montáž plastových oken plochy přes 1 m2 otevíravých výšky do 2,5 m s rámem do celostěnových panelů</t>
  </si>
  <si>
    <t>1967527707</t>
  </si>
  <si>
    <t>766622137</t>
  </si>
  <si>
    <t>Montáž plastových oken plochy přes 1 m2 otevíravých výšky přes 2,5 m s rámem do celostěnových panelů</t>
  </si>
  <si>
    <t>392561570</t>
  </si>
  <si>
    <t>766622212</t>
  </si>
  <si>
    <t>Montáž plastových oken plochy do 1 m2 pevných s rámem do zdiva</t>
  </si>
  <si>
    <t>-37104426</t>
  </si>
  <si>
    <t>766622213</t>
  </si>
  <si>
    <t>Montáž plastových oken plochy do 1 m2 pevných s rámem do celostěnových panelů</t>
  </si>
  <si>
    <t>-1772707142</t>
  </si>
  <si>
    <t>766622215</t>
  </si>
  <si>
    <t>Montáž plastových oken plochy do 1 m2 otevíravých s rámem do dřevěné konstrukce</t>
  </si>
  <si>
    <t>-1829123981</t>
  </si>
  <si>
    <t>766622216</t>
  </si>
  <si>
    <t>Montáž plastových oken plochy do 1 m2 otevíravých s rámem do zdiva</t>
  </si>
  <si>
    <t>500270237</t>
  </si>
  <si>
    <t>766622217</t>
  </si>
  <si>
    <t>Montáž plastových oken plochy do 1 m2 otevíravých s rámem do celostěnových panelů</t>
  </si>
  <si>
    <t>-1235106049</t>
  </si>
  <si>
    <t>766641131</t>
  </si>
  <si>
    <t>Montáž balkónových dveří zdvojených 1křídlových bez nadsvětlíku včetně rámu do zdiva</t>
  </si>
  <si>
    <t>-426045867</t>
  </si>
  <si>
    <t>766641132</t>
  </si>
  <si>
    <t>Montáž balkónových dveří zdvojených 1křídlových s nadsvětlíkem včetně rámu do zdiva</t>
  </si>
  <si>
    <t>-180206266</t>
  </si>
  <si>
    <t>766641141</t>
  </si>
  <si>
    <t>Montáž balkónových dveří zdvojených 1křídlových s pevnými bočními díly včetně rámu do zdiva</t>
  </si>
  <si>
    <t>891492556</t>
  </si>
  <si>
    <t>766641142</t>
  </si>
  <si>
    <t>Montáž balkónových dveří zdvojených 1křídlových s díly a nadsvětlíkem včetně rámu do zdiva</t>
  </si>
  <si>
    <t>81004883</t>
  </si>
  <si>
    <t>766641161</t>
  </si>
  <si>
    <t>Montáž balkónových dveří zdvojených 2křídlových bez nadsvětlíku včetně rámu do zdiva</t>
  </si>
  <si>
    <t>61866070</t>
  </si>
  <si>
    <t>766641163</t>
  </si>
  <si>
    <t>Montáž balkónových dveří zdvojených 2křídlových s nadsvětlíkem včetně rámu do zdiva</t>
  </si>
  <si>
    <t>-1173836441</t>
  </si>
  <si>
    <t>766642131</t>
  </si>
  <si>
    <t>Montáž balkónových dveří dvojitých 1křídlových bez nadsvětlíku včetně rámu do zdiva</t>
  </si>
  <si>
    <t>-249556034</t>
  </si>
  <si>
    <t>766642132</t>
  </si>
  <si>
    <t>Montáž balkónových dveří dvojitých 1křídlových s nadsvětlíkem včetně rámu do zdiva</t>
  </si>
  <si>
    <t>823402382</t>
  </si>
  <si>
    <t>766642133</t>
  </si>
  <si>
    <t>Montáž balkónových dveří dvojitých 1křídlových s pevnými bočními díly včetně rámu do zdiva</t>
  </si>
  <si>
    <t>607486900</t>
  </si>
  <si>
    <t>766642134</t>
  </si>
  <si>
    <t>Montáž balkónových dveří dvojitých 1křídlových s pevnými díly a nadsvětlíkem včetně rámu do zdiva</t>
  </si>
  <si>
    <t>551150998</t>
  </si>
  <si>
    <t>766642161</t>
  </si>
  <si>
    <t>Montáž balkónových dveří dvojitých 2křídlových bez nadsvětlíku včetně rámu do zdiva</t>
  </si>
  <si>
    <t>-1243327560</t>
  </si>
  <si>
    <t>766642163</t>
  </si>
  <si>
    <t>Montáž balkónových dveří dvojitých 2křídlových s nadsvětlíkem včetně rámu do zdiva</t>
  </si>
  <si>
    <t>-760180727</t>
  </si>
  <si>
    <t>766643431</t>
  </si>
  <si>
    <t>Montáž balkónových dveří zdvojených 1křídlových bez nadsvětlíku včetně rámu do panelu</t>
  </si>
  <si>
    <t>394858764</t>
  </si>
  <si>
    <t>766643432</t>
  </si>
  <si>
    <t>Montáž balkónových dveří zdvojených 1křídlových s nadsvětlíkem včetně rámu do panelu</t>
  </si>
  <si>
    <t>1464406711</t>
  </si>
  <si>
    <t>766643441</t>
  </si>
  <si>
    <t>Montáž balkónových dveří zdvojených 1křídlových s pevnými bočními díly včetně rámu do panelu</t>
  </si>
  <si>
    <t>-1030480795</t>
  </si>
  <si>
    <t>766643442</t>
  </si>
  <si>
    <t>Montáž balkónových dveří zdvojených 1křídlových s pevnými díly a nadsvětlíkem včetně rámu do panelu</t>
  </si>
  <si>
    <t>525014620</t>
  </si>
  <si>
    <t>766643451</t>
  </si>
  <si>
    <t>Montáž balkónových dveří zdvojených 2křídlových bez nadsvětlíku včetně rámu do panelu</t>
  </si>
  <si>
    <t>339105679</t>
  </si>
  <si>
    <t>766643452</t>
  </si>
  <si>
    <t>Montáž balkónových dveří zdvojených 2křídlových s nadsvětlíkem včetně rámu do panelu</t>
  </si>
  <si>
    <t>1876558642</t>
  </si>
  <si>
    <t>766660001</t>
  </si>
  <si>
    <t>Montáž dveřních křídel otvíravých 1křídlových š do 0,8 m do ocelové zárubně</t>
  </si>
  <si>
    <t>-1838130269</t>
  </si>
  <si>
    <t>766660002</t>
  </si>
  <si>
    <t>Montáž dveřních křídel otvíravých 1křídlových š přes 0,8 m do ocelové zárubně</t>
  </si>
  <si>
    <t>-1534958806</t>
  </si>
  <si>
    <t>766660011</t>
  </si>
  <si>
    <t>Montáž dveřních křídel otvíravých 2křídlových š do 1,45 m do ocelové zárubně</t>
  </si>
  <si>
    <t>42754363</t>
  </si>
  <si>
    <t>766660012</t>
  </si>
  <si>
    <t>Montáž dveřních křídel otvíravých 2křídlových š přes 1,45 m do ocelové zárubně</t>
  </si>
  <si>
    <t>-852325673</t>
  </si>
  <si>
    <t>766660021</t>
  </si>
  <si>
    <t>Montáž dveřních křídel otvíravých 1křídlových š do 0,8 m požárních do ocelové zárubně</t>
  </si>
  <si>
    <t>873145547</t>
  </si>
  <si>
    <t>766660022</t>
  </si>
  <si>
    <t>Montáž dveřních křídel otvíravých 1křídlových š přes 0,8 m požárních do ocelové zárubně</t>
  </si>
  <si>
    <t>-1222414930</t>
  </si>
  <si>
    <t>766660031</t>
  </si>
  <si>
    <t>Montáž dveřních křídel otvíravých 2křídlových požárních do ocelové zárubně</t>
  </si>
  <si>
    <t>-1124755570</t>
  </si>
  <si>
    <t>766660171</t>
  </si>
  <si>
    <t>Montáž dveřních křídel otvíravých 1křídlových š do 0,8 m do obložkové zárubně</t>
  </si>
  <si>
    <t>-219495498</t>
  </si>
  <si>
    <t>766660172</t>
  </si>
  <si>
    <t>Montáž dveřních křídel otvíravých 1křídlových š přes 0,8 m do obložkové zárubně</t>
  </si>
  <si>
    <t>-207724060</t>
  </si>
  <si>
    <t>766660173</t>
  </si>
  <si>
    <t>Montáž dveřních křídel otvíravých 2křídlových š do 1,45 m do obložkové zárubně</t>
  </si>
  <si>
    <t>1688632163</t>
  </si>
  <si>
    <t>766660174</t>
  </si>
  <si>
    <t>Montáž dveřních křídel otvíravých 2křídlových š přes 1,45 m do obložkové zárubně</t>
  </si>
  <si>
    <t>-1192124620</t>
  </si>
  <si>
    <t>766660181</t>
  </si>
  <si>
    <t>Montáž dveřních křídel otvíravých 1křídlových š do 0,8 m požárních do obložkové zárubně</t>
  </si>
  <si>
    <t>-1049061613</t>
  </si>
  <si>
    <t>766660182</t>
  </si>
  <si>
    <t>Montáž dveřních křídel otvíravých 1křídlových š přes 0,8 m požárních do obložkové zárubně</t>
  </si>
  <si>
    <t>1477085556</t>
  </si>
  <si>
    <t>766660183</t>
  </si>
  <si>
    <t>Montáž dveřních křídel otvíravých 2křídlových požárních do obložkové zárubně</t>
  </si>
  <si>
    <t>-1353163245</t>
  </si>
  <si>
    <t>766660311</t>
  </si>
  <si>
    <t>Montáž posuvných dveří jednokřídlových průchozí šířky do 800 mm do pouzdra s jednou kapsou</t>
  </si>
  <si>
    <t>-1434687314</t>
  </si>
  <si>
    <t>766660312</t>
  </si>
  <si>
    <t>Montáž posuvných dveří jednokřídlových průchozí šířky do 1200 mm do pouzdra s jednou kapsou</t>
  </si>
  <si>
    <t>698998705</t>
  </si>
  <si>
    <t>766660315</t>
  </si>
  <si>
    <t>Montáž posuvných dveří dvoukřídlových průchozí šířky do 800 mm do pouzdra s jednou kapsou</t>
  </si>
  <si>
    <t>-2127221632</t>
  </si>
  <si>
    <t>766660316</t>
  </si>
  <si>
    <t>Montáž posuvných dveří dvoukřídlových průchozí šířky do 1200 mm do pouzdra s jednou kapsou</t>
  </si>
  <si>
    <t>625472322</t>
  </si>
  <si>
    <t>766660317</t>
  </si>
  <si>
    <t>Montáž posuvných dveří dvoukřídlových průchozí šířky do1650 mm do pouzdra s jednou kapsou</t>
  </si>
  <si>
    <t>-1553526939</t>
  </si>
  <si>
    <t>766660318</t>
  </si>
  <si>
    <t>Montáž posuvných dveří dvoukřídlových průchozí šířky do 2450 mm do pouzdra s jednou kapsou</t>
  </si>
  <si>
    <t>511782043</t>
  </si>
  <si>
    <t>766660321</t>
  </si>
  <si>
    <t>Montáž posuvných dveří dvoukřídlových průchozí šířky do 1650 mm do pouzdra se dvěma kapsami</t>
  </si>
  <si>
    <t>842500654</t>
  </si>
  <si>
    <t>766660322</t>
  </si>
  <si>
    <t>Montáž posuvných dveří dvoukřídlových průchozí šířky do 2450 mm do pouzdra se dvěma kapsami</t>
  </si>
  <si>
    <t>-1386732720</t>
  </si>
  <si>
    <t>766660323</t>
  </si>
  <si>
    <t>Montáž posuvných dveří čtyřkřídlových průchozí šířky do 3300 mm do pouzdra se dvěma kapsami</t>
  </si>
  <si>
    <t>-1046961990</t>
  </si>
  <si>
    <t>766660324</t>
  </si>
  <si>
    <t>Montáž posuvných dveří čtyřkřídlových průchozí šířky do 4900 mm do pouzdra se dvěma kapsami</t>
  </si>
  <si>
    <t>-899221413</t>
  </si>
  <si>
    <t>766660351</t>
  </si>
  <si>
    <t>Montáž posuvných dveří jednokřídlových průchozí šířky do 800 mm do pojezdu na stěnu</t>
  </si>
  <si>
    <t>1177806544</t>
  </si>
  <si>
    <t>766660352</t>
  </si>
  <si>
    <t>Montáž posuvných dveří jednokřídlových průchozí šířky do 1200 mm do pojezdu na stěnu</t>
  </si>
  <si>
    <t>-185387190</t>
  </si>
  <si>
    <t>766660355</t>
  </si>
  <si>
    <t>Montáž posuvných dveří dvoukřídlových průchozí šířky do 800 mm do pojezdu na stěnu</t>
  </si>
  <si>
    <t>1060244315</t>
  </si>
  <si>
    <t>766660356</t>
  </si>
  <si>
    <t>Montáž posuvných dveří dvoukřídlových průchozí šířky do 1200 mm do pojezdu na stěnu</t>
  </si>
  <si>
    <t>-1456123355</t>
  </si>
  <si>
    <t>766660357</t>
  </si>
  <si>
    <t>Montáž posuvných dveří dvoukřídlových průchozí šířky do 1650 mm do pojezdu na stěnu</t>
  </si>
  <si>
    <t>1869058766</t>
  </si>
  <si>
    <t>766660358</t>
  </si>
  <si>
    <t>Montáž posuvných dveří dvoukřídlových průchozí šířky do 2450 mm do pojezdu na stěnu</t>
  </si>
  <si>
    <t>-2087324050</t>
  </si>
  <si>
    <t>766660361</t>
  </si>
  <si>
    <t>Montáž posuvných dveří čtyřkřídlových průchozí šířky do 3300 mm do pojezdu na stěnu</t>
  </si>
  <si>
    <t>-1752988999</t>
  </si>
  <si>
    <t>766660362</t>
  </si>
  <si>
    <t>Montáž posuvných dveří čtyřkřídlových průchozí šířky do 4900 mm do pojezdu na stěnu</t>
  </si>
  <si>
    <t>-2037026116</t>
  </si>
  <si>
    <t>766660411</t>
  </si>
  <si>
    <t>Montáž vchodových dveří 1křídlových bez nadsvětlíku do zdiva</t>
  </si>
  <si>
    <t>704635850</t>
  </si>
  <si>
    <t>766660421</t>
  </si>
  <si>
    <t>Montáž vchodových dveří 1křídlových s nadsvětlíkem do zdiva</t>
  </si>
  <si>
    <t>2065168041</t>
  </si>
  <si>
    <t>766660431</t>
  </si>
  <si>
    <t>Montáž vchodových dveří 1křídlových s pevnými bočními díly do zdiva</t>
  </si>
  <si>
    <t>-1115477704</t>
  </si>
  <si>
    <t>766660441</t>
  </si>
  <si>
    <t>Montáž vchodových dveří 1křídlových s díly a nadsvětlíkem do zdiva</t>
  </si>
  <si>
    <t>-510385635</t>
  </si>
  <si>
    <t>766660451</t>
  </si>
  <si>
    <t>Montáž vchodových dveří 2křídlových bez nadsvětlíku do zdiva</t>
  </si>
  <si>
    <t>-569982473</t>
  </si>
  <si>
    <t>766660461</t>
  </si>
  <si>
    <t>Montáž vchodových dveří 2křídlových s nadsvětlíkem do zdiva</t>
  </si>
  <si>
    <t>-972723221</t>
  </si>
  <si>
    <t>766660471</t>
  </si>
  <si>
    <t>Montáž vchodových dveří 2křídlových s pevnými bočními díly do zdiva</t>
  </si>
  <si>
    <t>-496410083</t>
  </si>
  <si>
    <t>766660481</t>
  </si>
  <si>
    <t>Montáž vchodových dveří 2křídlových s díly a nadsvětlíkem do zdiva</t>
  </si>
  <si>
    <t>-1547194449</t>
  </si>
  <si>
    <t>766660611</t>
  </si>
  <si>
    <t>Montáž vchodových dveří 1křídlových bez nadsvětlíku do betonové kce</t>
  </si>
  <si>
    <t>1598112285</t>
  </si>
  <si>
    <t>766660621</t>
  </si>
  <si>
    <t>Montáž vchodových dveří 1křídlových s nadsvětlíkem do betonové kce</t>
  </si>
  <si>
    <t>2080205068</t>
  </si>
  <si>
    <t>766660631</t>
  </si>
  <si>
    <t>Montáž vchodových dveří 1křídlových s pevnými bočními díly do betonové kce</t>
  </si>
  <si>
    <t>408900318</t>
  </si>
  <si>
    <t>766660641</t>
  </si>
  <si>
    <t>Montáž vchodových dveří 1křídlových s díly a nadsvětlíkem do betonové kce</t>
  </si>
  <si>
    <t>994330048</t>
  </si>
  <si>
    <t>766660651</t>
  </si>
  <si>
    <t>Montáž vchodových dveří 2křídlových bez nadsvětlíku do betonové kce</t>
  </si>
  <si>
    <t>-623313249</t>
  </si>
  <si>
    <t>766660661</t>
  </si>
  <si>
    <t>Montáž vchodových dveří 2křídlových s nadsvětlíkem do betonové kce</t>
  </si>
  <si>
    <t>2013953434</t>
  </si>
  <si>
    <t>766660671</t>
  </si>
  <si>
    <t>Montáž vchodových dveří 2křídlových s pevnými bočními díly do betonové kce</t>
  </si>
  <si>
    <t>750957322</t>
  </si>
  <si>
    <t>766660681</t>
  </si>
  <si>
    <t>Montáž vchodových dveří 2křídlových s díly a nadsvětlíkem do betonové kce</t>
  </si>
  <si>
    <t>1874590450</t>
  </si>
  <si>
    <t>766660722</t>
  </si>
  <si>
    <t>Montáž dveřního kování - zámku</t>
  </si>
  <si>
    <t>1159718130</t>
  </si>
  <si>
    <t>766811111</t>
  </si>
  <si>
    <t>Montáž korpusu kuchyňských skříněk spodních na stěnu šířky do 600 mm</t>
  </si>
  <si>
    <t>-1617421360</t>
  </si>
  <si>
    <t>766811112</t>
  </si>
  <si>
    <t>Montáž korpusu kuchyňských skříněk spodních na stěnu šířky do 1200 mm</t>
  </si>
  <si>
    <t>1209391900</t>
  </si>
  <si>
    <t>766811115</t>
  </si>
  <si>
    <t>Montáž korpusu kuchyňských skříněk spodních na nožičky šířky do 600 mm</t>
  </si>
  <si>
    <t>-47866426</t>
  </si>
  <si>
    <t>766811116</t>
  </si>
  <si>
    <t>Montáž korpusu kuchyňských skříněk spodních na nožičky šířky do 1200 mm</t>
  </si>
  <si>
    <t>751928584</t>
  </si>
  <si>
    <t>766811141</t>
  </si>
  <si>
    <t>Příplatek k montáži kuchyňských skříněk spodních za usazení vestavěné trouby</t>
  </si>
  <si>
    <t>1516753313</t>
  </si>
  <si>
    <t>766811142</t>
  </si>
  <si>
    <t>Příplatek k montáži kuchyňských skříněk spodních za usazení vestavěné myčky nádobí</t>
  </si>
  <si>
    <t>458491384</t>
  </si>
  <si>
    <t>766811143</t>
  </si>
  <si>
    <t>Příplatek k montáži kuchyňských skříněk spodních za usazení vestavěné lednice</t>
  </si>
  <si>
    <t>-1956112005</t>
  </si>
  <si>
    <t>766811144</t>
  </si>
  <si>
    <t>Příplatek k montáži kuchyňských skříněk spodních za usazení vestavěné digestoře</t>
  </si>
  <si>
    <t>-851323977</t>
  </si>
  <si>
    <t>766811151</t>
  </si>
  <si>
    <t>Montáž korpusu kuchyňských skříněk horních na stěnu šířky do 600 mm</t>
  </si>
  <si>
    <t>-1030677918</t>
  </si>
  <si>
    <t>766811152</t>
  </si>
  <si>
    <t>Montáž korpusu kuchyňských skříněk horních na stěnu šířky do 1200 mm</t>
  </si>
  <si>
    <t>200770008</t>
  </si>
  <si>
    <t>766811211</t>
  </si>
  <si>
    <t>Montáž kuchyňské pracovní desky bez výřezu délky do 1000 mm</t>
  </si>
  <si>
    <t>635763234</t>
  </si>
  <si>
    <t>766811212</t>
  </si>
  <si>
    <t>Montáž kuchyňské pracovní desky bez výřezu délky do 2000 mm</t>
  </si>
  <si>
    <t>580925319</t>
  </si>
  <si>
    <t>766811213</t>
  </si>
  <si>
    <t>Montáž kuchyňské pracovní desky bez výřezu délky do 4000 mm</t>
  </si>
  <si>
    <t>2039817605</t>
  </si>
  <si>
    <t>766811221</t>
  </si>
  <si>
    <t>Příplatek k montáži kuchyňské pracovní desky za vyřezání otvoru</t>
  </si>
  <si>
    <t>-1120261374</t>
  </si>
  <si>
    <t>766811222</t>
  </si>
  <si>
    <t>Příplatek k montáži kuchyňské pracovní desky za usazení varné desky</t>
  </si>
  <si>
    <t>2104516430</t>
  </si>
  <si>
    <t>766811223</t>
  </si>
  <si>
    <t>Příplatek k montáži kuchyňské pracovní desky za usazení dřezu</t>
  </si>
  <si>
    <t>1475527385</t>
  </si>
  <si>
    <t>766811251</t>
  </si>
  <si>
    <t>Montáž poliček do kuchyňských skříněk spodních do předvrtaných dírek</t>
  </si>
  <si>
    <t>1585753555</t>
  </si>
  <si>
    <t>766811252</t>
  </si>
  <si>
    <t>Montáž poliček do kuchyňských skříněk horních do předvrtaných dírek</t>
  </si>
  <si>
    <t>-884224059</t>
  </si>
  <si>
    <t>766811255</t>
  </si>
  <si>
    <t>Montáž poliček do kuchyňských skříněk spodních s vyvrtáním dírek</t>
  </si>
  <si>
    <t>-494861835</t>
  </si>
  <si>
    <t>766811256</t>
  </si>
  <si>
    <t>Montáž poliček do kuchyňských skříněk horních s vyvrtáním dírek</t>
  </si>
  <si>
    <t>450823950</t>
  </si>
  <si>
    <t>766811311</t>
  </si>
  <si>
    <t>Montáž plných dvířek na kuchyňských skříňkách spodních</t>
  </si>
  <si>
    <t>769271736</t>
  </si>
  <si>
    <t>766812820</t>
  </si>
  <si>
    <t>Demontáž kuchyňských linek dřevěných nebo kovových délky do 1,5 m</t>
  </si>
  <si>
    <t>502777062</t>
  </si>
  <si>
    <t>766812830</t>
  </si>
  <si>
    <t>Demontáž kuchyňských linek dřevěných nebo kovových délky do 1,8 m</t>
  </si>
  <si>
    <t>1871962925</t>
  </si>
  <si>
    <t>766812840</t>
  </si>
  <si>
    <t>Demontáž kuchyňských linek dřevěných nebo kovových délky do 2,1 m</t>
  </si>
  <si>
    <t>-152694882</t>
  </si>
  <si>
    <t>766821111</t>
  </si>
  <si>
    <t>Montáž korpusu vestavěné skříně policové jednokřídlové</t>
  </si>
  <si>
    <t>-1815200420</t>
  </si>
  <si>
    <t>766821112</t>
  </si>
  <si>
    <t>Montáž korpusu vestavěné skříně policové dvoukřídlové</t>
  </si>
  <si>
    <t>127341139</t>
  </si>
  <si>
    <t>766821121</t>
  </si>
  <si>
    <t>Montáž korpusu vestavěné skříně šatní jednokřídlové</t>
  </si>
  <si>
    <t>-1030369588</t>
  </si>
  <si>
    <t>766821122</t>
  </si>
  <si>
    <t>Montáž korpusu vestavěné skříně šatní dvoukřídlové</t>
  </si>
  <si>
    <t>1490557372</t>
  </si>
  <si>
    <t>-838631891</t>
  </si>
  <si>
    <t>770975440</t>
  </si>
  <si>
    <t>6 - Vytápění</t>
  </si>
  <si>
    <t>5 - Zařizovací předměty</t>
  </si>
  <si>
    <t>Zařizovací předměty</t>
  </si>
  <si>
    <t>Stavební přípomoce</t>
  </si>
  <si>
    <t>4 - Stavební přípomoce</t>
  </si>
  <si>
    <t>3 - Elektro</t>
  </si>
  <si>
    <t>2 - Kanalizace</t>
  </si>
  <si>
    <t>1 - Vodovod</t>
  </si>
  <si>
    <t>Truhlářské práce</t>
  </si>
  <si>
    <t>Vytápění</t>
  </si>
  <si>
    <t>Elektro</t>
  </si>
  <si>
    <t>Kanalizace</t>
  </si>
  <si>
    <t>Vodovod</t>
  </si>
  <si>
    <t>Výroba závěsné poličky dekor calvados rozměr 900x 350x350</t>
  </si>
  <si>
    <t>Výroba závěsné poličky dekor calvados rozměr 700x 350x350</t>
  </si>
  <si>
    <t>Výroba obkladové desky z LTD - dekor calvados rozměr 2000x550</t>
  </si>
  <si>
    <t>Výroba policové skříňky - botník, rozměr 800x950 x460, dekor calvados 4 police</t>
  </si>
  <si>
    <t>Výroba PC stolu včetně plných zad rozměr 1200x650x750, dekor calvados</t>
  </si>
  <si>
    <t>Výroba skříňky pod PC stůl včetně šuplíku s tlumením rozměr 500x630x730, dekor calvados</t>
  </si>
  <si>
    <t>Výroba skříňky s dvířky včetně police rozměr 800x460x750 dekor calvados</t>
  </si>
  <si>
    <t>Výroba šatní skříně rozměr 100x2200x460, včetně polic a šatní tyče, dekor calvados</t>
  </si>
  <si>
    <t>Výroba postele s úložným prostorem, 2x šuplík, rozměr 2000x900x450, dekor calvados</t>
  </si>
  <si>
    <t>Rošt do postele, pevný, rozměr 2000x900</t>
  </si>
  <si>
    <t>Matrace hotelového typu rozměr 2000x900x190</t>
  </si>
  <si>
    <t>Pratelný potah na matraci rozměr 2000x900x190</t>
  </si>
  <si>
    <t>Výroba prahu, buk, rozměr 700x100,moření, frézování-rozdílná výška podlah</t>
  </si>
  <si>
    <t>Výroba věšákové stěny, dekor calvados, rozměr 1000x2200, 8 háčků</t>
  </si>
  <si>
    <t>Dveře interiérové šíře 800, dekor calvádos</t>
  </si>
  <si>
    <t>Kování na dveře do pokojů - FAB, klika / klika</t>
  </si>
  <si>
    <t>Kování na dveře do WC a koupelny</t>
  </si>
  <si>
    <t>Zarážka ke dveřím</t>
  </si>
  <si>
    <t>Výroba vestavěné skříně rozměr 1800x2600 dekor calvados,šatní tyče, police, pojezdové dveře, těsnící kartáčky proti prachu, včetně boků a polic</t>
  </si>
  <si>
    <t>Výroba kuchyňské linky šířka 1800, včetně PD a vrchních skříněk, obklad včetně boků stejný dekor jako PD, obložení boků dekor calvados</t>
  </si>
  <si>
    <t>Zrcadlo v dřevěném rámu 1400x600</t>
  </si>
  <si>
    <t>Varná deska dvouplotýnková vestavěná</t>
  </si>
  <si>
    <t>Mikrovlná trouba vestavěná</t>
  </si>
  <si>
    <t>Stropní světlo kruhové skleněné</t>
  </si>
  <si>
    <t>Žárovka led do stropního světla 8W</t>
  </si>
  <si>
    <t xml:space="preserve">Obložení zdi u postele deskou, dekor calvados, 2000x450 </t>
  </si>
  <si>
    <t>Práce nezměřitelného charakteru HZS</t>
  </si>
  <si>
    <t>hod</t>
  </si>
  <si>
    <t>7 - Truhlářské práce</t>
  </si>
  <si>
    <t>VŠE - Stavební práce - profese</t>
  </si>
  <si>
    <t>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</si>
</sst>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9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0" fillId="0" borderId="6" xfId="0" applyBorder="1"/>
    <xf numFmtId="0" fontId="16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8" fillId="0" borderId="13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23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1" fillId="0" borderId="11" xfId="0" applyNumberFormat="1" applyFont="1" applyBorder="1" applyAlignment="1">
      <alignment/>
    </xf>
    <xf numFmtId="166" fontId="31" fillId="0" borderId="12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166" fontId="2" fillId="0" borderId="16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0" fontId="0" fillId="2" borderId="0" xfId="0" applyFont="1" applyFill="1" applyProtection="1">
      <protection/>
    </xf>
    <xf numFmtId="0" fontId="0" fillId="0" borderId="0" xfId="0" applyFont="1"/>
    <xf numFmtId="0" fontId="2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0" fillId="5" borderId="24" xfId="0" applyFont="1" applyFill="1" applyBorder="1" applyAlignment="1" applyProtection="1">
      <alignment horizontal="center" vertical="center"/>
      <protection/>
    </xf>
    <xf numFmtId="49" fontId="0" fillId="5" borderId="24" xfId="0" applyNumberFormat="1" applyFont="1" applyFill="1" applyBorder="1" applyAlignment="1" applyProtection="1">
      <alignment horizontal="left" vertical="center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/>
    </xf>
    <xf numFmtId="167" fontId="0" fillId="5" borderId="24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3" fillId="0" borderId="24" xfId="0" applyFont="1" applyBorder="1" applyAlignment="1" applyProtection="1">
      <alignment horizontal="center" vertical="center"/>
      <protection/>
    </xf>
    <xf numFmtId="49" fontId="33" fillId="0" borderId="24" xfId="0" applyNumberFormat="1" applyFont="1" applyBorder="1" applyAlignment="1" applyProtection="1">
      <alignment horizontal="left" vertical="center" wrapText="1"/>
      <protection/>
    </xf>
    <xf numFmtId="0" fontId="33" fillId="0" borderId="24" xfId="0" applyFont="1" applyBorder="1" applyAlignment="1" applyProtection="1">
      <alignment horizontal="center" vertical="center" wrapText="1"/>
      <protection/>
    </xf>
    <xf numFmtId="0" fontId="33" fillId="5" borderId="24" xfId="0" applyFont="1" applyFill="1" applyBorder="1" applyAlignment="1" applyProtection="1">
      <alignment horizontal="center" vertical="center"/>
      <protection/>
    </xf>
    <xf numFmtId="49" fontId="33" fillId="5" borderId="24" xfId="0" applyNumberFormat="1" applyFont="1" applyFill="1" applyBorder="1" applyAlignment="1" applyProtection="1">
      <alignment horizontal="left" vertical="center" wrapText="1"/>
      <protection/>
    </xf>
    <xf numFmtId="0" fontId="33" fillId="5" borderId="24" xfId="0" applyFont="1" applyFill="1" applyBorder="1" applyAlignment="1" applyProtection="1">
      <alignment horizontal="center" vertical="center" wrapText="1"/>
      <protection/>
    </xf>
    <xf numFmtId="0" fontId="0" fillId="0" borderId="0" xfId="0"/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0" xfId="0" applyFont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0" fillId="0" borderId="5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0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0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5" fillId="0" borderId="24" xfId="0" applyFont="1" applyBorder="1" applyAlignment="1" applyProtection="1">
      <alignment horizontal="center" vertical="center"/>
      <protection/>
    </xf>
    <xf numFmtId="0" fontId="23" fillId="4" borderId="0" xfId="0" applyFont="1" applyFill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4" borderId="21" xfId="0" applyFont="1" applyFill="1" applyBorder="1" applyAlignment="1" applyProtection="1">
      <alignment horizontal="center" vertical="center" wrapText="1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vertical="center"/>
      <protection/>
    </xf>
    <xf numFmtId="166" fontId="31" fillId="0" borderId="11" xfId="0" applyNumberFormat="1" applyFont="1" applyBorder="1" applyAlignment="1" applyProtection="1">
      <alignment/>
      <protection/>
    </xf>
    <xf numFmtId="166" fontId="31" fillId="0" borderId="12" xfId="0" applyNumberFormat="1" applyFont="1" applyBorder="1" applyAlignment="1" applyProtection="1">
      <alignment/>
      <protection/>
    </xf>
    <xf numFmtId="4" fontId="32" fillId="0" borderId="0" xfId="0" applyNumberFormat="1" applyFont="1" applyAlignment="1" applyProtection="1">
      <alignment vertical="center"/>
      <protection/>
    </xf>
    <xf numFmtId="0" fontId="8" fillId="0" borderId="4" xfId="0" applyFont="1" applyBorder="1" applyAlignment="1" applyProtection="1">
      <alignment/>
      <protection/>
    </xf>
    <xf numFmtId="0" fontId="8" fillId="0" borderId="5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66" fontId="0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166" fontId="2" fillId="0" borderId="16" xfId="0" applyNumberFormat="1" applyFont="1" applyBorder="1" applyAlignment="1" applyProtection="1">
      <alignment vertical="center"/>
      <protection/>
    </xf>
    <xf numFmtId="166" fontId="2" fillId="0" borderId="17" xfId="0" applyNumberFormat="1" applyFont="1" applyBorder="1" applyAlignment="1" applyProtection="1">
      <alignment vertical="center"/>
      <protection/>
    </xf>
    <xf numFmtId="0" fontId="0" fillId="5" borderId="4" xfId="0" applyFont="1" applyFill="1" applyBorder="1" applyAlignment="1" applyProtection="1">
      <alignment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0" fillId="5" borderId="0" xfId="0" applyFont="1" applyFill="1" applyAlignment="1" applyProtection="1">
      <alignment vertical="center"/>
      <protection/>
    </xf>
    <xf numFmtId="0" fontId="2" fillId="5" borderId="24" xfId="0" applyFont="1" applyFill="1" applyBorder="1" applyAlignment="1" applyProtection="1">
      <alignment horizontal="left" vertical="center"/>
      <protection/>
    </xf>
    <xf numFmtId="0" fontId="2" fillId="5" borderId="16" xfId="0" applyFont="1" applyFill="1" applyBorder="1" applyAlignment="1" applyProtection="1">
      <alignment horizontal="center" vertical="center"/>
      <protection/>
    </xf>
    <xf numFmtId="166" fontId="2" fillId="5" borderId="16" xfId="0" applyNumberFormat="1" applyFont="1" applyFill="1" applyBorder="1" applyAlignment="1" applyProtection="1">
      <alignment vertical="center"/>
      <protection/>
    </xf>
    <xf numFmtId="166" fontId="2" fillId="5" borderId="17" xfId="0" applyNumberFormat="1" applyFont="1" applyFill="1" applyBorder="1" applyAlignment="1" applyProtection="1">
      <alignment vertical="center"/>
      <protection/>
    </xf>
    <xf numFmtId="0" fontId="0" fillId="5" borderId="0" xfId="0" applyFont="1" applyFill="1" applyAlignment="1" applyProtection="1">
      <alignment horizontal="left" vertical="center"/>
      <protection/>
    </xf>
    <xf numFmtId="4" fontId="0" fillId="5" borderId="0" xfId="0" applyNumberFormat="1" applyFont="1" applyFill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0" fontId="7" fillId="6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vertical="center"/>
    </xf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4" fontId="23" fillId="4" borderId="0" xfId="0" applyNumberFormat="1" applyFont="1" applyFill="1" applyBorder="1" applyAlignment="1">
      <alignment vertical="center"/>
    </xf>
    <xf numFmtId="0" fontId="13" fillId="7" borderId="0" xfId="0" applyFont="1" applyFill="1" applyAlignment="1">
      <alignment horizontal="center" vertical="center"/>
    </xf>
    <xf numFmtId="0" fontId="0" fillId="0" borderId="0" xfId="0"/>
    <xf numFmtId="4" fontId="23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0" fillId="0" borderId="0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4" fontId="4" fillId="4" borderId="25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4" fontId="23" fillId="4" borderId="0" xfId="0" applyNumberFormat="1" applyFont="1" applyFill="1" applyBorder="1" applyAlignment="1" applyProtection="1">
      <alignment vertical="center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3" fillId="4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6" borderId="24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/>
    </xf>
    <xf numFmtId="4" fontId="23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0" fontId="0" fillId="5" borderId="24" xfId="0" applyFont="1" applyFill="1" applyBorder="1" applyAlignment="1" applyProtection="1">
      <alignment horizontal="left" vertical="center" wrapText="1"/>
      <protection/>
    </xf>
    <xf numFmtId="4" fontId="0" fillId="5" borderId="24" xfId="0" applyNumberFormat="1" applyFont="1" applyFill="1" applyBorder="1" applyAlignment="1" applyProtection="1">
      <alignment vertical="center"/>
      <protection/>
    </xf>
    <xf numFmtId="0" fontId="12" fillId="2" borderId="0" xfId="2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33" fillId="5" borderId="24" xfId="0" applyFont="1" applyFill="1" applyBorder="1" applyAlignment="1" applyProtection="1">
      <alignment horizontal="left" vertical="center" wrapText="1"/>
      <protection/>
    </xf>
    <xf numFmtId="4" fontId="33" fillId="6" borderId="24" xfId="0" applyNumberFormat="1" applyFont="1" applyFill="1" applyBorder="1" applyAlignment="1" applyProtection="1">
      <alignment vertical="center"/>
      <protection locked="0"/>
    </xf>
    <xf numFmtId="4" fontId="33" fillId="5" borderId="24" xfId="0" applyNumberFormat="1" applyFont="1" applyFill="1" applyBorder="1" applyAlignment="1" applyProtection="1">
      <alignment vertical="center"/>
      <protection/>
    </xf>
    <xf numFmtId="0" fontId="33" fillId="0" borderId="24" xfId="0" applyFont="1" applyBorder="1" applyAlignment="1" applyProtection="1">
      <alignment horizontal="left" vertical="center" wrapText="1"/>
      <protection/>
    </xf>
    <xf numFmtId="4" fontId="33" fillId="0" borderId="24" xfId="0" applyNumberFormat="1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4" fontId="17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4" fontId="4" fillId="4" borderId="25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4" fontId="2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4" fontId="0" fillId="0" borderId="21" xfId="0" applyNumberFormat="1" applyFont="1" applyBorder="1" applyAlignment="1" applyProtection="1">
      <alignment vertical="center"/>
      <protection/>
    </xf>
    <xf numFmtId="4" fontId="0" fillId="0" borderId="22" xfId="0" applyNumberFormat="1" applyFont="1" applyBorder="1" applyAlignment="1" applyProtection="1">
      <alignment vertical="center"/>
      <protection/>
    </xf>
    <xf numFmtId="4" fontId="0" fillId="0" borderId="23" xfId="0" applyNumberFormat="1" applyFont="1" applyBorder="1" applyAlignment="1" applyProtection="1">
      <alignment vertical="center"/>
      <protection/>
    </xf>
    <xf numFmtId="4" fontId="0" fillId="6" borderId="21" xfId="0" applyNumberFormat="1" applyFont="1" applyFill="1" applyBorder="1" applyAlignment="1" applyProtection="1">
      <alignment vertical="center"/>
      <protection locked="0"/>
    </xf>
    <xf numFmtId="4" fontId="0" fillId="6" borderId="23" xfId="0" applyNumberFormat="1" applyFont="1" applyFill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99"/>
  <sheetViews>
    <sheetView showGridLines="0" tabSelected="1" workbookViewId="0" topLeftCell="A1">
      <pane ySplit="1" topLeftCell="A45" activePane="bottomLeft" state="frozen"/>
      <selection pane="bottomLeft" activeCell="BE96" sqref="BE9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95" customHeight="1">
      <c r="C2" s="275" t="s">
        <v>7</v>
      </c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R2" s="304" t="s">
        <v>8</v>
      </c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  <c r="BD2" s="305"/>
      <c r="BE2" s="305"/>
      <c r="BS2" s="18" t="s">
        <v>9</v>
      </c>
      <c r="BT2" s="18" t="s">
        <v>10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11</v>
      </c>
    </row>
    <row r="4" spans="2:71" ht="36.95" customHeight="1">
      <c r="B4" s="22"/>
      <c r="C4" s="277" t="s">
        <v>12</v>
      </c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3"/>
      <c r="AS4" s="17" t="s">
        <v>13</v>
      </c>
      <c r="BS4" s="18" t="s">
        <v>14</v>
      </c>
    </row>
    <row r="5" spans="2:71" ht="14.45" customHeight="1">
      <c r="B5" s="22"/>
      <c r="C5" s="24"/>
      <c r="D5" s="25" t="s">
        <v>15</v>
      </c>
      <c r="E5" s="24"/>
      <c r="F5" s="24"/>
      <c r="G5" s="24"/>
      <c r="H5" s="24"/>
      <c r="I5" s="24"/>
      <c r="J5" s="24"/>
      <c r="K5" s="279" t="s">
        <v>16</v>
      </c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4"/>
      <c r="AQ5" s="23"/>
      <c r="BS5" s="18" t="s">
        <v>9</v>
      </c>
    </row>
    <row r="6" spans="2:71" ht="36.95" customHeight="1">
      <c r="B6" s="22"/>
      <c r="C6" s="24"/>
      <c r="D6" s="27" t="s">
        <v>17</v>
      </c>
      <c r="E6" s="24"/>
      <c r="F6" s="24"/>
      <c r="G6" s="24"/>
      <c r="H6" s="24"/>
      <c r="I6" s="24"/>
      <c r="J6" s="24"/>
      <c r="K6" s="281" t="s">
        <v>6934</v>
      </c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4"/>
      <c r="AQ6" s="23"/>
      <c r="BS6" s="18" t="s">
        <v>9</v>
      </c>
    </row>
    <row r="7" spans="2:71" ht="14.45" customHeight="1">
      <c r="B7" s="22"/>
      <c r="C7" s="24"/>
      <c r="D7" s="28" t="s">
        <v>18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19</v>
      </c>
      <c r="AL7" s="24"/>
      <c r="AM7" s="24"/>
      <c r="AN7" s="26" t="s">
        <v>5</v>
      </c>
      <c r="AO7" s="24"/>
      <c r="AP7" s="24"/>
      <c r="AQ7" s="23"/>
      <c r="BS7" s="18" t="s">
        <v>9</v>
      </c>
    </row>
    <row r="8" spans="2:71" ht="14.45" customHeight="1">
      <c r="B8" s="22"/>
      <c r="C8" s="24"/>
      <c r="D8" s="28" t="s">
        <v>20</v>
      </c>
      <c r="E8" s="24"/>
      <c r="F8" s="24"/>
      <c r="G8" s="24"/>
      <c r="H8" s="24"/>
      <c r="I8" s="24"/>
      <c r="J8" s="24"/>
      <c r="K8" s="26" t="s">
        <v>21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22</v>
      </c>
      <c r="AL8" s="24"/>
      <c r="AM8" s="24"/>
      <c r="AN8" s="26" t="s">
        <v>23</v>
      </c>
      <c r="AO8" s="24"/>
      <c r="AP8" s="24"/>
      <c r="AQ8" s="23"/>
      <c r="BS8" s="18" t="s">
        <v>9</v>
      </c>
    </row>
    <row r="9" spans="2:71" ht="14.45" customHeight="1">
      <c r="B9" s="2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3"/>
      <c r="BS9" s="18" t="s">
        <v>9</v>
      </c>
    </row>
    <row r="10" spans="2:71" ht="14.45" customHeight="1">
      <c r="B10" s="22"/>
      <c r="C10" s="24"/>
      <c r="D10" s="28" t="s">
        <v>24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25</v>
      </c>
      <c r="AL10" s="24"/>
      <c r="AM10" s="24"/>
      <c r="AN10" s="26" t="s">
        <v>5</v>
      </c>
      <c r="AO10" s="24"/>
      <c r="AP10" s="24"/>
      <c r="AQ10" s="23"/>
      <c r="BS10" s="18" t="s">
        <v>9</v>
      </c>
    </row>
    <row r="11" spans="2:71" ht="18.4" customHeight="1">
      <c r="B11" s="22"/>
      <c r="C11" s="24"/>
      <c r="D11" s="24"/>
      <c r="E11" s="26" t="s">
        <v>21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26</v>
      </c>
      <c r="AL11" s="24"/>
      <c r="AM11" s="24"/>
      <c r="AN11" s="26" t="s">
        <v>5</v>
      </c>
      <c r="AO11" s="24"/>
      <c r="AP11" s="24"/>
      <c r="AQ11" s="23"/>
      <c r="BS11" s="18" t="s">
        <v>9</v>
      </c>
    </row>
    <row r="12" spans="2:71" ht="6.95" customHeight="1">
      <c r="B12" s="2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3"/>
      <c r="BS12" s="18" t="s">
        <v>9</v>
      </c>
    </row>
    <row r="13" spans="2:71" ht="14.45" customHeight="1">
      <c r="B13" s="22"/>
      <c r="C13" s="24"/>
      <c r="D13" s="28" t="s">
        <v>27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25</v>
      </c>
      <c r="AL13" s="24"/>
      <c r="AM13" s="24"/>
      <c r="AN13" s="26" t="s">
        <v>5</v>
      </c>
      <c r="AO13" s="24"/>
      <c r="AP13" s="24"/>
      <c r="AQ13" s="23"/>
      <c r="BS13" s="18" t="s">
        <v>9</v>
      </c>
    </row>
    <row r="14" spans="2:71" ht="15">
      <c r="B14" s="22"/>
      <c r="C14" s="24"/>
      <c r="D14" s="24"/>
      <c r="E14" s="26" t="s">
        <v>21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26</v>
      </c>
      <c r="AL14" s="24"/>
      <c r="AM14" s="24"/>
      <c r="AN14" s="26" t="s">
        <v>5</v>
      </c>
      <c r="AO14" s="24"/>
      <c r="AP14" s="24"/>
      <c r="AQ14" s="23"/>
      <c r="BS14" s="18" t="s">
        <v>9</v>
      </c>
    </row>
    <row r="15" spans="2:71" ht="6.95" customHeight="1"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3"/>
      <c r="BS15" s="18" t="s">
        <v>6</v>
      </c>
    </row>
    <row r="16" spans="2:71" ht="14.45" customHeight="1">
      <c r="B16" s="22"/>
      <c r="C16" s="24"/>
      <c r="D16" s="28" t="s">
        <v>28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25</v>
      </c>
      <c r="AL16" s="24"/>
      <c r="AM16" s="24"/>
      <c r="AN16" s="26" t="s">
        <v>5</v>
      </c>
      <c r="AO16" s="24"/>
      <c r="AP16" s="24"/>
      <c r="AQ16" s="23"/>
      <c r="BS16" s="18" t="s">
        <v>6</v>
      </c>
    </row>
    <row r="17" spans="2:71" ht="18.4" customHeight="1">
      <c r="B17" s="22"/>
      <c r="C17" s="24"/>
      <c r="D17" s="24"/>
      <c r="E17" s="26" t="s">
        <v>21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26</v>
      </c>
      <c r="AL17" s="24"/>
      <c r="AM17" s="24"/>
      <c r="AN17" s="26" t="s">
        <v>5</v>
      </c>
      <c r="AO17" s="24"/>
      <c r="AP17" s="24"/>
      <c r="AQ17" s="23"/>
      <c r="BS17" s="18" t="s">
        <v>29</v>
      </c>
    </row>
    <row r="18" spans="2:71" ht="6.95" customHeight="1"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3"/>
      <c r="BS18" s="18" t="s">
        <v>9</v>
      </c>
    </row>
    <row r="19" spans="2:71" ht="14.45" customHeight="1">
      <c r="B19" s="22"/>
      <c r="C19" s="24"/>
      <c r="D19" s="28" t="s">
        <v>30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25</v>
      </c>
      <c r="AL19" s="24"/>
      <c r="AM19" s="24"/>
      <c r="AN19" s="26" t="s">
        <v>5</v>
      </c>
      <c r="AO19" s="24"/>
      <c r="AP19" s="24"/>
      <c r="AQ19" s="23"/>
      <c r="BS19" s="18" t="s">
        <v>9</v>
      </c>
    </row>
    <row r="20" spans="2:43" ht="18.4" customHeight="1">
      <c r="B20" s="22"/>
      <c r="C20" s="24"/>
      <c r="D20" s="24"/>
      <c r="E20" s="26" t="s">
        <v>21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26</v>
      </c>
      <c r="AL20" s="24"/>
      <c r="AM20" s="24"/>
      <c r="AN20" s="26" t="s">
        <v>5</v>
      </c>
      <c r="AO20" s="24"/>
      <c r="AP20" s="24"/>
      <c r="AQ20" s="23"/>
    </row>
    <row r="21" spans="2:43" ht="6.95" customHeight="1">
      <c r="B21" s="2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3"/>
    </row>
    <row r="22" spans="2:43" ht="15">
      <c r="B22" s="22"/>
      <c r="C22" s="24"/>
      <c r="D22" s="28" t="s">
        <v>31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3"/>
    </row>
    <row r="23" spans="2:43" ht="16.5" customHeight="1">
      <c r="B23" s="22"/>
      <c r="C23" s="24"/>
      <c r="D23" s="24"/>
      <c r="E23" s="282" t="s">
        <v>5</v>
      </c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4"/>
      <c r="AP23" s="24"/>
      <c r="AQ23" s="23"/>
    </row>
    <row r="24" spans="2:43" ht="6.95" customHeight="1">
      <c r="B24" s="2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3"/>
    </row>
    <row r="25" spans="2:43" ht="6.95" customHeight="1">
      <c r="B25" s="22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3"/>
    </row>
    <row r="26" spans="2:43" ht="14.45" customHeight="1">
      <c r="B26" s="22"/>
      <c r="C26" s="24"/>
      <c r="D26" s="30" t="s">
        <v>32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83">
        <f>ROUND(AG87,2)</f>
        <v>0</v>
      </c>
      <c r="AL26" s="280"/>
      <c r="AM26" s="280"/>
      <c r="AN26" s="280"/>
      <c r="AO26" s="280"/>
      <c r="AP26" s="24"/>
      <c r="AQ26" s="23"/>
    </row>
    <row r="27" spans="2:43" ht="14.45" customHeight="1">
      <c r="B27" s="22"/>
      <c r="C27" s="24"/>
      <c r="D27" s="30" t="s">
        <v>33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83">
        <f>ROUND(AG96,2)</f>
        <v>0</v>
      </c>
      <c r="AL27" s="283"/>
      <c r="AM27" s="283"/>
      <c r="AN27" s="283"/>
      <c r="AO27" s="283"/>
      <c r="AP27" s="24"/>
      <c r="AQ27" s="23"/>
    </row>
    <row r="28" spans="2:43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43" s="1" customFormat="1" ht="25.9" customHeight="1">
      <c r="B29" s="31"/>
      <c r="C29" s="32"/>
      <c r="D29" s="34" t="s">
        <v>34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284">
        <f>ROUND(AK26+AK27,2)</f>
        <v>0</v>
      </c>
      <c r="AL29" s="285"/>
      <c r="AM29" s="285"/>
      <c r="AN29" s="285"/>
      <c r="AO29" s="285"/>
      <c r="AP29" s="32"/>
      <c r="AQ29" s="33"/>
    </row>
    <row r="30" spans="2:43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43" s="2" customFormat="1" ht="14.45" customHeight="1">
      <c r="B31" s="36"/>
      <c r="C31" s="37"/>
      <c r="D31" s="38" t="s">
        <v>35</v>
      </c>
      <c r="E31" s="37"/>
      <c r="F31" s="38" t="s">
        <v>36</v>
      </c>
      <c r="G31" s="37"/>
      <c r="H31" s="37"/>
      <c r="I31" s="37"/>
      <c r="J31" s="37"/>
      <c r="K31" s="37"/>
      <c r="L31" s="286">
        <v>0.21</v>
      </c>
      <c r="M31" s="287"/>
      <c r="N31" s="287"/>
      <c r="O31" s="287"/>
      <c r="P31" s="37"/>
      <c r="Q31" s="37"/>
      <c r="R31" s="37"/>
      <c r="S31" s="37"/>
      <c r="T31" s="40" t="s">
        <v>37</v>
      </c>
      <c r="U31" s="37"/>
      <c r="V31" s="37"/>
      <c r="W31" s="288">
        <f>ROUND(AZ87+SUM(CD97),2)</f>
        <v>0</v>
      </c>
      <c r="X31" s="287"/>
      <c r="Y31" s="287"/>
      <c r="Z31" s="287"/>
      <c r="AA31" s="287"/>
      <c r="AB31" s="287"/>
      <c r="AC31" s="287"/>
      <c r="AD31" s="287"/>
      <c r="AE31" s="287"/>
      <c r="AF31" s="37"/>
      <c r="AG31" s="37"/>
      <c r="AH31" s="37"/>
      <c r="AI31" s="37"/>
      <c r="AJ31" s="37"/>
      <c r="AK31" s="288">
        <f>ROUND(AV87+SUM(BY97),2)</f>
        <v>0</v>
      </c>
      <c r="AL31" s="287"/>
      <c r="AM31" s="287"/>
      <c r="AN31" s="287"/>
      <c r="AO31" s="287"/>
      <c r="AP31" s="37"/>
      <c r="AQ31" s="41"/>
    </row>
    <row r="32" spans="2:43" s="2" customFormat="1" ht="14.45" customHeight="1">
      <c r="B32" s="36"/>
      <c r="C32" s="37"/>
      <c r="D32" s="37"/>
      <c r="E32" s="37"/>
      <c r="F32" s="38" t="s">
        <v>38</v>
      </c>
      <c r="G32" s="37"/>
      <c r="H32" s="37"/>
      <c r="I32" s="37"/>
      <c r="J32" s="37"/>
      <c r="K32" s="37"/>
      <c r="L32" s="286">
        <v>0.15</v>
      </c>
      <c r="M32" s="287"/>
      <c r="N32" s="287"/>
      <c r="O32" s="287"/>
      <c r="P32" s="37"/>
      <c r="Q32" s="37"/>
      <c r="R32" s="37"/>
      <c r="S32" s="37"/>
      <c r="T32" s="40" t="s">
        <v>37</v>
      </c>
      <c r="U32" s="37"/>
      <c r="V32" s="37"/>
      <c r="W32" s="288">
        <f>ROUND(BA87+SUM(CE97),2)</f>
        <v>0</v>
      </c>
      <c r="X32" s="287"/>
      <c r="Y32" s="287"/>
      <c r="Z32" s="287"/>
      <c r="AA32" s="287"/>
      <c r="AB32" s="287"/>
      <c r="AC32" s="287"/>
      <c r="AD32" s="287"/>
      <c r="AE32" s="287"/>
      <c r="AF32" s="37"/>
      <c r="AG32" s="37"/>
      <c r="AH32" s="37"/>
      <c r="AI32" s="37"/>
      <c r="AJ32" s="37"/>
      <c r="AK32" s="288">
        <f>ROUND(AW87+SUM(BZ97),2)</f>
        <v>0</v>
      </c>
      <c r="AL32" s="287"/>
      <c r="AM32" s="287"/>
      <c r="AN32" s="287"/>
      <c r="AO32" s="287"/>
      <c r="AP32" s="37"/>
      <c r="AQ32" s="41"/>
    </row>
    <row r="33" spans="2:43" s="2" customFormat="1" ht="14.45" customHeight="1" hidden="1">
      <c r="B33" s="36"/>
      <c r="C33" s="37"/>
      <c r="D33" s="37"/>
      <c r="E33" s="37"/>
      <c r="F33" s="38" t="s">
        <v>39</v>
      </c>
      <c r="G33" s="37"/>
      <c r="H33" s="37"/>
      <c r="I33" s="37"/>
      <c r="J33" s="37"/>
      <c r="K33" s="37"/>
      <c r="L33" s="286">
        <v>0.21</v>
      </c>
      <c r="M33" s="287"/>
      <c r="N33" s="287"/>
      <c r="O33" s="287"/>
      <c r="P33" s="37"/>
      <c r="Q33" s="37"/>
      <c r="R33" s="37"/>
      <c r="S33" s="37"/>
      <c r="T33" s="40" t="s">
        <v>37</v>
      </c>
      <c r="U33" s="37"/>
      <c r="V33" s="37"/>
      <c r="W33" s="288">
        <f>ROUND(BB87+SUM(CF97),2)</f>
        <v>0</v>
      </c>
      <c r="X33" s="287"/>
      <c r="Y33" s="287"/>
      <c r="Z33" s="287"/>
      <c r="AA33" s="287"/>
      <c r="AB33" s="287"/>
      <c r="AC33" s="287"/>
      <c r="AD33" s="287"/>
      <c r="AE33" s="287"/>
      <c r="AF33" s="37"/>
      <c r="AG33" s="37"/>
      <c r="AH33" s="37"/>
      <c r="AI33" s="37"/>
      <c r="AJ33" s="37"/>
      <c r="AK33" s="288">
        <v>0</v>
      </c>
      <c r="AL33" s="287"/>
      <c r="AM33" s="287"/>
      <c r="AN33" s="287"/>
      <c r="AO33" s="287"/>
      <c r="AP33" s="37"/>
      <c r="AQ33" s="41"/>
    </row>
    <row r="34" spans="2:43" s="2" customFormat="1" ht="14.45" customHeight="1" hidden="1">
      <c r="B34" s="36"/>
      <c r="C34" s="37"/>
      <c r="D34" s="37"/>
      <c r="E34" s="37"/>
      <c r="F34" s="38" t="s">
        <v>40</v>
      </c>
      <c r="G34" s="37"/>
      <c r="H34" s="37"/>
      <c r="I34" s="37"/>
      <c r="J34" s="37"/>
      <c r="K34" s="37"/>
      <c r="L34" s="286">
        <v>0.15</v>
      </c>
      <c r="M34" s="287"/>
      <c r="N34" s="287"/>
      <c r="O34" s="287"/>
      <c r="P34" s="37"/>
      <c r="Q34" s="37"/>
      <c r="R34" s="37"/>
      <c r="S34" s="37"/>
      <c r="T34" s="40" t="s">
        <v>37</v>
      </c>
      <c r="U34" s="37"/>
      <c r="V34" s="37"/>
      <c r="W34" s="288">
        <f>ROUND(BC87+SUM(CG97),2)</f>
        <v>0</v>
      </c>
      <c r="X34" s="287"/>
      <c r="Y34" s="287"/>
      <c r="Z34" s="287"/>
      <c r="AA34" s="287"/>
      <c r="AB34" s="287"/>
      <c r="AC34" s="287"/>
      <c r="AD34" s="287"/>
      <c r="AE34" s="287"/>
      <c r="AF34" s="37"/>
      <c r="AG34" s="37"/>
      <c r="AH34" s="37"/>
      <c r="AI34" s="37"/>
      <c r="AJ34" s="37"/>
      <c r="AK34" s="288">
        <v>0</v>
      </c>
      <c r="AL34" s="287"/>
      <c r="AM34" s="287"/>
      <c r="AN34" s="287"/>
      <c r="AO34" s="287"/>
      <c r="AP34" s="37"/>
      <c r="AQ34" s="41"/>
    </row>
    <row r="35" spans="2:43" s="2" customFormat="1" ht="14.45" customHeight="1" hidden="1">
      <c r="B35" s="36"/>
      <c r="C35" s="37"/>
      <c r="D35" s="37"/>
      <c r="E35" s="37"/>
      <c r="F35" s="38" t="s">
        <v>41</v>
      </c>
      <c r="G35" s="37"/>
      <c r="H35" s="37"/>
      <c r="I35" s="37"/>
      <c r="J35" s="37"/>
      <c r="K35" s="37"/>
      <c r="L35" s="286">
        <v>0</v>
      </c>
      <c r="M35" s="287"/>
      <c r="N35" s="287"/>
      <c r="O35" s="287"/>
      <c r="P35" s="37"/>
      <c r="Q35" s="37"/>
      <c r="R35" s="37"/>
      <c r="S35" s="37"/>
      <c r="T35" s="40" t="s">
        <v>37</v>
      </c>
      <c r="U35" s="37"/>
      <c r="V35" s="37"/>
      <c r="W35" s="288">
        <f>ROUND(BD87+SUM(CH97),2)</f>
        <v>0</v>
      </c>
      <c r="X35" s="287"/>
      <c r="Y35" s="287"/>
      <c r="Z35" s="287"/>
      <c r="AA35" s="287"/>
      <c r="AB35" s="287"/>
      <c r="AC35" s="287"/>
      <c r="AD35" s="287"/>
      <c r="AE35" s="287"/>
      <c r="AF35" s="37"/>
      <c r="AG35" s="37"/>
      <c r="AH35" s="37"/>
      <c r="AI35" s="37"/>
      <c r="AJ35" s="37"/>
      <c r="AK35" s="288">
        <v>0</v>
      </c>
      <c r="AL35" s="287"/>
      <c r="AM35" s="287"/>
      <c r="AN35" s="287"/>
      <c r="AO35" s="287"/>
      <c r="AP35" s="37"/>
      <c r="AQ35" s="41"/>
    </row>
    <row r="36" spans="2:43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" customHeight="1">
      <c r="B37" s="31"/>
      <c r="C37" s="42"/>
      <c r="D37" s="43" t="s">
        <v>42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43</v>
      </c>
      <c r="U37" s="44"/>
      <c r="V37" s="44"/>
      <c r="W37" s="44"/>
      <c r="X37" s="293" t="s">
        <v>44</v>
      </c>
      <c r="Y37" s="294"/>
      <c r="Z37" s="294"/>
      <c r="AA37" s="294"/>
      <c r="AB37" s="294"/>
      <c r="AC37" s="44"/>
      <c r="AD37" s="44"/>
      <c r="AE37" s="44"/>
      <c r="AF37" s="44"/>
      <c r="AG37" s="44"/>
      <c r="AH37" s="44"/>
      <c r="AI37" s="44"/>
      <c r="AJ37" s="44"/>
      <c r="AK37" s="295">
        <f>SUM(AK29:AK35)</f>
        <v>0</v>
      </c>
      <c r="AL37" s="294"/>
      <c r="AM37" s="294"/>
      <c r="AN37" s="294"/>
      <c r="AO37" s="296"/>
      <c r="AP37" s="42"/>
      <c r="AQ37" s="33"/>
    </row>
    <row r="38" spans="2:43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 ht="13.5">
      <c r="B39" s="2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3"/>
    </row>
    <row r="40" spans="2:43" ht="13.5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3"/>
    </row>
    <row r="41" spans="2:43" ht="13.5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3"/>
    </row>
    <row r="42" spans="2:43" ht="13.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3"/>
    </row>
    <row r="43" spans="2:43" ht="13.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3"/>
    </row>
    <row r="44" spans="2:43" ht="13.5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3"/>
    </row>
    <row r="45" spans="2:43" ht="13.5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3"/>
    </row>
    <row r="46" spans="2:43" ht="13.5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3"/>
    </row>
    <row r="47" spans="2:43" ht="13.5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3"/>
    </row>
    <row r="48" spans="2:43" ht="13.5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3"/>
    </row>
    <row r="49" spans="2:43" s="1" customFormat="1" ht="15">
      <c r="B49" s="31"/>
      <c r="C49" s="32"/>
      <c r="D49" s="46" t="s">
        <v>45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46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 ht="13.5">
      <c r="B50" s="22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3"/>
    </row>
    <row r="51" spans="2:43" ht="13.5">
      <c r="B51" s="22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3"/>
    </row>
    <row r="52" spans="2:43" ht="13.5">
      <c r="B52" s="22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3"/>
    </row>
    <row r="53" spans="2:43" ht="13.5">
      <c r="B53" s="22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3"/>
    </row>
    <row r="54" spans="2:43" ht="13.5">
      <c r="B54" s="22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3"/>
    </row>
    <row r="55" spans="2:43" ht="13.5">
      <c r="B55" s="22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3"/>
    </row>
    <row r="56" spans="2:43" ht="13.5">
      <c r="B56" s="22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3"/>
    </row>
    <row r="57" spans="2:43" ht="13.5">
      <c r="B57" s="22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3"/>
    </row>
    <row r="58" spans="2:43" s="1" customFormat="1" ht="15">
      <c r="B58" s="31"/>
      <c r="C58" s="32"/>
      <c r="D58" s="51" t="s">
        <v>47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48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47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48</v>
      </c>
      <c r="AN58" s="52"/>
      <c r="AO58" s="54"/>
      <c r="AP58" s="32"/>
      <c r="AQ58" s="33"/>
    </row>
    <row r="59" spans="2:43" ht="13.5">
      <c r="B59" s="2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3"/>
    </row>
    <row r="60" spans="2:43" s="1" customFormat="1" ht="15">
      <c r="B60" s="31"/>
      <c r="C60" s="32"/>
      <c r="D60" s="46" t="s">
        <v>49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50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 ht="13.5">
      <c r="B61" s="22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3"/>
    </row>
    <row r="62" spans="2:43" ht="13.5">
      <c r="B62" s="22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3"/>
    </row>
    <row r="63" spans="2:43" ht="13.5">
      <c r="B63" s="22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3"/>
    </row>
    <row r="64" spans="2:43" ht="13.5">
      <c r="B64" s="22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3"/>
    </row>
    <row r="65" spans="2:43" ht="13.5">
      <c r="B65" s="22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3"/>
    </row>
    <row r="66" spans="2:43" ht="13.5">
      <c r="B66" s="22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3"/>
    </row>
    <row r="67" spans="2:43" ht="13.5">
      <c r="B67" s="22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3"/>
    </row>
    <row r="68" spans="2:43" ht="13.5">
      <c r="B68" s="22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3"/>
    </row>
    <row r="69" spans="2:43" s="1" customFormat="1" ht="15">
      <c r="B69" s="31"/>
      <c r="C69" s="32"/>
      <c r="D69" s="51" t="s">
        <v>47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48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47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48</v>
      </c>
      <c r="AN69" s="52"/>
      <c r="AO69" s="54"/>
      <c r="AP69" s="32"/>
      <c r="AQ69" s="33"/>
    </row>
    <row r="70" spans="2:43" s="1" customFormat="1" ht="6.9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" customHeight="1">
      <c r="B76" s="31"/>
      <c r="C76" s="277" t="s">
        <v>51</v>
      </c>
      <c r="D76" s="278"/>
      <c r="E76" s="278"/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278"/>
      <c r="Z76" s="278"/>
      <c r="AA76" s="278"/>
      <c r="AB76" s="278"/>
      <c r="AC76" s="278"/>
      <c r="AD76" s="278"/>
      <c r="AE76" s="278"/>
      <c r="AF76" s="278"/>
      <c r="AG76" s="278"/>
      <c r="AH76" s="278"/>
      <c r="AI76" s="278"/>
      <c r="AJ76" s="278"/>
      <c r="AK76" s="278"/>
      <c r="AL76" s="278"/>
      <c r="AM76" s="278"/>
      <c r="AN76" s="278"/>
      <c r="AO76" s="278"/>
      <c r="AP76" s="278"/>
      <c r="AQ76" s="33"/>
    </row>
    <row r="77" spans="2:43" s="3" customFormat="1" ht="14.45" customHeight="1">
      <c r="B77" s="61"/>
      <c r="C77" s="28" t="s">
        <v>15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1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5" customHeight="1">
      <c r="B78" s="64"/>
      <c r="C78" s="65" t="s">
        <v>17</v>
      </c>
      <c r="D78" s="66"/>
      <c r="E78" s="66"/>
      <c r="F78" s="66"/>
      <c r="G78" s="66"/>
      <c r="H78" s="66"/>
      <c r="I78" s="66"/>
      <c r="J78" s="66"/>
      <c r="K78" s="66"/>
      <c r="L78" s="297" t="str">
        <f>K6</f>
        <v>VŠE - Stavební práce - profese</v>
      </c>
      <c r="M78" s="298"/>
      <c r="N78" s="298"/>
      <c r="O78" s="298"/>
      <c r="P78" s="298"/>
      <c r="Q78" s="298"/>
      <c r="R78" s="298"/>
      <c r="S78" s="298"/>
      <c r="T78" s="298"/>
      <c r="U78" s="298"/>
      <c r="V78" s="298"/>
      <c r="W78" s="298"/>
      <c r="X78" s="298"/>
      <c r="Y78" s="298"/>
      <c r="Z78" s="298"/>
      <c r="AA78" s="298"/>
      <c r="AB78" s="298"/>
      <c r="AC78" s="298"/>
      <c r="AD78" s="298"/>
      <c r="AE78" s="298"/>
      <c r="AF78" s="298"/>
      <c r="AG78" s="298"/>
      <c r="AH78" s="298"/>
      <c r="AI78" s="298"/>
      <c r="AJ78" s="298"/>
      <c r="AK78" s="298"/>
      <c r="AL78" s="298"/>
      <c r="AM78" s="298"/>
      <c r="AN78" s="298"/>
      <c r="AO78" s="298"/>
      <c r="AP78" s="66"/>
      <c r="AQ78" s="67"/>
    </row>
    <row r="79" spans="2:43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>
      <c r="B80" s="31"/>
      <c r="C80" s="28" t="s">
        <v>20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 xml:space="preserve"> 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22</v>
      </c>
      <c r="AJ80" s="32"/>
      <c r="AK80" s="32"/>
      <c r="AL80" s="32"/>
      <c r="AM80" s="69" t="str">
        <f>IF(AN8="","",AN8)</f>
        <v>5.10.2017</v>
      </c>
      <c r="AN80" s="32"/>
      <c r="AO80" s="32"/>
      <c r="AP80" s="32"/>
      <c r="AQ80" s="33"/>
    </row>
    <row r="81" spans="2:43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2:56" s="1" customFormat="1" ht="15">
      <c r="B82" s="31"/>
      <c r="C82" s="28" t="s">
        <v>24</v>
      </c>
      <c r="D82" s="32"/>
      <c r="E82" s="32"/>
      <c r="F82" s="32"/>
      <c r="G82" s="32"/>
      <c r="H82" s="32"/>
      <c r="I82" s="32"/>
      <c r="J82" s="32"/>
      <c r="K82" s="32"/>
      <c r="L82" s="62" t="str">
        <f>IF(E11="","",E11)</f>
        <v xml:space="preserve"> 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28</v>
      </c>
      <c r="AJ82" s="32"/>
      <c r="AK82" s="32"/>
      <c r="AL82" s="32"/>
      <c r="AM82" s="299" t="str">
        <f>IF(E17="","",E17)</f>
        <v xml:space="preserve"> </v>
      </c>
      <c r="AN82" s="299"/>
      <c r="AO82" s="299"/>
      <c r="AP82" s="299"/>
      <c r="AQ82" s="33"/>
      <c r="AS82" s="308" t="s">
        <v>52</v>
      </c>
      <c r="AT82" s="309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2:56" s="1" customFormat="1" ht="15">
      <c r="B83" s="31"/>
      <c r="C83" s="28" t="s">
        <v>27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 xml:space="preserve"> 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30</v>
      </c>
      <c r="AJ83" s="32"/>
      <c r="AK83" s="32"/>
      <c r="AL83" s="32"/>
      <c r="AM83" s="299" t="str">
        <f>IF(E20="","",E20)</f>
        <v xml:space="preserve"> </v>
      </c>
      <c r="AN83" s="299"/>
      <c r="AO83" s="299"/>
      <c r="AP83" s="299"/>
      <c r="AQ83" s="33"/>
      <c r="AS83" s="310"/>
      <c r="AT83" s="311"/>
      <c r="AU83" s="32"/>
      <c r="AV83" s="32"/>
      <c r="AW83" s="32"/>
      <c r="AX83" s="32"/>
      <c r="AY83" s="32"/>
      <c r="AZ83" s="32"/>
      <c r="BA83" s="32"/>
      <c r="BB83" s="32"/>
      <c r="BC83" s="32"/>
      <c r="BD83" s="70"/>
    </row>
    <row r="84" spans="2:56" s="1" customFormat="1" ht="10.9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310"/>
      <c r="AT84" s="311"/>
      <c r="AU84" s="32"/>
      <c r="AV84" s="32"/>
      <c r="AW84" s="32"/>
      <c r="AX84" s="32"/>
      <c r="AY84" s="32"/>
      <c r="AZ84" s="32"/>
      <c r="BA84" s="32"/>
      <c r="BB84" s="32"/>
      <c r="BC84" s="32"/>
      <c r="BD84" s="70"/>
    </row>
    <row r="85" spans="2:56" s="1" customFormat="1" ht="29.25" customHeight="1">
      <c r="B85" s="31"/>
      <c r="C85" s="289" t="s">
        <v>53</v>
      </c>
      <c r="D85" s="290"/>
      <c r="E85" s="290"/>
      <c r="F85" s="290"/>
      <c r="G85" s="290"/>
      <c r="H85" s="71"/>
      <c r="I85" s="291" t="s">
        <v>54</v>
      </c>
      <c r="J85" s="290"/>
      <c r="K85" s="290"/>
      <c r="L85" s="290"/>
      <c r="M85" s="290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0"/>
      <c r="AC85" s="290"/>
      <c r="AD85" s="290"/>
      <c r="AE85" s="290"/>
      <c r="AF85" s="290"/>
      <c r="AG85" s="291" t="s">
        <v>55</v>
      </c>
      <c r="AH85" s="290"/>
      <c r="AI85" s="290"/>
      <c r="AJ85" s="290"/>
      <c r="AK85" s="290"/>
      <c r="AL85" s="290"/>
      <c r="AM85" s="290"/>
      <c r="AN85" s="291" t="s">
        <v>56</v>
      </c>
      <c r="AO85" s="290"/>
      <c r="AP85" s="292"/>
      <c r="AQ85" s="33"/>
      <c r="AS85" s="72" t="s">
        <v>57</v>
      </c>
      <c r="AT85" s="73" t="s">
        <v>58</v>
      </c>
      <c r="AU85" s="73" t="s">
        <v>59</v>
      </c>
      <c r="AV85" s="73" t="s">
        <v>60</v>
      </c>
      <c r="AW85" s="73" t="s">
        <v>61</v>
      </c>
      <c r="AX85" s="73" t="s">
        <v>62</v>
      </c>
      <c r="AY85" s="73" t="s">
        <v>63</v>
      </c>
      <c r="AZ85" s="73" t="s">
        <v>64</v>
      </c>
      <c r="BA85" s="73" t="s">
        <v>65</v>
      </c>
      <c r="BB85" s="73" t="s">
        <v>66</v>
      </c>
      <c r="BC85" s="73" t="s">
        <v>67</v>
      </c>
      <c r="BD85" s="74" t="s">
        <v>68</v>
      </c>
    </row>
    <row r="86" spans="2:56" s="1" customFormat="1" ht="10.9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5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2:76" s="4" customFormat="1" ht="32.45" customHeight="1">
      <c r="B87" s="64"/>
      <c r="C87" s="76" t="s">
        <v>69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306">
        <f>ROUND(SUM(AG88:AG94),2)</f>
        <v>0</v>
      </c>
      <c r="AH87" s="306"/>
      <c r="AI87" s="306"/>
      <c r="AJ87" s="306"/>
      <c r="AK87" s="306"/>
      <c r="AL87" s="306"/>
      <c r="AM87" s="306"/>
      <c r="AN87" s="307">
        <f aca="true" t="shared" si="0" ref="AN87:AN94">SUM(AG87,AT87)</f>
        <v>0</v>
      </c>
      <c r="AO87" s="307"/>
      <c r="AP87" s="307"/>
      <c r="AQ87" s="67"/>
      <c r="AS87" s="78">
        <f>ROUND(SUM(AS88:AS94),2)</f>
        <v>0</v>
      </c>
      <c r="AT87" s="79">
        <f aca="true" t="shared" si="1" ref="AT87:AT94">ROUND(SUM(AV87:AW87),2)</f>
        <v>0</v>
      </c>
      <c r="AU87" s="80">
        <f>ROUND(SUM(AU88:AU94),5)</f>
        <v>0</v>
      </c>
      <c r="AV87" s="79">
        <f>ROUND(AZ87*L31,2)</f>
        <v>0</v>
      </c>
      <c r="AW87" s="79">
        <f>ROUND(BA87*L32,2)</f>
        <v>0</v>
      </c>
      <c r="AX87" s="79">
        <f>ROUND(BB87*L31,2)</f>
        <v>0</v>
      </c>
      <c r="AY87" s="79">
        <f>ROUND(BC87*L32,2)</f>
        <v>0</v>
      </c>
      <c r="AZ87" s="79">
        <f>ROUND(SUM(AZ88:AZ94),2)</f>
        <v>0</v>
      </c>
      <c r="BA87" s="79">
        <f>ROUND(SUM(BA88:BA94),2)</f>
        <v>0</v>
      </c>
      <c r="BB87" s="79">
        <f>ROUND(SUM(BB88:BB94),2)</f>
        <v>0</v>
      </c>
      <c r="BC87" s="79">
        <f>ROUND(SUM(BC88:BC94),2)</f>
        <v>0</v>
      </c>
      <c r="BD87" s="81">
        <f>ROUND(SUM(BD88:BD94),2)</f>
        <v>0</v>
      </c>
      <c r="BS87" s="82" t="s">
        <v>70</v>
      </c>
      <c r="BT87" s="82" t="s">
        <v>71</v>
      </c>
      <c r="BU87" s="83" t="s">
        <v>72</v>
      </c>
      <c r="BV87" s="82" t="s">
        <v>73</v>
      </c>
      <c r="BW87" s="82" t="s">
        <v>74</v>
      </c>
      <c r="BX87" s="82" t="s">
        <v>75</v>
      </c>
    </row>
    <row r="88" spans="1:76" s="5" customFormat="1" ht="16.5" customHeight="1">
      <c r="A88" s="84" t="s">
        <v>76</v>
      </c>
      <c r="B88" s="85"/>
      <c r="C88" s="86"/>
      <c r="D88" s="302">
        <v>1</v>
      </c>
      <c r="E88" s="302"/>
      <c r="F88" s="302"/>
      <c r="G88" s="302"/>
      <c r="H88" s="302"/>
      <c r="I88" s="87"/>
      <c r="J88" s="302" t="s">
        <v>6904</v>
      </c>
      <c r="K88" s="302"/>
      <c r="L88" s="302"/>
      <c r="M88" s="302"/>
      <c r="N88" s="302"/>
      <c r="O88" s="302"/>
      <c r="P88" s="302"/>
      <c r="Q88" s="302"/>
      <c r="R88" s="302"/>
      <c r="S88" s="302"/>
      <c r="T88" s="302"/>
      <c r="U88" s="302"/>
      <c r="V88" s="302"/>
      <c r="W88" s="302"/>
      <c r="X88" s="302"/>
      <c r="Y88" s="302"/>
      <c r="Z88" s="302"/>
      <c r="AA88" s="302"/>
      <c r="AB88" s="302"/>
      <c r="AC88" s="302"/>
      <c r="AD88" s="302"/>
      <c r="AE88" s="302"/>
      <c r="AF88" s="302"/>
      <c r="AG88" s="300">
        <f>'1 - Vodovod'!M30</f>
        <v>0</v>
      </c>
      <c r="AH88" s="301"/>
      <c r="AI88" s="301"/>
      <c r="AJ88" s="301"/>
      <c r="AK88" s="301"/>
      <c r="AL88" s="301"/>
      <c r="AM88" s="301"/>
      <c r="AN88" s="300">
        <f t="shared" si="0"/>
        <v>0</v>
      </c>
      <c r="AO88" s="301"/>
      <c r="AP88" s="301"/>
      <c r="AQ88" s="88"/>
      <c r="AS88" s="89">
        <f>'1 - Vodovod'!M28</f>
        <v>0</v>
      </c>
      <c r="AT88" s="90">
        <f t="shared" si="1"/>
        <v>0</v>
      </c>
      <c r="AU88" s="91">
        <f>'1 - Vodovod'!W111</f>
        <v>0</v>
      </c>
      <c r="AV88" s="90">
        <f>'1 - Vodovod'!M32</f>
        <v>0</v>
      </c>
      <c r="AW88" s="90">
        <f>'1 - Vodovod'!M33</f>
        <v>0</v>
      </c>
      <c r="AX88" s="90">
        <f>'1 - Vodovod'!M34</f>
        <v>0</v>
      </c>
      <c r="AY88" s="90">
        <f>'1 - Vodovod'!M35</f>
        <v>0</v>
      </c>
      <c r="AZ88" s="90">
        <f>'1 - Vodovod'!H32</f>
        <v>0</v>
      </c>
      <c r="BA88" s="90">
        <f>'1 - Vodovod'!H33</f>
        <v>0</v>
      </c>
      <c r="BB88" s="90">
        <f>'1 - Vodovod'!H34</f>
        <v>0</v>
      </c>
      <c r="BC88" s="90">
        <f>'1 - Vodovod'!H35</f>
        <v>0</v>
      </c>
      <c r="BD88" s="92">
        <f>'1 - Vodovod'!H36</f>
        <v>0</v>
      </c>
      <c r="BT88" s="93" t="s">
        <v>16</v>
      </c>
      <c r="BV88" s="93" t="s">
        <v>73</v>
      </c>
      <c r="BW88" s="93" t="s">
        <v>77</v>
      </c>
      <c r="BX88" s="93" t="s">
        <v>74</v>
      </c>
    </row>
    <row r="89" spans="1:76" s="5" customFormat="1" ht="16.5" customHeight="1">
      <c r="A89" s="84" t="s">
        <v>76</v>
      </c>
      <c r="B89" s="85"/>
      <c r="C89" s="86"/>
      <c r="D89" s="302">
        <v>2</v>
      </c>
      <c r="E89" s="302"/>
      <c r="F89" s="302"/>
      <c r="G89" s="302"/>
      <c r="H89" s="302"/>
      <c r="I89" s="87"/>
      <c r="J89" s="302" t="s">
        <v>6903</v>
      </c>
      <c r="K89" s="302"/>
      <c r="L89" s="302"/>
      <c r="M89" s="302"/>
      <c r="N89" s="302"/>
      <c r="O89" s="302"/>
      <c r="P89" s="302"/>
      <c r="Q89" s="302"/>
      <c r="R89" s="302"/>
      <c r="S89" s="302"/>
      <c r="T89" s="302"/>
      <c r="U89" s="302"/>
      <c r="V89" s="302"/>
      <c r="W89" s="302"/>
      <c r="X89" s="302"/>
      <c r="Y89" s="302"/>
      <c r="Z89" s="302"/>
      <c r="AA89" s="302"/>
      <c r="AB89" s="302"/>
      <c r="AC89" s="302"/>
      <c r="AD89" s="302"/>
      <c r="AE89" s="302"/>
      <c r="AF89" s="302"/>
      <c r="AG89" s="300">
        <f>'2 - Kanalizace'!M30</f>
        <v>0</v>
      </c>
      <c r="AH89" s="301"/>
      <c r="AI89" s="301"/>
      <c r="AJ89" s="301"/>
      <c r="AK89" s="301"/>
      <c r="AL89" s="301"/>
      <c r="AM89" s="301"/>
      <c r="AN89" s="300">
        <f t="shared" si="0"/>
        <v>0</v>
      </c>
      <c r="AO89" s="301"/>
      <c r="AP89" s="301"/>
      <c r="AQ89" s="88"/>
      <c r="AS89" s="89">
        <f>'2 - Kanalizace'!M28</f>
        <v>0</v>
      </c>
      <c r="AT89" s="90">
        <f t="shared" si="1"/>
        <v>0</v>
      </c>
      <c r="AU89" s="91">
        <f>'2 - Kanalizace'!W111</f>
        <v>0</v>
      </c>
      <c r="AV89" s="90">
        <f>'2 - Kanalizace'!M32</f>
        <v>0</v>
      </c>
      <c r="AW89" s="90">
        <f>'2 - Kanalizace'!M33</f>
        <v>0</v>
      </c>
      <c r="AX89" s="90">
        <f>'2 - Kanalizace'!M34</f>
        <v>0</v>
      </c>
      <c r="AY89" s="90">
        <f>'2 - Kanalizace'!M35</f>
        <v>0</v>
      </c>
      <c r="AZ89" s="90">
        <f>'2 - Kanalizace'!H32</f>
        <v>0</v>
      </c>
      <c r="BA89" s="90">
        <f>'2 - Kanalizace'!H33</f>
        <v>0</v>
      </c>
      <c r="BB89" s="90">
        <f>'2 - Kanalizace'!H34</f>
        <v>0</v>
      </c>
      <c r="BC89" s="90">
        <f>'2 - Kanalizace'!H35</f>
        <v>0</v>
      </c>
      <c r="BD89" s="92">
        <f>'2 - Kanalizace'!H36</f>
        <v>0</v>
      </c>
      <c r="BT89" s="93" t="s">
        <v>16</v>
      </c>
      <c r="BV89" s="93" t="s">
        <v>73</v>
      </c>
      <c r="BW89" s="93" t="s">
        <v>78</v>
      </c>
      <c r="BX89" s="93" t="s">
        <v>74</v>
      </c>
    </row>
    <row r="90" spans="1:76" s="5" customFormat="1" ht="16.5" customHeight="1">
      <c r="A90" s="84" t="s">
        <v>76</v>
      </c>
      <c r="B90" s="85"/>
      <c r="C90" s="86"/>
      <c r="D90" s="302">
        <v>3</v>
      </c>
      <c r="E90" s="302"/>
      <c r="F90" s="302"/>
      <c r="G90" s="302"/>
      <c r="H90" s="302"/>
      <c r="I90" s="87"/>
      <c r="J90" s="302" t="s">
        <v>6902</v>
      </c>
      <c r="K90" s="302"/>
      <c r="L90" s="302"/>
      <c r="M90" s="302"/>
      <c r="N90" s="302"/>
      <c r="O90" s="302"/>
      <c r="P90" s="302"/>
      <c r="Q90" s="302"/>
      <c r="R90" s="302"/>
      <c r="S90" s="302"/>
      <c r="T90" s="302"/>
      <c r="U90" s="302"/>
      <c r="V90" s="302"/>
      <c r="W90" s="302"/>
      <c r="X90" s="302"/>
      <c r="Y90" s="302"/>
      <c r="Z90" s="302"/>
      <c r="AA90" s="302"/>
      <c r="AB90" s="302"/>
      <c r="AC90" s="302"/>
      <c r="AD90" s="302"/>
      <c r="AE90" s="302"/>
      <c r="AF90" s="302"/>
      <c r="AG90" s="300">
        <f>'3 - Elektro'!M30</f>
        <v>0</v>
      </c>
      <c r="AH90" s="301"/>
      <c r="AI90" s="301"/>
      <c r="AJ90" s="301"/>
      <c r="AK90" s="301"/>
      <c r="AL90" s="301"/>
      <c r="AM90" s="301"/>
      <c r="AN90" s="300">
        <f t="shared" si="0"/>
        <v>0</v>
      </c>
      <c r="AO90" s="301"/>
      <c r="AP90" s="301"/>
      <c r="AQ90" s="88"/>
      <c r="AS90" s="89">
        <f>'3 - Elektro'!M28</f>
        <v>0</v>
      </c>
      <c r="AT90" s="90">
        <f t="shared" si="1"/>
        <v>0</v>
      </c>
      <c r="AU90" s="91">
        <f>'3 - Elektro'!W111</f>
        <v>0</v>
      </c>
      <c r="AV90" s="90">
        <f>'3 - Elektro'!M32</f>
        <v>0</v>
      </c>
      <c r="AW90" s="90">
        <f>'3 - Elektro'!M33</f>
        <v>0</v>
      </c>
      <c r="AX90" s="90">
        <f>'3 - Elektro'!M34</f>
        <v>0</v>
      </c>
      <c r="AY90" s="90">
        <f>'3 - Elektro'!M35</f>
        <v>0</v>
      </c>
      <c r="AZ90" s="90">
        <f>'3 - Elektro'!H32</f>
        <v>0</v>
      </c>
      <c r="BA90" s="90">
        <f>'3 - Elektro'!H33</f>
        <v>0</v>
      </c>
      <c r="BB90" s="90">
        <f>'3 - Elektro'!H34</f>
        <v>0</v>
      </c>
      <c r="BC90" s="90">
        <f>'3 - Elektro'!H35</f>
        <v>0</v>
      </c>
      <c r="BD90" s="92">
        <f>'3 - Elektro'!H36</f>
        <v>0</v>
      </c>
      <c r="BT90" s="93" t="s">
        <v>16</v>
      </c>
      <c r="BV90" s="93" t="s">
        <v>73</v>
      </c>
      <c r="BW90" s="93" t="s">
        <v>79</v>
      </c>
      <c r="BX90" s="93" t="s">
        <v>74</v>
      </c>
    </row>
    <row r="91" spans="1:76" s="5" customFormat="1" ht="16.5" customHeight="1">
      <c r="A91" s="84" t="s">
        <v>76</v>
      </c>
      <c r="B91" s="85"/>
      <c r="C91" s="86"/>
      <c r="D91" s="302">
        <v>4</v>
      </c>
      <c r="E91" s="302"/>
      <c r="F91" s="302"/>
      <c r="G91" s="302"/>
      <c r="H91" s="302"/>
      <c r="I91" s="87"/>
      <c r="J91" s="302" t="s">
        <v>6895</v>
      </c>
      <c r="K91" s="302"/>
      <c r="L91" s="302"/>
      <c r="M91" s="302"/>
      <c r="N91" s="302"/>
      <c r="O91" s="302"/>
      <c r="P91" s="302"/>
      <c r="Q91" s="302"/>
      <c r="R91" s="302"/>
      <c r="S91" s="302"/>
      <c r="T91" s="302"/>
      <c r="U91" s="302"/>
      <c r="V91" s="302"/>
      <c r="W91" s="302"/>
      <c r="X91" s="302"/>
      <c r="Y91" s="302"/>
      <c r="Z91" s="302"/>
      <c r="AA91" s="302"/>
      <c r="AB91" s="302"/>
      <c r="AC91" s="302"/>
      <c r="AD91" s="302"/>
      <c r="AE91" s="302"/>
      <c r="AF91" s="302"/>
      <c r="AG91" s="300">
        <f>'4 - Stavební přípomoce'!M30</f>
        <v>0</v>
      </c>
      <c r="AH91" s="301"/>
      <c r="AI91" s="301"/>
      <c r="AJ91" s="301"/>
      <c r="AK91" s="301"/>
      <c r="AL91" s="301"/>
      <c r="AM91" s="301"/>
      <c r="AN91" s="300">
        <f t="shared" si="0"/>
        <v>0</v>
      </c>
      <c r="AO91" s="301"/>
      <c r="AP91" s="301"/>
      <c r="AQ91" s="88"/>
      <c r="AS91" s="89">
        <f>'4 - Stavební přípomoce'!M28</f>
        <v>0</v>
      </c>
      <c r="AT91" s="90">
        <f t="shared" si="1"/>
        <v>0</v>
      </c>
      <c r="AU91" s="91">
        <f>'4 - Stavební přípomoce'!W112</f>
        <v>0</v>
      </c>
      <c r="AV91" s="90">
        <f>'4 - Stavební přípomoce'!M32</f>
        <v>0</v>
      </c>
      <c r="AW91" s="90">
        <f>'4 - Stavební přípomoce'!M33</f>
        <v>0</v>
      </c>
      <c r="AX91" s="90">
        <f>'4 - Stavební přípomoce'!M34</f>
        <v>0</v>
      </c>
      <c r="AY91" s="90">
        <f>'4 - Stavební přípomoce'!M35</f>
        <v>0</v>
      </c>
      <c r="AZ91" s="90">
        <f>'4 - Stavební přípomoce'!H32</f>
        <v>0</v>
      </c>
      <c r="BA91" s="90">
        <f>'4 - Stavební přípomoce'!H33</f>
        <v>0</v>
      </c>
      <c r="BB91" s="90">
        <f>'4 - Stavební přípomoce'!H34</f>
        <v>0</v>
      </c>
      <c r="BC91" s="90">
        <f>'4 - Stavební přípomoce'!H35</f>
        <v>0</v>
      </c>
      <c r="BD91" s="92">
        <f>'4 - Stavební přípomoce'!H36</f>
        <v>0</v>
      </c>
      <c r="BT91" s="93" t="s">
        <v>16</v>
      </c>
      <c r="BV91" s="93" t="s">
        <v>73</v>
      </c>
      <c r="BW91" s="93" t="s">
        <v>80</v>
      </c>
      <c r="BX91" s="93" t="s">
        <v>74</v>
      </c>
    </row>
    <row r="92" spans="1:76" s="5" customFormat="1" ht="16.5" customHeight="1">
      <c r="A92" s="84" t="s">
        <v>76</v>
      </c>
      <c r="B92" s="85"/>
      <c r="C92" s="86"/>
      <c r="D92" s="302">
        <v>5</v>
      </c>
      <c r="E92" s="302"/>
      <c r="F92" s="302"/>
      <c r="G92" s="302"/>
      <c r="H92" s="302"/>
      <c r="I92" s="87"/>
      <c r="J92" s="302" t="s">
        <v>6894</v>
      </c>
      <c r="K92" s="302"/>
      <c r="L92" s="302"/>
      <c r="M92" s="302"/>
      <c r="N92" s="302"/>
      <c r="O92" s="302"/>
      <c r="P92" s="302"/>
      <c r="Q92" s="302"/>
      <c r="R92" s="302"/>
      <c r="S92" s="302"/>
      <c r="T92" s="302"/>
      <c r="U92" s="302"/>
      <c r="V92" s="302"/>
      <c r="W92" s="302"/>
      <c r="X92" s="302"/>
      <c r="Y92" s="302"/>
      <c r="Z92" s="302"/>
      <c r="AA92" s="302"/>
      <c r="AB92" s="302"/>
      <c r="AC92" s="302"/>
      <c r="AD92" s="302"/>
      <c r="AE92" s="302"/>
      <c r="AF92" s="302"/>
      <c r="AG92" s="300">
        <f>'5 - Zařizovací předměty'!M30</f>
        <v>0</v>
      </c>
      <c r="AH92" s="301"/>
      <c r="AI92" s="301"/>
      <c r="AJ92" s="301"/>
      <c r="AK92" s="301"/>
      <c r="AL92" s="301"/>
      <c r="AM92" s="301"/>
      <c r="AN92" s="300">
        <f t="shared" si="0"/>
        <v>0</v>
      </c>
      <c r="AO92" s="301"/>
      <c r="AP92" s="301"/>
      <c r="AQ92" s="88"/>
      <c r="AS92" s="89">
        <f>'5 - Zařizovací předměty'!M28</f>
        <v>0</v>
      </c>
      <c r="AT92" s="90">
        <f t="shared" si="1"/>
        <v>0</v>
      </c>
      <c r="AU92" s="91">
        <f>'5 - Zařizovací předměty'!W111</f>
        <v>0</v>
      </c>
      <c r="AV92" s="90">
        <f>'5 - Zařizovací předměty'!M32</f>
        <v>0</v>
      </c>
      <c r="AW92" s="90">
        <f>'5 - Zařizovací předměty'!M33</f>
        <v>0</v>
      </c>
      <c r="AX92" s="90">
        <f>'5 - Zařizovací předměty'!M34</f>
        <v>0</v>
      </c>
      <c r="AY92" s="90">
        <f>'5 - Zařizovací předměty'!M35</f>
        <v>0</v>
      </c>
      <c r="AZ92" s="90">
        <f>'5 - Zařizovací předměty'!H32</f>
        <v>0</v>
      </c>
      <c r="BA92" s="90">
        <f>'5 - Zařizovací předměty'!H33</f>
        <v>0</v>
      </c>
      <c r="BB92" s="90">
        <f>'5 - Zařizovací předměty'!H34</f>
        <v>0</v>
      </c>
      <c r="BC92" s="90">
        <f>'5 - Zařizovací předměty'!H35</f>
        <v>0</v>
      </c>
      <c r="BD92" s="92">
        <f>'5 - Zařizovací předměty'!H36</f>
        <v>0</v>
      </c>
      <c r="BT92" s="93" t="s">
        <v>16</v>
      </c>
      <c r="BV92" s="93" t="s">
        <v>73</v>
      </c>
      <c r="BW92" s="93" t="s">
        <v>81</v>
      </c>
      <c r="BX92" s="93" t="s">
        <v>74</v>
      </c>
    </row>
    <row r="93" spans="1:76" s="5" customFormat="1" ht="16.5" customHeight="1">
      <c r="A93" s="84" t="s">
        <v>76</v>
      </c>
      <c r="B93" s="85"/>
      <c r="C93" s="86"/>
      <c r="D93" s="302">
        <v>6</v>
      </c>
      <c r="E93" s="302"/>
      <c r="F93" s="302"/>
      <c r="G93" s="302"/>
      <c r="H93" s="302"/>
      <c r="I93" s="87"/>
      <c r="J93" s="302" t="s">
        <v>6901</v>
      </c>
      <c r="K93" s="302"/>
      <c r="L93" s="302"/>
      <c r="M93" s="302"/>
      <c r="N93" s="302"/>
      <c r="O93" s="302"/>
      <c r="P93" s="302"/>
      <c r="Q93" s="302"/>
      <c r="R93" s="302"/>
      <c r="S93" s="302"/>
      <c r="T93" s="302"/>
      <c r="U93" s="302"/>
      <c r="V93" s="302"/>
      <c r="W93" s="302"/>
      <c r="X93" s="302"/>
      <c r="Y93" s="302"/>
      <c r="Z93" s="302"/>
      <c r="AA93" s="302"/>
      <c r="AB93" s="302"/>
      <c r="AC93" s="302"/>
      <c r="AD93" s="302"/>
      <c r="AE93" s="302"/>
      <c r="AF93" s="302"/>
      <c r="AG93" s="300">
        <f>'6 - Vytápění'!M30</f>
        <v>0</v>
      </c>
      <c r="AH93" s="301"/>
      <c r="AI93" s="301"/>
      <c r="AJ93" s="301"/>
      <c r="AK93" s="301"/>
      <c r="AL93" s="301"/>
      <c r="AM93" s="301"/>
      <c r="AN93" s="300">
        <f t="shared" si="0"/>
        <v>0</v>
      </c>
      <c r="AO93" s="301"/>
      <c r="AP93" s="301"/>
      <c r="AQ93" s="88"/>
      <c r="AS93" s="89">
        <f>'6 - Vytápění'!M28</f>
        <v>0</v>
      </c>
      <c r="AT93" s="90">
        <f t="shared" si="1"/>
        <v>0</v>
      </c>
      <c r="AU93" s="91">
        <f>'6 - Vytápění'!W114</f>
        <v>0</v>
      </c>
      <c r="AV93" s="90">
        <f>'6 - Vytápění'!M32</f>
        <v>0</v>
      </c>
      <c r="AW93" s="90">
        <f>'6 - Vytápění'!M33</f>
        <v>0</v>
      </c>
      <c r="AX93" s="90">
        <f>'6 - Vytápění'!M34</f>
        <v>0</v>
      </c>
      <c r="AY93" s="90">
        <f>'6 - Vytápění'!M35</f>
        <v>0</v>
      </c>
      <c r="AZ93" s="90">
        <f>'6 - Vytápění'!H32</f>
        <v>0</v>
      </c>
      <c r="BA93" s="90">
        <f>'6 - Vytápění'!H33</f>
        <v>0</v>
      </c>
      <c r="BB93" s="90">
        <f>'6 - Vytápění'!H34</f>
        <v>0</v>
      </c>
      <c r="BC93" s="90">
        <f>'6 - Vytápění'!H35</f>
        <v>0</v>
      </c>
      <c r="BD93" s="92">
        <f>'6 - Vytápění'!H36</f>
        <v>0</v>
      </c>
      <c r="BT93" s="93" t="s">
        <v>16</v>
      </c>
      <c r="BV93" s="93" t="s">
        <v>73</v>
      </c>
      <c r="BW93" s="93" t="s">
        <v>82</v>
      </c>
      <c r="BX93" s="93" t="s">
        <v>74</v>
      </c>
    </row>
    <row r="94" spans="1:76" s="5" customFormat="1" ht="16.5" customHeight="1">
      <c r="A94" s="84" t="s">
        <v>76</v>
      </c>
      <c r="B94" s="85"/>
      <c r="C94" s="86"/>
      <c r="D94" s="302">
        <v>7</v>
      </c>
      <c r="E94" s="302"/>
      <c r="F94" s="302"/>
      <c r="G94" s="302"/>
      <c r="H94" s="302"/>
      <c r="I94" s="87"/>
      <c r="J94" s="302" t="s">
        <v>6900</v>
      </c>
      <c r="K94" s="302"/>
      <c r="L94" s="302"/>
      <c r="M94" s="302"/>
      <c r="N94" s="302"/>
      <c r="O94" s="302"/>
      <c r="P94" s="302"/>
      <c r="Q94" s="302"/>
      <c r="R94" s="302"/>
      <c r="S94" s="302"/>
      <c r="T94" s="302"/>
      <c r="U94" s="302"/>
      <c r="V94" s="302"/>
      <c r="W94" s="302"/>
      <c r="X94" s="302"/>
      <c r="Y94" s="302"/>
      <c r="Z94" s="302"/>
      <c r="AA94" s="302"/>
      <c r="AB94" s="302"/>
      <c r="AC94" s="302"/>
      <c r="AD94" s="302"/>
      <c r="AE94" s="302"/>
      <c r="AF94" s="302"/>
      <c r="AG94" s="300">
        <f>'7 - Truhlářské práce'!M30</f>
        <v>0</v>
      </c>
      <c r="AH94" s="301"/>
      <c r="AI94" s="301"/>
      <c r="AJ94" s="301"/>
      <c r="AK94" s="301"/>
      <c r="AL94" s="301"/>
      <c r="AM94" s="301"/>
      <c r="AN94" s="300">
        <f t="shared" si="0"/>
        <v>0</v>
      </c>
      <c r="AO94" s="301"/>
      <c r="AP94" s="301"/>
      <c r="AQ94" s="88"/>
      <c r="AS94" s="89">
        <f>'7 - Truhlářské práce'!M28</f>
        <v>0</v>
      </c>
      <c r="AT94" s="90">
        <f t="shared" si="1"/>
        <v>0</v>
      </c>
      <c r="AU94" s="91">
        <f>'7 - Truhlářské práce'!W114</f>
        <v>0</v>
      </c>
      <c r="AV94" s="90">
        <f>'7 - Truhlářské práce'!M32</f>
        <v>0</v>
      </c>
      <c r="AW94" s="90">
        <f>'7 - Truhlářské práce'!M33</f>
        <v>0</v>
      </c>
      <c r="AX94" s="90">
        <f>'7 - Truhlářské práce'!M34</f>
        <v>0</v>
      </c>
      <c r="AY94" s="90">
        <f>'7 - Truhlářské práce'!M35</f>
        <v>0</v>
      </c>
      <c r="AZ94" s="90">
        <f>'7 - Truhlářské práce'!H32</f>
        <v>0</v>
      </c>
      <c r="BA94" s="90">
        <f>'7 - Truhlářské práce'!H33</f>
        <v>0</v>
      </c>
      <c r="BB94" s="90">
        <f>'7 - Truhlářské práce'!H34</f>
        <v>0</v>
      </c>
      <c r="BC94" s="90">
        <f>'7 - Truhlářské práce'!H35</f>
        <v>0</v>
      </c>
      <c r="BD94" s="92">
        <f>'7 - Truhlářské práce'!H36</f>
        <v>0</v>
      </c>
      <c r="BT94" s="93" t="s">
        <v>16</v>
      </c>
      <c r="BV94" s="93" t="s">
        <v>73</v>
      </c>
      <c r="BW94" s="93" t="s">
        <v>83</v>
      </c>
      <c r="BX94" s="93" t="s">
        <v>74</v>
      </c>
    </row>
    <row r="95" spans="2:43" ht="13.5">
      <c r="B95" s="22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3"/>
    </row>
    <row r="96" spans="2:48" s="1" customFormat="1" ht="30" customHeight="1">
      <c r="B96" s="31"/>
      <c r="C96" s="76" t="s">
        <v>84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07">
        <v>0</v>
      </c>
      <c r="AH96" s="307"/>
      <c r="AI96" s="307"/>
      <c r="AJ96" s="307"/>
      <c r="AK96" s="307"/>
      <c r="AL96" s="307"/>
      <c r="AM96" s="307"/>
      <c r="AN96" s="307">
        <v>0</v>
      </c>
      <c r="AO96" s="307"/>
      <c r="AP96" s="307"/>
      <c r="AQ96" s="33"/>
      <c r="AS96" s="72" t="s">
        <v>85</v>
      </c>
      <c r="AT96" s="73" t="s">
        <v>86</v>
      </c>
      <c r="AU96" s="73" t="s">
        <v>35</v>
      </c>
      <c r="AV96" s="74" t="s">
        <v>58</v>
      </c>
    </row>
    <row r="97" spans="2:48" s="1" customFormat="1" ht="10.9" customHeight="1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3"/>
      <c r="AS97" s="94"/>
      <c r="AT97" s="52"/>
      <c r="AU97" s="52"/>
      <c r="AV97" s="54"/>
    </row>
    <row r="98" spans="2:43" s="1" customFormat="1" ht="30" customHeight="1">
      <c r="B98" s="31"/>
      <c r="C98" s="95" t="s">
        <v>87</v>
      </c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303">
        <f>ROUND(AG87+AG96,2)</f>
        <v>0</v>
      </c>
      <c r="AH98" s="303"/>
      <c r="AI98" s="303"/>
      <c r="AJ98" s="303"/>
      <c r="AK98" s="303"/>
      <c r="AL98" s="303"/>
      <c r="AM98" s="303"/>
      <c r="AN98" s="303">
        <f>AN87+AN96</f>
        <v>0</v>
      </c>
      <c r="AO98" s="303"/>
      <c r="AP98" s="303"/>
      <c r="AQ98" s="33"/>
    </row>
    <row r="99" spans="2:43" s="1" customFormat="1" ht="6.95" customHeight="1"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7"/>
    </row>
  </sheetData>
  <sheetProtection password="DE9D" sheet="1" objects="1" scenarios="1"/>
  <mergeCells count="69">
    <mergeCell ref="AR2:BE2"/>
    <mergeCell ref="AG87:AM87"/>
    <mergeCell ref="AN87:AP87"/>
    <mergeCell ref="AG96:AM96"/>
    <mergeCell ref="AN96:AP96"/>
    <mergeCell ref="AN93:AP93"/>
    <mergeCell ref="AG93:AM93"/>
    <mergeCell ref="AN91:AP91"/>
    <mergeCell ref="AG91:AM91"/>
    <mergeCell ref="AN89:AP89"/>
    <mergeCell ref="AG89:AM89"/>
    <mergeCell ref="AS82:AT84"/>
    <mergeCell ref="AM83:AP83"/>
    <mergeCell ref="AK26:AO26"/>
    <mergeCell ref="AN92:AP92"/>
    <mergeCell ref="AG92:AM92"/>
    <mergeCell ref="AG98:AM98"/>
    <mergeCell ref="AN98:AP98"/>
    <mergeCell ref="AN94:AP94"/>
    <mergeCell ref="AG94:AM94"/>
    <mergeCell ref="D94:H94"/>
    <mergeCell ref="J94:AF94"/>
    <mergeCell ref="D92:H92"/>
    <mergeCell ref="J92:AF92"/>
    <mergeCell ref="D93:H93"/>
    <mergeCell ref="J93:AF93"/>
    <mergeCell ref="AN90:AP90"/>
    <mergeCell ref="AG90:AM90"/>
    <mergeCell ref="D90:H90"/>
    <mergeCell ref="J90:AF90"/>
    <mergeCell ref="D91:H91"/>
    <mergeCell ref="J91:AF91"/>
    <mergeCell ref="AN88:AP88"/>
    <mergeCell ref="AG88:AM88"/>
    <mergeCell ref="D88:H88"/>
    <mergeCell ref="J88:AF88"/>
    <mergeCell ref="D89:H89"/>
    <mergeCell ref="J89:AF89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AK27:AO27"/>
    <mergeCell ref="AK29:AO29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display="1) Souhrnný list stavby"/>
    <hyperlink ref="W1:AF1" location="C87" display="2) Rekapitulace objektů"/>
    <hyperlink ref="A88" location="'1a - Vodovod 2017'!C2" display="/"/>
    <hyperlink ref="A89" location="'2a - Kanalizace 2017'!C2" display="/"/>
    <hyperlink ref="A90" location="'3a - Elektro 2017'!C2" display="/"/>
    <hyperlink ref="A91" location="'4a - Stavební přípomoce 2017'!C2" display="/"/>
    <hyperlink ref="A92" location="'5a - Zařizovací předměty ...'!C2" display="/"/>
    <hyperlink ref="A93" location="'6a - Vytápění 2017'!C2" display="/"/>
    <hyperlink ref="A94" location="'8a - Truhlářské práce 2017'!C2" display="/"/>
  </hyperlinks>
  <printOptions/>
  <pageMargins left="0.5833333" right="0.5833333" top="0.5" bottom="0.4666667" header="0" footer="0"/>
  <pageSetup blackAndWhite="1" fitToHeight="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651"/>
  <sheetViews>
    <sheetView showGridLines="0" workbookViewId="0" topLeftCell="A1">
      <pane ySplit="1" topLeftCell="A2" activePane="bottomLeft" state="frozen"/>
      <selection pane="bottomLeft" activeCell="L29" sqref="L29"/>
    </sheetView>
  </sheetViews>
  <sheetFormatPr defaultColWidth="9.33203125" defaultRowHeight="13.5"/>
  <cols>
    <col min="1" max="1" width="8.33203125" style="171" customWidth="1"/>
    <col min="2" max="2" width="1.66796875" style="171" customWidth="1"/>
    <col min="3" max="3" width="4.16015625" style="171" customWidth="1"/>
    <col min="4" max="4" width="4.33203125" style="171" customWidth="1"/>
    <col min="5" max="5" width="17.16015625" style="171" customWidth="1"/>
    <col min="6" max="7" width="11.16015625" style="171" customWidth="1"/>
    <col min="8" max="8" width="12.5" style="171" customWidth="1"/>
    <col min="9" max="9" width="7" style="171" customWidth="1"/>
    <col min="10" max="10" width="5.16015625" style="171" customWidth="1"/>
    <col min="11" max="11" width="11.5" style="171" customWidth="1"/>
    <col min="12" max="12" width="12" style="171" customWidth="1"/>
    <col min="13" max="14" width="6" style="171" customWidth="1"/>
    <col min="15" max="15" width="2" style="171" customWidth="1"/>
    <col min="16" max="16" width="12.5" style="171" customWidth="1"/>
    <col min="17" max="17" width="4.16015625" style="171" customWidth="1"/>
    <col min="18" max="18" width="1.66796875" style="171" customWidth="1"/>
    <col min="19" max="19" width="8.16015625" style="171" customWidth="1"/>
    <col min="20" max="20" width="29.66015625" style="171" hidden="1" customWidth="1"/>
    <col min="21" max="21" width="16.33203125" style="171" hidden="1" customWidth="1"/>
    <col min="22" max="22" width="12.33203125" style="176" customWidth="1"/>
    <col min="23" max="23" width="16.33203125" style="171" hidden="1" customWidth="1"/>
    <col min="24" max="24" width="12.16015625" style="171" hidden="1" customWidth="1"/>
    <col min="25" max="25" width="15" style="171" hidden="1" customWidth="1"/>
    <col min="26" max="26" width="11" style="171" hidden="1" customWidth="1"/>
    <col min="27" max="27" width="15" style="171" hidden="1" customWidth="1"/>
    <col min="28" max="28" width="16.33203125" style="171" hidden="1" customWidth="1"/>
    <col min="29" max="29" width="11" style="171" customWidth="1"/>
    <col min="30" max="30" width="15" style="171" customWidth="1"/>
    <col min="31" max="31" width="16.33203125" style="171" customWidth="1"/>
    <col min="32" max="43" width="9.33203125" style="171" customWidth="1"/>
    <col min="44" max="65" width="9.33203125" style="171" hidden="1" customWidth="1"/>
    <col min="66" max="16384" width="9.33203125" style="171" customWidth="1"/>
  </cols>
  <sheetData>
    <row r="1" spans="1:66" ht="21.75" customHeight="1">
      <c r="A1" s="97"/>
      <c r="B1" s="11"/>
      <c r="C1" s="11"/>
      <c r="D1" s="12" t="s">
        <v>1</v>
      </c>
      <c r="E1" s="11"/>
      <c r="F1" s="13" t="s">
        <v>88</v>
      </c>
      <c r="G1" s="13"/>
      <c r="H1" s="351" t="s">
        <v>89</v>
      </c>
      <c r="I1" s="351"/>
      <c r="J1" s="351"/>
      <c r="K1" s="351"/>
      <c r="L1" s="13" t="s">
        <v>90</v>
      </c>
      <c r="M1" s="11"/>
      <c r="N1" s="11"/>
      <c r="O1" s="12" t="s">
        <v>91</v>
      </c>
      <c r="P1" s="11"/>
      <c r="Q1" s="11"/>
      <c r="R1" s="11"/>
      <c r="S1" s="13" t="s">
        <v>92</v>
      </c>
      <c r="T1" s="13"/>
      <c r="U1" s="97"/>
      <c r="V1" s="142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</row>
    <row r="2" spans="3:46" ht="36.95" customHeight="1">
      <c r="C2" s="312" t="s">
        <v>7</v>
      </c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T2" s="172" t="s">
        <v>77</v>
      </c>
    </row>
    <row r="3" spans="2:46" ht="6.95" customHeight="1">
      <c r="B3" s="173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5"/>
      <c r="AT3" s="172" t="s">
        <v>93</v>
      </c>
    </row>
    <row r="4" spans="2:46" ht="36.95" customHeight="1">
      <c r="B4" s="177"/>
      <c r="C4" s="314" t="s">
        <v>94</v>
      </c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178"/>
      <c r="T4" s="179" t="s">
        <v>13</v>
      </c>
      <c r="AT4" s="172" t="s">
        <v>6</v>
      </c>
    </row>
    <row r="5" spans="2:18" ht="6.95" customHeight="1">
      <c r="B5" s="177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78"/>
    </row>
    <row r="6" spans="2:18" ht="25.35" customHeight="1">
      <c r="B6" s="177"/>
      <c r="C6" s="180"/>
      <c r="D6" s="181" t="s">
        <v>17</v>
      </c>
      <c r="E6" s="180"/>
      <c r="F6" s="316" t="str">
        <f>'Rekapitulace stavby'!K6</f>
        <v>VŠE - Stavební práce - profese</v>
      </c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180"/>
      <c r="R6" s="178"/>
    </row>
    <row r="7" spans="2:18" s="182" customFormat="1" ht="32.85" customHeight="1">
      <c r="B7" s="183"/>
      <c r="C7" s="184"/>
      <c r="D7" s="185" t="s">
        <v>95</v>
      </c>
      <c r="E7" s="184"/>
      <c r="F7" s="318" t="s">
        <v>6899</v>
      </c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184"/>
      <c r="R7" s="186"/>
    </row>
    <row r="8" spans="2:18" s="182" customFormat="1" ht="14.45" customHeight="1">
      <c r="B8" s="183"/>
      <c r="C8" s="184"/>
      <c r="D8" s="181" t="s">
        <v>18</v>
      </c>
      <c r="E8" s="184"/>
      <c r="F8" s="187" t="s">
        <v>5</v>
      </c>
      <c r="G8" s="184"/>
      <c r="H8" s="184"/>
      <c r="I8" s="184"/>
      <c r="J8" s="184"/>
      <c r="K8" s="184"/>
      <c r="L8" s="184"/>
      <c r="M8" s="181" t="s">
        <v>19</v>
      </c>
      <c r="N8" s="184"/>
      <c r="O8" s="187" t="s">
        <v>5</v>
      </c>
      <c r="P8" s="184"/>
      <c r="Q8" s="184"/>
      <c r="R8" s="186"/>
    </row>
    <row r="9" spans="2:18" s="182" customFormat="1" ht="14.45" customHeight="1">
      <c r="B9" s="183"/>
      <c r="C9" s="184"/>
      <c r="D9" s="181" t="s">
        <v>20</v>
      </c>
      <c r="E9" s="184"/>
      <c r="F9" s="187" t="s">
        <v>21</v>
      </c>
      <c r="G9" s="184"/>
      <c r="H9" s="184"/>
      <c r="I9" s="184"/>
      <c r="J9" s="184"/>
      <c r="K9" s="184"/>
      <c r="L9" s="184"/>
      <c r="M9" s="181" t="s">
        <v>22</v>
      </c>
      <c r="N9" s="184"/>
      <c r="O9" s="320" t="str">
        <f>'Rekapitulace stavby'!AN8</f>
        <v>5.10.2017</v>
      </c>
      <c r="P9" s="320"/>
      <c r="Q9" s="184"/>
      <c r="R9" s="186"/>
    </row>
    <row r="10" spans="2:18" s="182" customFormat="1" ht="10.9" customHeight="1">
      <c r="B10" s="183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6"/>
    </row>
    <row r="11" spans="2:18" s="182" customFormat="1" ht="14.45" customHeight="1">
      <c r="B11" s="183"/>
      <c r="C11" s="184"/>
      <c r="D11" s="181" t="s">
        <v>24</v>
      </c>
      <c r="E11" s="184"/>
      <c r="F11" s="184"/>
      <c r="G11" s="184"/>
      <c r="H11" s="184"/>
      <c r="I11" s="184"/>
      <c r="J11" s="184"/>
      <c r="K11" s="184"/>
      <c r="L11" s="184"/>
      <c r="M11" s="181" t="s">
        <v>25</v>
      </c>
      <c r="N11" s="184"/>
      <c r="O11" s="321" t="str">
        <f>IF('Rekapitulace stavby'!AN10="","",'Rekapitulace stavby'!AN10)</f>
        <v/>
      </c>
      <c r="P11" s="321"/>
      <c r="Q11" s="184"/>
      <c r="R11" s="186"/>
    </row>
    <row r="12" spans="2:18" s="182" customFormat="1" ht="18" customHeight="1">
      <c r="B12" s="183"/>
      <c r="C12" s="184"/>
      <c r="D12" s="184"/>
      <c r="E12" s="187" t="str">
        <f>IF('Rekapitulace stavby'!E11="","",'Rekapitulace stavby'!E11)</f>
        <v xml:space="preserve"> </v>
      </c>
      <c r="F12" s="184"/>
      <c r="G12" s="184"/>
      <c r="H12" s="184"/>
      <c r="I12" s="184"/>
      <c r="J12" s="184"/>
      <c r="K12" s="184"/>
      <c r="L12" s="184"/>
      <c r="M12" s="181" t="s">
        <v>26</v>
      </c>
      <c r="N12" s="184"/>
      <c r="O12" s="321" t="str">
        <f>IF('Rekapitulace stavby'!AN11="","",'Rekapitulace stavby'!AN11)</f>
        <v/>
      </c>
      <c r="P12" s="321"/>
      <c r="Q12" s="184"/>
      <c r="R12" s="186"/>
    </row>
    <row r="13" spans="2:18" s="182" customFormat="1" ht="6.95" customHeight="1">
      <c r="B13" s="183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6"/>
    </row>
    <row r="14" spans="2:18" s="182" customFormat="1" ht="14.45" customHeight="1">
      <c r="B14" s="183"/>
      <c r="C14" s="184"/>
      <c r="D14" s="181" t="s">
        <v>27</v>
      </c>
      <c r="E14" s="184"/>
      <c r="F14" s="184"/>
      <c r="G14" s="184"/>
      <c r="H14" s="184"/>
      <c r="I14" s="184"/>
      <c r="J14" s="184"/>
      <c r="K14" s="184"/>
      <c r="L14" s="184"/>
      <c r="M14" s="181" t="s">
        <v>25</v>
      </c>
      <c r="N14" s="184"/>
      <c r="O14" s="321" t="str">
        <f>IF('Rekapitulace stavby'!AN13="","",'Rekapitulace stavby'!AN13)</f>
        <v/>
      </c>
      <c r="P14" s="321"/>
      <c r="Q14" s="184"/>
      <c r="R14" s="186"/>
    </row>
    <row r="15" spans="2:18" s="182" customFormat="1" ht="18" customHeight="1">
      <c r="B15" s="183"/>
      <c r="C15" s="184"/>
      <c r="D15" s="184"/>
      <c r="E15" s="187" t="str">
        <f>IF('Rekapitulace stavby'!E14="","",'Rekapitulace stavby'!E14)</f>
        <v xml:space="preserve"> </v>
      </c>
      <c r="F15" s="184"/>
      <c r="G15" s="184"/>
      <c r="H15" s="184"/>
      <c r="I15" s="184"/>
      <c r="J15" s="184"/>
      <c r="K15" s="184"/>
      <c r="L15" s="184"/>
      <c r="M15" s="181" t="s">
        <v>26</v>
      </c>
      <c r="N15" s="184"/>
      <c r="O15" s="321" t="str">
        <f>IF('Rekapitulace stavby'!AN14="","",'Rekapitulace stavby'!AN14)</f>
        <v/>
      </c>
      <c r="P15" s="321"/>
      <c r="Q15" s="184"/>
      <c r="R15" s="186"/>
    </row>
    <row r="16" spans="2:18" s="182" customFormat="1" ht="6.95" customHeight="1">
      <c r="B16" s="183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6"/>
    </row>
    <row r="17" spans="2:18" s="182" customFormat="1" ht="14.45" customHeight="1">
      <c r="B17" s="183"/>
      <c r="C17" s="184"/>
      <c r="D17" s="181" t="s">
        <v>28</v>
      </c>
      <c r="E17" s="184"/>
      <c r="F17" s="184"/>
      <c r="G17" s="184"/>
      <c r="H17" s="184"/>
      <c r="I17" s="184"/>
      <c r="J17" s="184"/>
      <c r="K17" s="184"/>
      <c r="L17" s="184"/>
      <c r="M17" s="181" t="s">
        <v>25</v>
      </c>
      <c r="N17" s="184"/>
      <c r="O17" s="321" t="str">
        <f>IF('Rekapitulace stavby'!AN16="","",'Rekapitulace stavby'!AN16)</f>
        <v/>
      </c>
      <c r="P17" s="321"/>
      <c r="Q17" s="184"/>
      <c r="R17" s="186"/>
    </row>
    <row r="18" spans="2:18" s="182" customFormat="1" ht="18" customHeight="1">
      <c r="B18" s="183"/>
      <c r="C18" s="184"/>
      <c r="D18" s="184"/>
      <c r="E18" s="187" t="str">
        <f>IF('Rekapitulace stavby'!E17="","",'Rekapitulace stavby'!E17)</f>
        <v xml:space="preserve"> </v>
      </c>
      <c r="F18" s="184"/>
      <c r="G18" s="184"/>
      <c r="H18" s="184"/>
      <c r="I18" s="184"/>
      <c r="J18" s="184"/>
      <c r="K18" s="184"/>
      <c r="L18" s="184"/>
      <c r="M18" s="181" t="s">
        <v>26</v>
      </c>
      <c r="N18" s="184"/>
      <c r="O18" s="321" t="str">
        <f>IF('Rekapitulace stavby'!AN17="","",'Rekapitulace stavby'!AN17)</f>
        <v/>
      </c>
      <c r="P18" s="321"/>
      <c r="Q18" s="184"/>
      <c r="R18" s="186"/>
    </row>
    <row r="19" spans="2:18" s="182" customFormat="1" ht="6.95" customHeight="1">
      <c r="B19" s="183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6"/>
    </row>
    <row r="20" spans="2:18" s="182" customFormat="1" ht="14.45" customHeight="1">
      <c r="B20" s="183"/>
      <c r="C20" s="184"/>
      <c r="D20" s="181" t="s">
        <v>30</v>
      </c>
      <c r="E20" s="184"/>
      <c r="F20" s="184"/>
      <c r="G20" s="184"/>
      <c r="H20" s="184"/>
      <c r="I20" s="184"/>
      <c r="J20" s="184"/>
      <c r="K20" s="184"/>
      <c r="L20" s="184"/>
      <c r="M20" s="181" t="s">
        <v>25</v>
      </c>
      <c r="N20" s="184"/>
      <c r="O20" s="321" t="str">
        <f>IF('Rekapitulace stavby'!AN19="","",'Rekapitulace stavby'!AN19)</f>
        <v/>
      </c>
      <c r="P20" s="321"/>
      <c r="Q20" s="184"/>
      <c r="R20" s="186"/>
    </row>
    <row r="21" spans="2:18" s="182" customFormat="1" ht="18" customHeight="1">
      <c r="B21" s="183"/>
      <c r="C21" s="184"/>
      <c r="D21" s="184"/>
      <c r="E21" s="187" t="str">
        <f>IF('Rekapitulace stavby'!E20="","",'Rekapitulace stavby'!E20)</f>
        <v xml:space="preserve"> </v>
      </c>
      <c r="F21" s="184"/>
      <c r="G21" s="184"/>
      <c r="H21" s="184"/>
      <c r="I21" s="184"/>
      <c r="J21" s="184"/>
      <c r="K21" s="184"/>
      <c r="L21" s="184"/>
      <c r="M21" s="181" t="s">
        <v>26</v>
      </c>
      <c r="N21" s="184"/>
      <c r="O21" s="321" t="str">
        <f>IF('Rekapitulace stavby'!AN20="","",'Rekapitulace stavby'!AN20)</f>
        <v/>
      </c>
      <c r="P21" s="321"/>
      <c r="Q21" s="184"/>
      <c r="R21" s="186"/>
    </row>
    <row r="22" spans="2:18" s="182" customFormat="1" ht="6.95" customHeight="1">
      <c r="B22" s="183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6"/>
    </row>
    <row r="23" spans="2:18" s="182" customFormat="1" ht="14.45" customHeight="1">
      <c r="B23" s="183"/>
      <c r="C23" s="184"/>
      <c r="D23" s="181" t="s">
        <v>31</v>
      </c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6"/>
    </row>
    <row r="24" spans="2:18" s="182" customFormat="1" ht="28.5" customHeight="1">
      <c r="B24" s="183"/>
      <c r="C24" s="184"/>
      <c r="D24" s="184"/>
      <c r="E24" s="322" t="s">
        <v>137</v>
      </c>
      <c r="F24" s="322"/>
      <c r="G24" s="322"/>
      <c r="H24" s="322"/>
      <c r="I24" s="322"/>
      <c r="J24" s="322"/>
      <c r="K24" s="322"/>
      <c r="L24" s="322"/>
      <c r="M24" s="184"/>
      <c r="N24" s="184"/>
      <c r="O24" s="184"/>
      <c r="P24" s="184"/>
      <c r="Q24" s="184"/>
      <c r="R24" s="186"/>
    </row>
    <row r="25" spans="2:18" s="182" customFormat="1" ht="6.95" customHeight="1">
      <c r="B25" s="183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6"/>
    </row>
    <row r="26" spans="2:18" s="182" customFormat="1" ht="6.95" customHeight="1">
      <c r="B26" s="183"/>
      <c r="C26" s="184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4"/>
      <c r="R26" s="186"/>
    </row>
    <row r="27" spans="2:18" s="182" customFormat="1" ht="14.45" customHeight="1">
      <c r="B27" s="183"/>
      <c r="C27" s="184"/>
      <c r="D27" s="189" t="s">
        <v>96</v>
      </c>
      <c r="E27" s="184"/>
      <c r="F27" s="184"/>
      <c r="G27" s="184"/>
      <c r="H27" s="184"/>
      <c r="I27" s="184"/>
      <c r="J27" s="184"/>
      <c r="K27" s="184"/>
      <c r="L27" s="184"/>
      <c r="M27" s="323">
        <f>N88</f>
        <v>0</v>
      </c>
      <c r="N27" s="323"/>
      <c r="O27" s="323"/>
      <c r="P27" s="323"/>
      <c r="Q27" s="184"/>
      <c r="R27" s="186"/>
    </row>
    <row r="28" spans="2:18" s="182" customFormat="1" ht="14.45" customHeight="1">
      <c r="B28" s="183"/>
      <c r="C28" s="184"/>
      <c r="D28" s="190" t="s">
        <v>97</v>
      </c>
      <c r="E28" s="184"/>
      <c r="F28" s="184"/>
      <c r="G28" s="184"/>
      <c r="H28" s="184"/>
      <c r="I28" s="184"/>
      <c r="J28" s="184"/>
      <c r="K28" s="184"/>
      <c r="L28" s="184"/>
      <c r="M28" s="323">
        <f>N92</f>
        <v>0</v>
      </c>
      <c r="N28" s="323"/>
      <c r="O28" s="323"/>
      <c r="P28" s="323"/>
      <c r="Q28" s="184"/>
      <c r="R28" s="186"/>
    </row>
    <row r="29" spans="2:18" s="182" customFormat="1" ht="6.95" customHeight="1">
      <c r="B29" s="183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6"/>
    </row>
    <row r="30" spans="2:18" s="182" customFormat="1" ht="25.35" customHeight="1">
      <c r="B30" s="183"/>
      <c r="C30" s="184"/>
      <c r="D30" s="191" t="s">
        <v>34</v>
      </c>
      <c r="E30" s="184"/>
      <c r="F30" s="184"/>
      <c r="G30" s="184"/>
      <c r="H30" s="184"/>
      <c r="I30" s="184"/>
      <c r="J30" s="184"/>
      <c r="K30" s="184"/>
      <c r="L30" s="184"/>
      <c r="M30" s="324">
        <f>ROUND(M27+M28,2)</f>
        <v>0</v>
      </c>
      <c r="N30" s="319"/>
      <c r="O30" s="319"/>
      <c r="P30" s="319"/>
      <c r="Q30" s="184"/>
      <c r="R30" s="186"/>
    </row>
    <row r="31" spans="2:18" s="182" customFormat="1" ht="6.95" customHeight="1">
      <c r="B31" s="183"/>
      <c r="C31" s="184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4"/>
      <c r="R31" s="186"/>
    </row>
    <row r="32" spans="2:18" s="182" customFormat="1" ht="14.45" customHeight="1">
      <c r="B32" s="183"/>
      <c r="C32" s="184"/>
      <c r="D32" s="192" t="s">
        <v>35</v>
      </c>
      <c r="E32" s="192" t="s">
        <v>36</v>
      </c>
      <c r="F32" s="193">
        <v>0.21</v>
      </c>
      <c r="G32" s="194" t="s">
        <v>37</v>
      </c>
      <c r="H32" s="325">
        <f>ROUND((SUM(BE92:BE93)+SUM(BE111:BE648)),2)</f>
        <v>0</v>
      </c>
      <c r="I32" s="319"/>
      <c r="J32" s="319"/>
      <c r="K32" s="184"/>
      <c r="L32" s="184"/>
      <c r="M32" s="325">
        <f>ROUND(ROUND((SUM(BE92:BE93)+SUM(BE111:BE648)),2)*F32,2)</f>
        <v>0</v>
      </c>
      <c r="N32" s="319"/>
      <c r="O32" s="319"/>
      <c r="P32" s="319"/>
      <c r="Q32" s="184"/>
      <c r="R32" s="186"/>
    </row>
    <row r="33" spans="2:18" s="182" customFormat="1" ht="14.45" customHeight="1">
      <c r="B33" s="183"/>
      <c r="C33" s="184"/>
      <c r="D33" s="184"/>
      <c r="E33" s="192" t="s">
        <v>38</v>
      </c>
      <c r="F33" s="193">
        <v>0.15</v>
      </c>
      <c r="G33" s="194" t="s">
        <v>37</v>
      </c>
      <c r="H33" s="325">
        <f>ROUND((SUM(BF92:BF93)+SUM(BF111:BF648)),2)</f>
        <v>0</v>
      </c>
      <c r="I33" s="319"/>
      <c r="J33" s="319"/>
      <c r="K33" s="184"/>
      <c r="L33" s="184"/>
      <c r="M33" s="325">
        <f>ROUND(ROUND((SUM(BF92:BF93)+SUM(BF111:BF648)),2)*F33,2)</f>
        <v>0</v>
      </c>
      <c r="N33" s="319"/>
      <c r="O33" s="319"/>
      <c r="P33" s="319"/>
      <c r="Q33" s="184"/>
      <c r="R33" s="186"/>
    </row>
    <row r="34" spans="2:18" s="182" customFormat="1" ht="14.45" customHeight="1" hidden="1">
      <c r="B34" s="183"/>
      <c r="C34" s="184"/>
      <c r="D34" s="184"/>
      <c r="E34" s="192" t="s">
        <v>39</v>
      </c>
      <c r="F34" s="193">
        <v>0.21</v>
      </c>
      <c r="G34" s="194" t="s">
        <v>37</v>
      </c>
      <c r="H34" s="325">
        <f>ROUND((SUM(BG92:BG93)+SUM(BG111:BG648)),2)</f>
        <v>0</v>
      </c>
      <c r="I34" s="319"/>
      <c r="J34" s="319"/>
      <c r="K34" s="184"/>
      <c r="L34" s="184"/>
      <c r="M34" s="325">
        <v>0</v>
      </c>
      <c r="N34" s="319"/>
      <c r="O34" s="319"/>
      <c r="P34" s="319"/>
      <c r="Q34" s="184"/>
      <c r="R34" s="186"/>
    </row>
    <row r="35" spans="2:18" s="182" customFormat="1" ht="14.45" customHeight="1" hidden="1">
      <c r="B35" s="183"/>
      <c r="C35" s="184"/>
      <c r="D35" s="184"/>
      <c r="E35" s="192" t="s">
        <v>40</v>
      </c>
      <c r="F35" s="193">
        <v>0.15</v>
      </c>
      <c r="G35" s="194" t="s">
        <v>37</v>
      </c>
      <c r="H35" s="325">
        <f>ROUND((SUM(BH92:BH93)+SUM(BH111:BH648)),2)</f>
        <v>0</v>
      </c>
      <c r="I35" s="319"/>
      <c r="J35" s="319"/>
      <c r="K35" s="184"/>
      <c r="L35" s="184"/>
      <c r="M35" s="325">
        <v>0</v>
      </c>
      <c r="N35" s="319"/>
      <c r="O35" s="319"/>
      <c r="P35" s="319"/>
      <c r="Q35" s="184"/>
      <c r="R35" s="186"/>
    </row>
    <row r="36" spans="2:18" s="182" customFormat="1" ht="14.45" customHeight="1" hidden="1">
      <c r="B36" s="183"/>
      <c r="C36" s="184"/>
      <c r="D36" s="184"/>
      <c r="E36" s="192" t="s">
        <v>41</v>
      </c>
      <c r="F36" s="193">
        <v>0</v>
      </c>
      <c r="G36" s="194" t="s">
        <v>37</v>
      </c>
      <c r="H36" s="325">
        <f>ROUND((SUM(BI92:BI93)+SUM(BI111:BI648)),2)</f>
        <v>0</v>
      </c>
      <c r="I36" s="319"/>
      <c r="J36" s="319"/>
      <c r="K36" s="184"/>
      <c r="L36" s="184"/>
      <c r="M36" s="325">
        <v>0</v>
      </c>
      <c r="N36" s="319"/>
      <c r="O36" s="319"/>
      <c r="P36" s="319"/>
      <c r="Q36" s="184"/>
      <c r="R36" s="186"/>
    </row>
    <row r="37" spans="2:18" s="182" customFormat="1" ht="6.95" customHeight="1">
      <c r="B37" s="183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6"/>
    </row>
    <row r="38" spans="2:18" s="182" customFormat="1" ht="25.35" customHeight="1">
      <c r="B38" s="183"/>
      <c r="C38" s="195"/>
      <c r="D38" s="196" t="s">
        <v>42</v>
      </c>
      <c r="E38" s="197"/>
      <c r="F38" s="197"/>
      <c r="G38" s="198" t="s">
        <v>43</v>
      </c>
      <c r="H38" s="199" t="s">
        <v>44</v>
      </c>
      <c r="I38" s="197"/>
      <c r="J38" s="197"/>
      <c r="K38" s="197"/>
      <c r="L38" s="326">
        <f>SUM(M30:M36)</f>
        <v>0</v>
      </c>
      <c r="M38" s="326"/>
      <c r="N38" s="326"/>
      <c r="O38" s="326"/>
      <c r="P38" s="327"/>
      <c r="Q38" s="195"/>
      <c r="R38" s="186"/>
    </row>
    <row r="39" spans="2:18" s="182" customFormat="1" ht="14.45" customHeight="1">
      <c r="B39" s="183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6"/>
    </row>
    <row r="40" spans="2:18" s="182" customFormat="1" ht="14.45" customHeight="1">
      <c r="B40" s="183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6"/>
    </row>
    <row r="41" spans="2:18" ht="13.5">
      <c r="B41" s="177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78"/>
    </row>
    <row r="42" spans="2:18" ht="13.5">
      <c r="B42" s="177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78"/>
    </row>
    <row r="43" spans="2:18" ht="13.5">
      <c r="B43" s="177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78"/>
    </row>
    <row r="44" spans="2:18" ht="13.5">
      <c r="B44" s="177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78"/>
    </row>
    <row r="45" spans="2:18" ht="13.5">
      <c r="B45" s="177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78"/>
    </row>
    <row r="46" spans="2:18" ht="13.5">
      <c r="B46" s="177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78"/>
    </row>
    <row r="47" spans="2:18" ht="13.5">
      <c r="B47" s="177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78"/>
    </row>
    <row r="48" spans="2:18" ht="13.5">
      <c r="B48" s="177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78"/>
    </row>
    <row r="49" spans="2:18" ht="13.5">
      <c r="B49" s="177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78"/>
    </row>
    <row r="50" spans="2:18" s="182" customFormat="1" ht="15">
      <c r="B50" s="183"/>
      <c r="C50" s="184"/>
      <c r="D50" s="200" t="s">
        <v>45</v>
      </c>
      <c r="E50" s="188"/>
      <c r="F50" s="188"/>
      <c r="G50" s="188"/>
      <c r="H50" s="201"/>
      <c r="I50" s="184"/>
      <c r="J50" s="200" t="s">
        <v>46</v>
      </c>
      <c r="K50" s="188"/>
      <c r="L50" s="188"/>
      <c r="M50" s="188"/>
      <c r="N50" s="188"/>
      <c r="O50" s="188"/>
      <c r="P50" s="201"/>
      <c r="Q50" s="184"/>
      <c r="R50" s="186"/>
    </row>
    <row r="51" spans="2:18" ht="13.5">
      <c r="B51" s="177"/>
      <c r="C51" s="180"/>
      <c r="D51" s="202"/>
      <c r="E51" s="180"/>
      <c r="F51" s="180"/>
      <c r="G51" s="180"/>
      <c r="H51" s="203"/>
      <c r="I51" s="180"/>
      <c r="J51" s="202"/>
      <c r="K51" s="180"/>
      <c r="L51" s="180"/>
      <c r="M51" s="180"/>
      <c r="N51" s="180"/>
      <c r="O51" s="180"/>
      <c r="P51" s="203"/>
      <c r="Q51" s="180"/>
      <c r="R51" s="178"/>
    </row>
    <row r="52" spans="2:18" ht="13.5">
      <c r="B52" s="177"/>
      <c r="C52" s="180"/>
      <c r="D52" s="202"/>
      <c r="E52" s="180"/>
      <c r="F52" s="180"/>
      <c r="G52" s="180"/>
      <c r="H52" s="203"/>
      <c r="I52" s="180"/>
      <c r="J52" s="202"/>
      <c r="K52" s="180"/>
      <c r="L52" s="180"/>
      <c r="M52" s="180"/>
      <c r="N52" s="180"/>
      <c r="O52" s="180"/>
      <c r="P52" s="203"/>
      <c r="Q52" s="180"/>
      <c r="R52" s="178"/>
    </row>
    <row r="53" spans="2:18" ht="13.5">
      <c r="B53" s="177"/>
      <c r="C53" s="180"/>
      <c r="D53" s="202"/>
      <c r="E53" s="180"/>
      <c r="F53" s="180"/>
      <c r="G53" s="180"/>
      <c r="H53" s="203"/>
      <c r="I53" s="180"/>
      <c r="J53" s="202"/>
      <c r="K53" s="180"/>
      <c r="L53" s="180"/>
      <c r="M53" s="180"/>
      <c r="N53" s="180"/>
      <c r="O53" s="180"/>
      <c r="P53" s="203"/>
      <c r="Q53" s="180"/>
      <c r="R53" s="178"/>
    </row>
    <row r="54" spans="2:18" ht="13.5">
      <c r="B54" s="177"/>
      <c r="C54" s="180"/>
      <c r="D54" s="202"/>
      <c r="E54" s="180"/>
      <c r="F54" s="180"/>
      <c r="G54" s="180"/>
      <c r="H54" s="203"/>
      <c r="I54" s="180"/>
      <c r="J54" s="202"/>
      <c r="K54" s="180"/>
      <c r="L54" s="180"/>
      <c r="M54" s="180"/>
      <c r="N54" s="180"/>
      <c r="O54" s="180"/>
      <c r="P54" s="203"/>
      <c r="Q54" s="180"/>
      <c r="R54" s="178"/>
    </row>
    <row r="55" spans="2:18" ht="13.5">
      <c r="B55" s="177"/>
      <c r="C55" s="180"/>
      <c r="D55" s="202"/>
      <c r="E55" s="180"/>
      <c r="F55" s="180"/>
      <c r="G55" s="180"/>
      <c r="H55" s="203"/>
      <c r="I55" s="180"/>
      <c r="J55" s="202"/>
      <c r="K55" s="180"/>
      <c r="L55" s="180"/>
      <c r="M55" s="180"/>
      <c r="N55" s="180"/>
      <c r="O55" s="180"/>
      <c r="P55" s="203"/>
      <c r="Q55" s="180"/>
      <c r="R55" s="178"/>
    </row>
    <row r="56" spans="2:18" ht="13.5">
      <c r="B56" s="177"/>
      <c r="C56" s="180"/>
      <c r="D56" s="202"/>
      <c r="E56" s="180"/>
      <c r="F56" s="180"/>
      <c r="G56" s="180"/>
      <c r="H56" s="203"/>
      <c r="I56" s="180"/>
      <c r="J56" s="202"/>
      <c r="K56" s="180"/>
      <c r="L56" s="180"/>
      <c r="M56" s="180"/>
      <c r="N56" s="180"/>
      <c r="O56" s="180"/>
      <c r="P56" s="203"/>
      <c r="Q56" s="180"/>
      <c r="R56" s="178"/>
    </row>
    <row r="57" spans="2:18" ht="13.5">
      <c r="B57" s="177"/>
      <c r="C57" s="180"/>
      <c r="D57" s="202"/>
      <c r="E57" s="180"/>
      <c r="F57" s="180"/>
      <c r="G57" s="180"/>
      <c r="H57" s="203"/>
      <c r="I57" s="180"/>
      <c r="J57" s="202"/>
      <c r="K57" s="180"/>
      <c r="L57" s="180"/>
      <c r="M57" s="180"/>
      <c r="N57" s="180"/>
      <c r="O57" s="180"/>
      <c r="P57" s="203"/>
      <c r="Q57" s="180"/>
      <c r="R57" s="178"/>
    </row>
    <row r="58" spans="2:18" ht="13.5">
      <c r="B58" s="177"/>
      <c r="C58" s="180"/>
      <c r="D58" s="202"/>
      <c r="E58" s="180"/>
      <c r="F58" s="180"/>
      <c r="G58" s="180"/>
      <c r="H58" s="203"/>
      <c r="I58" s="180"/>
      <c r="J58" s="202"/>
      <c r="K58" s="180"/>
      <c r="L58" s="180"/>
      <c r="M58" s="180"/>
      <c r="N58" s="180"/>
      <c r="O58" s="180"/>
      <c r="P58" s="203"/>
      <c r="Q58" s="180"/>
      <c r="R58" s="178"/>
    </row>
    <row r="59" spans="2:18" s="182" customFormat="1" ht="15">
      <c r="B59" s="183"/>
      <c r="C59" s="184"/>
      <c r="D59" s="204" t="s">
        <v>47</v>
      </c>
      <c r="E59" s="205"/>
      <c r="F59" s="205"/>
      <c r="G59" s="206" t="s">
        <v>48</v>
      </c>
      <c r="H59" s="207"/>
      <c r="I59" s="184"/>
      <c r="J59" s="204" t="s">
        <v>47</v>
      </c>
      <c r="K59" s="205"/>
      <c r="L59" s="205"/>
      <c r="M59" s="205"/>
      <c r="N59" s="206" t="s">
        <v>48</v>
      </c>
      <c r="O59" s="205"/>
      <c r="P59" s="207"/>
      <c r="Q59" s="184"/>
      <c r="R59" s="186"/>
    </row>
    <row r="60" spans="2:18" ht="13.5">
      <c r="B60" s="177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78"/>
    </row>
    <row r="61" spans="2:18" s="182" customFormat="1" ht="15">
      <c r="B61" s="183"/>
      <c r="C61" s="184"/>
      <c r="D61" s="200" t="s">
        <v>49</v>
      </c>
      <c r="E61" s="188"/>
      <c r="F61" s="188"/>
      <c r="G61" s="188"/>
      <c r="H61" s="201"/>
      <c r="I61" s="184"/>
      <c r="J61" s="200" t="s">
        <v>50</v>
      </c>
      <c r="K61" s="188"/>
      <c r="L61" s="188"/>
      <c r="M61" s="188"/>
      <c r="N61" s="188"/>
      <c r="O61" s="188"/>
      <c r="P61" s="201"/>
      <c r="Q61" s="184"/>
      <c r="R61" s="186"/>
    </row>
    <row r="62" spans="2:18" ht="13.5">
      <c r="B62" s="177"/>
      <c r="C62" s="180"/>
      <c r="D62" s="202"/>
      <c r="E62" s="180"/>
      <c r="F62" s="180"/>
      <c r="G62" s="180"/>
      <c r="H62" s="203"/>
      <c r="I62" s="180"/>
      <c r="J62" s="202"/>
      <c r="K62" s="180"/>
      <c r="L62" s="180"/>
      <c r="M62" s="180"/>
      <c r="N62" s="180"/>
      <c r="O62" s="180"/>
      <c r="P62" s="203"/>
      <c r="Q62" s="180"/>
      <c r="R62" s="178"/>
    </row>
    <row r="63" spans="2:18" ht="13.5">
      <c r="B63" s="177"/>
      <c r="C63" s="180"/>
      <c r="D63" s="202"/>
      <c r="E63" s="180"/>
      <c r="F63" s="180"/>
      <c r="G63" s="180"/>
      <c r="H63" s="203"/>
      <c r="I63" s="180"/>
      <c r="J63" s="202"/>
      <c r="K63" s="180"/>
      <c r="L63" s="180"/>
      <c r="M63" s="180"/>
      <c r="N63" s="180"/>
      <c r="O63" s="180"/>
      <c r="P63" s="203"/>
      <c r="Q63" s="180"/>
      <c r="R63" s="178"/>
    </row>
    <row r="64" spans="2:18" ht="13.5">
      <c r="B64" s="177"/>
      <c r="C64" s="180"/>
      <c r="D64" s="202"/>
      <c r="E64" s="180"/>
      <c r="F64" s="180"/>
      <c r="G64" s="180"/>
      <c r="H64" s="203"/>
      <c r="I64" s="180"/>
      <c r="J64" s="202"/>
      <c r="K64" s="180"/>
      <c r="L64" s="180"/>
      <c r="M64" s="180"/>
      <c r="N64" s="180"/>
      <c r="O64" s="180"/>
      <c r="P64" s="203"/>
      <c r="Q64" s="180"/>
      <c r="R64" s="178"/>
    </row>
    <row r="65" spans="2:18" ht="13.5">
      <c r="B65" s="177"/>
      <c r="C65" s="180"/>
      <c r="D65" s="202"/>
      <c r="E65" s="180"/>
      <c r="F65" s="180"/>
      <c r="G65" s="180"/>
      <c r="H65" s="203"/>
      <c r="I65" s="180"/>
      <c r="J65" s="202"/>
      <c r="K65" s="180"/>
      <c r="L65" s="180"/>
      <c r="M65" s="180"/>
      <c r="N65" s="180"/>
      <c r="O65" s="180"/>
      <c r="P65" s="203"/>
      <c r="Q65" s="180"/>
      <c r="R65" s="178"/>
    </row>
    <row r="66" spans="2:18" ht="13.5">
      <c r="B66" s="177"/>
      <c r="C66" s="180"/>
      <c r="D66" s="202"/>
      <c r="E66" s="180"/>
      <c r="F66" s="180"/>
      <c r="G66" s="180"/>
      <c r="H66" s="203"/>
      <c r="I66" s="180"/>
      <c r="J66" s="202"/>
      <c r="K66" s="180"/>
      <c r="L66" s="180"/>
      <c r="M66" s="180"/>
      <c r="N66" s="180"/>
      <c r="O66" s="180"/>
      <c r="P66" s="203"/>
      <c r="Q66" s="180"/>
      <c r="R66" s="178"/>
    </row>
    <row r="67" spans="2:18" ht="13.5">
      <c r="B67" s="177"/>
      <c r="C67" s="180"/>
      <c r="D67" s="202"/>
      <c r="E67" s="180"/>
      <c r="F67" s="180"/>
      <c r="G67" s="180"/>
      <c r="H67" s="203"/>
      <c r="I67" s="180"/>
      <c r="J67" s="202"/>
      <c r="K67" s="180"/>
      <c r="L67" s="180"/>
      <c r="M67" s="180"/>
      <c r="N67" s="180"/>
      <c r="O67" s="180"/>
      <c r="P67" s="203"/>
      <c r="Q67" s="180"/>
      <c r="R67" s="178"/>
    </row>
    <row r="68" spans="2:18" ht="13.5">
      <c r="B68" s="177"/>
      <c r="C68" s="180"/>
      <c r="D68" s="202"/>
      <c r="E68" s="180"/>
      <c r="F68" s="180"/>
      <c r="G68" s="180"/>
      <c r="H68" s="203"/>
      <c r="I68" s="180"/>
      <c r="J68" s="202"/>
      <c r="K68" s="180"/>
      <c r="L68" s="180"/>
      <c r="M68" s="180"/>
      <c r="N68" s="180"/>
      <c r="O68" s="180"/>
      <c r="P68" s="203"/>
      <c r="Q68" s="180"/>
      <c r="R68" s="178"/>
    </row>
    <row r="69" spans="2:18" ht="13.5">
      <c r="B69" s="177"/>
      <c r="C69" s="180"/>
      <c r="D69" s="202"/>
      <c r="E69" s="180"/>
      <c r="F69" s="180"/>
      <c r="G69" s="180"/>
      <c r="H69" s="203"/>
      <c r="I69" s="180"/>
      <c r="J69" s="202"/>
      <c r="K69" s="180"/>
      <c r="L69" s="180"/>
      <c r="M69" s="180"/>
      <c r="N69" s="180"/>
      <c r="O69" s="180"/>
      <c r="P69" s="203"/>
      <c r="Q69" s="180"/>
      <c r="R69" s="178"/>
    </row>
    <row r="70" spans="2:18" s="182" customFormat="1" ht="15">
      <c r="B70" s="183"/>
      <c r="C70" s="184"/>
      <c r="D70" s="204" t="s">
        <v>47</v>
      </c>
      <c r="E70" s="205"/>
      <c r="F70" s="205"/>
      <c r="G70" s="206" t="s">
        <v>48</v>
      </c>
      <c r="H70" s="207"/>
      <c r="I70" s="184"/>
      <c r="J70" s="204" t="s">
        <v>47</v>
      </c>
      <c r="K70" s="205"/>
      <c r="L70" s="205"/>
      <c r="M70" s="205"/>
      <c r="N70" s="206" t="s">
        <v>48</v>
      </c>
      <c r="O70" s="205"/>
      <c r="P70" s="207"/>
      <c r="Q70" s="184"/>
      <c r="R70" s="186"/>
    </row>
    <row r="71" spans="2:18" s="182" customFormat="1" ht="14.45" customHeight="1">
      <c r="B71" s="208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10"/>
    </row>
    <row r="75" spans="2:18" s="182" customFormat="1" ht="6.95" customHeight="1">
      <c r="B75" s="211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3"/>
    </row>
    <row r="76" spans="2:18" s="182" customFormat="1" ht="36.95" customHeight="1">
      <c r="B76" s="183"/>
      <c r="C76" s="314" t="s">
        <v>98</v>
      </c>
      <c r="D76" s="315"/>
      <c r="E76" s="315"/>
      <c r="F76" s="315"/>
      <c r="G76" s="315"/>
      <c r="H76" s="315"/>
      <c r="I76" s="315"/>
      <c r="J76" s="315"/>
      <c r="K76" s="315"/>
      <c r="L76" s="315"/>
      <c r="M76" s="315"/>
      <c r="N76" s="315"/>
      <c r="O76" s="315"/>
      <c r="P76" s="315"/>
      <c r="Q76" s="315"/>
      <c r="R76" s="186"/>
    </row>
    <row r="77" spans="2:18" s="182" customFormat="1" ht="6.95" customHeight="1">
      <c r="B77" s="183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6"/>
    </row>
    <row r="78" spans="2:18" s="182" customFormat="1" ht="30" customHeight="1">
      <c r="B78" s="183"/>
      <c r="C78" s="181" t="s">
        <v>17</v>
      </c>
      <c r="D78" s="184"/>
      <c r="E78" s="184"/>
      <c r="F78" s="316" t="str">
        <f>F6</f>
        <v>VŠE - Stavební práce - profese</v>
      </c>
      <c r="G78" s="317"/>
      <c r="H78" s="317"/>
      <c r="I78" s="317"/>
      <c r="J78" s="317"/>
      <c r="K78" s="317"/>
      <c r="L78" s="317"/>
      <c r="M78" s="317"/>
      <c r="N78" s="317"/>
      <c r="O78" s="317"/>
      <c r="P78" s="317"/>
      <c r="Q78" s="184"/>
      <c r="R78" s="186"/>
    </row>
    <row r="79" spans="2:18" s="182" customFormat="1" ht="36.95" customHeight="1">
      <c r="B79" s="183"/>
      <c r="C79" s="214" t="s">
        <v>95</v>
      </c>
      <c r="D79" s="184"/>
      <c r="E79" s="184"/>
      <c r="F79" s="328" t="str">
        <f>F7</f>
        <v>1 - Vodovod</v>
      </c>
      <c r="G79" s="319"/>
      <c r="H79" s="319"/>
      <c r="I79" s="319"/>
      <c r="J79" s="319"/>
      <c r="K79" s="319"/>
      <c r="L79" s="319"/>
      <c r="M79" s="319"/>
      <c r="N79" s="319"/>
      <c r="O79" s="319"/>
      <c r="P79" s="319"/>
      <c r="Q79" s="184"/>
      <c r="R79" s="186"/>
    </row>
    <row r="80" spans="2:18" s="182" customFormat="1" ht="6.95" customHeight="1">
      <c r="B80" s="183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6"/>
    </row>
    <row r="81" spans="2:18" s="182" customFormat="1" ht="18" customHeight="1">
      <c r="B81" s="183"/>
      <c r="C81" s="181" t="s">
        <v>20</v>
      </c>
      <c r="D81" s="184"/>
      <c r="E81" s="184"/>
      <c r="F81" s="187" t="str">
        <f>F9</f>
        <v xml:space="preserve"> </v>
      </c>
      <c r="G81" s="184"/>
      <c r="H81" s="184"/>
      <c r="I81" s="184"/>
      <c r="J81" s="184"/>
      <c r="K81" s="181" t="s">
        <v>22</v>
      </c>
      <c r="L81" s="184"/>
      <c r="M81" s="320" t="str">
        <f>IF(O9="","",O9)</f>
        <v>5.10.2017</v>
      </c>
      <c r="N81" s="320"/>
      <c r="O81" s="320"/>
      <c r="P81" s="320"/>
      <c r="Q81" s="184"/>
      <c r="R81" s="186"/>
    </row>
    <row r="82" spans="2:18" s="182" customFormat="1" ht="6.95" customHeight="1">
      <c r="B82" s="183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6"/>
    </row>
    <row r="83" spans="2:18" s="182" customFormat="1" ht="15">
      <c r="B83" s="183"/>
      <c r="C83" s="181" t="s">
        <v>24</v>
      </c>
      <c r="D83" s="184"/>
      <c r="E83" s="184"/>
      <c r="F83" s="187" t="str">
        <f>E12</f>
        <v xml:space="preserve"> </v>
      </c>
      <c r="G83" s="184"/>
      <c r="H83" s="184"/>
      <c r="I83" s="184"/>
      <c r="J83" s="184"/>
      <c r="K83" s="181" t="s">
        <v>28</v>
      </c>
      <c r="L83" s="184"/>
      <c r="M83" s="321" t="str">
        <f>E18</f>
        <v xml:space="preserve"> </v>
      </c>
      <c r="N83" s="321"/>
      <c r="O83" s="321"/>
      <c r="P83" s="321"/>
      <c r="Q83" s="321"/>
      <c r="R83" s="186"/>
    </row>
    <row r="84" spans="2:18" s="182" customFormat="1" ht="14.45" customHeight="1">
      <c r="B84" s="183"/>
      <c r="C84" s="181" t="s">
        <v>27</v>
      </c>
      <c r="D84" s="184"/>
      <c r="E84" s="184"/>
      <c r="F84" s="187" t="str">
        <f>IF(E15="","",E15)</f>
        <v xml:space="preserve"> </v>
      </c>
      <c r="G84" s="184"/>
      <c r="H84" s="184"/>
      <c r="I84" s="184"/>
      <c r="J84" s="184"/>
      <c r="K84" s="181" t="s">
        <v>30</v>
      </c>
      <c r="L84" s="184"/>
      <c r="M84" s="321" t="str">
        <f>E21</f>
        <v xml:space="preserve"> </v>
      </c>
      <c r="N84" s="321"/>
      <c r="O84" s="321"/>
      <c r="P84" s="321"/>
      <c r="Q84" s="321"/>
      <c r="R84" s="186"/>
    </row>
    <row r="85" spans="2:18" s="182" customFormat="1" ht="10.35" customHeight="1">
      <c r="B85" s="183"/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6"/>
    </row>
    <row r="86" spans="2:18" s="182" customFormat="1" ht="29.25" customHeight="1">
      <c r="B86" s="183"/>
      <c r="C86" s="329" t="s">
        <v>99</v>
      </c>
      <c r="D86" s="330"/>
      <c r="E86" s="330"/>
      <c r="F86" s="330"/>
      <c r="G86" s="330"/>
      <c r="H86" s="195"/>
      <c r="I86" s="195"/>
      <c r="J86" s="195"/>
      <c r="K86" s="195"/>
      <c r="L86" s="195"/>
      <c r="M86" s="195"/>
      <c r="N86" s="329" t="s">
        <v>100</v>
      </c>
      <c r="O86" s="330"/>
      <c r="P86" s="330"/>
      <c r="Q86" s="330"/>
      <c r="R86" s="186"/>
    </row>
    <row r="87" spans="2:18" s="182" customFormat="1" ht="10.35" customHeight="1">
      <c r="B87" s="183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6"/>
    </row>
    <row r="88" spans="2:47" s="182" customFormat="1" ht="29.25" customHeight="1">
      <c r="B88" s="183"/>
      <c r="C88" s="215" t="s">
        <v>101</v>
      </c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331">
        <f>N111</f>
        <v>0</v>
      </c>
      <c r="O88" s="332"/>
      <c r="P88" s="332"/>
      <c r="Q88" s="332"/>
      <c r="R88" s="186"/>
      <c r="AU88" s="172" t="s">
        <v>102</v>
      </c>
    </row>
    <row r="89" spans="2:22" s="220" customFormat="1" ht="24.95" customHeight="1">
      <c r="B89" s="216"/>
      <c r="C89" s="217"/>
      <c r="D89" s="218" t="s">
        <v>138</v>
      </c>
      <c r="E89" s="217"/>
      <c r="F89" s="217"/>
      <c r="G89" s="217"/>
      <c r="H89" s="217"/>
      <c r="I89" s="217"/>
      <c r="J89" s="217"/>
      <c r="K89" s="217"/>
      <c r="L89" s="217"/>
      <c r="M89" s="217"/>
      <c r="N89" s="333">
        <f>N112</f>
        <v>0</v>
      </c>
      <c r="O89" s="334"/>
      <c r="P89" s="334"/>
      <c r="Q89" s="334"/>
      <c r="R89" s="219"/>
      <c r="V89" s="221"/>
    </row>
    <row r="90" spans="2:22" s="226" customFormat="1" ht="19.9" customHeight="1">
      <c r="B90" s="222"/>
      <c r="C90" s="223"/>
      <c r="D90" s="224" t="s">
        <v>139</v>
      </c>
      <c r="E90" s="223"/>
      <c r="F90" s="223"/>
      <c r="G90" s="223"/>
      <c r="H90" s="223"/>
      <c r="I90" s="223"/>
      <c r="J90" s="223"/>
      <c r="K90" s="223"/>
      <c r="L90" s="223"/>
      <c r="M90" s="223"/>
      <c r="N90" s="335">
        <f>N113</f>
        <v>0</v>
      </c>
      <c r="O90" s="336"/>
      <c r="P90" s="336"/>
      <c r="Q90" s="336"/>
      <c r="R90" s="225"/>
      <c r="V90" s="227"/>
    </row>
    <row r="91" spans="2:18" s="182" customFormat="1" ht="21.75" customHeight="1">
      <c r="B91" s="183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6"/>
    </row>
    <row r="92" spans="2:21" s="182" customFormat="1" ht="29.25" customHeight="1">
      <c r="B92" s="183"/>
      <c r="C92" s="215" t="s">
        <v>103</v>
      </c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332">
        <v>0</v>
      </c>
      <c r="O92" s="337"/>
      <c r="P92" s="337"/>
      <c r="Q92" s="337"/>
      <c r="R92" s="186"/>
      <c r="T92" s="228"/>
      <c r="U92" s="229" t="s">
        <v>35</v>
      </c>
    </row>
    <row r="93" spans="2:18" s="182" customFormat="1" ht="18" customHeight="1">
      <c r="B93" s="183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6"/>
    </row>
    <row r="94" spans="2:18" s="182" customFormat="1" ht="29.25" customHeight="1">
      <c r="B94" s="183"/>
      <c r="C94" s="230" t="s">
        <v>87</v>
      </c>
      <c r="D94" s="195"/>
      <c r="E94" s="195"/>
      <c r="F94" s="195"/>
      <c r="G94" s="195"/>
      <c r="H94" s="195"/>
      <c r="I94" s="195"/>
      <c r="J94" s="195"/>
      <c r="K94" s="195"/>
      <c r="L94" s="338">
        <f>ROUND(SUM(N88+N92),2)</f>
        <v>0</v>
      </c>
      <c r="M94" s="338"/>
      <c r="N94" s="338"/>
      <c r="O94" s="338"/>
      <c r="P94" s="338"/>
      <c r="Q94" s="338"/>
      <c r="R94" s="186"/>
    </row>
    <row r="95" spans="2:18" s="182" customFormat="1" ht="6.95" customHeight="1">
      <c r="B95" s="208"/>
      <c r="C95" s="209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09"/>
      <c r="P95" s="209"/>
      <c r="Q95" s="209"/>
      <c r="R95" s="210"/>
    </row>
    <row r="99" spans="2:18" s="182" customFormat="1" ht="6.95" customHeight="1">
      <c r="B99" s="211"/>
      <c r="C99" s="212"/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2"/>
      <c r="O99" s="212"/>
      <c r="P99" s="212"/>
      <c r="Q99" s="212"/>
      <c r="R99" s="213"/>
    </row>
    <row r="100" spans="2:18" s="182" customFormat="1" ht="36.95" customHeight="1">
      <c r="B100" s="183"/>
      <c r="C100" s="314" t="s">
        <v>104</v>
      </c>
      <c r="D100" s="319"/>
      <c r="E100" s="319"/>
      <c r="F100" s="319"/>
      <c r="G100" s="319"/>
      <c r="H100" s="319"/>
      <c r="I100" s="319"/>
      <c r="J100" s="319"/>
      <c r="K100" s="319"/>
      <c r="L100" s="319"/>
      <c r="M100" s="319"/>
      <c r="N100" s="319"/>
      <c r="O100" s="319"/>
      <c r="P100" s="319"/>
      <c r="Q100" s="319"/>
      <c r="R100" s="186"/>
    </row>
    <row r="101" spans="2:18" s="182" customFormat="1" ht="6.95" customHeight="1">
      <c r="B101" s="183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6"/>
    </row>
    <row r="102" spans="2:18" s="182" customFormat="1" ht="30" customHeight="1">
      <c r="B102" s="183"/>
      <c r="C102" s="181" t="s">
        <v>17</v>
      </c>
      <c r="D102" s="184"/>
      <c r="E102" s="184"/>
      <c r="F102" s="316" t="str">
        <f>F6</f>
        <v>VŠE - Stavební práce - profese</v>
      </c>
      <c r="G102" s="317"/>
      <c r="H102" s="317"/>
      <c r="I102" s="317"/>
      <c r="J102" s="317"/>
      <c r="K102" s="317"/>
      <c r="L102" s="317"/>
      <c r="M102" s="317"/>
      <c r="N102" s="317"/>
      <c r="O102" s="317"/>
      <c r="P102" s="317"/>
      <c r="Q102" s="184"/>
      <c r="R102" s="186"/>
    </row>
    <row r="103" spans="2:18" s="182" customFormat="1" ht="36.95" customHeight="1">
      <c r="B103" s="183"/>
      <c r="C103" s="214" t="s">
        <v>95</v>
      </c>
      <c r="D103" s="184"/>
      <c r="E103" s="184"/>
      <c r="F103" s="328" t="str">
        <f>F7</f>
        <v>1 - Vodovod</v>
      </c>
      <c r="G103" s="319"/>
      <c r="H103" s="319"/>
      <c r="I103" s="319"/>
      <c r="J103" s="319"/>
      <c r="K103" s="319"/>
      <c r="L103" s="319"/>
      <c r="M103" s="319"/>
      <c r="N103" s="319"/>
      <c r="O103" s="319"/>
      <c r="P103" s="319"/>
      <c r="Q103" s="184"/>
      <c r="R103" s="186"/>
    </row>
    <row r="104" spans="2:18" s="182" customFormat="1" ht="6.95" customHeight="1">
      <c r="B104" s="183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6"/>
    </row>
    <row r="105" spans="2:18" s="182" customFormat="1" ht="18" customHeight="1">
      <c r="B105" s="183"/>
      <c r="C105" s="181" t="s">
        <v>20</v>
      </c>
      <c r="D105" s="184"/>
      <c r="E105" s="184"/>
      <c r="F105" s="187" t="str">
        <f>F9</f>
        <v xml:space="preserve"> </v>
      </c>
      <c r="G105" s="184"/>
      <c r="H105" s="184"/>
      <c r="I105" s="184"/>
      <c r="J105" s="184"/>
      <c r="K105" s="181" t="s">
        <v>22</v>
      </c>
      <c r="L105" s="184"/>
      <c r="M105" s="320" t="str">
        <f>IF(O9="","",O9)</f>
        <v>5.10.2017</v>
      </c>
      <c r="N105" s="320"/>
      <c r="O105" s="320"/>
      <c r="P105" s="320"/>
      <c r="Q105" s="184"/>
      <c r="R105" s="186"/>
    </row>
    <row r="106" spans="2:18" s="182" customFormat="1" ht="6.95" customHeight="1">
      <c r="B106" s="183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6"/>
    </row>
    <row r="107" spans="2:18" s="182" customFormat="1" ht="15">
      <c r="B107" s="183"/>
      <c r="C107" s="181" t="s">
        <v>24</v>
      </c>
      <c r="D107" s="184"/>
      <c r="E107" s="184"/>
      <c r="F107" s="187" t="str">
        <f>E12</f>
        <v xml:space="preserve"> </v>
      </c>
      <c r="G107" s="184"/>
      <c r="H107" s="184"/>
      <c r="I107" s="184"/>
      <c r="J107" s="184"/>
      <c r="K107" s="181" t="s">
        <v>28</v>
      </c>
      <c r="L107" s="184"/>
      <c r="M107" s="321" t="str">
        <f>E18</f>
        <v xml:space="preserve"> </v>
      </c>
      <c r="N107" s="321"/>
      <c r="O107" s="321"/>
      <c r="P107" s="321"/>
      <c r="Q107" s="321"/>
      <c r="R107" s="186"/>
    </row>
    <row r="108" spans="2:18" s="182" customFormat="1" ht="14.45" customHeight="1">
      <c r="B108" s="183"/>
      <c r="C108" s="181" t="s">
        <v>27</v>
      </c>
      <c r="D108" s="184"/>
      <c r="E108" s="184"/>
      <c r="F108" s="187" t="str">
        <f>IF(E15="","",E15)</f>
        <v xml:space="preserve"> </v>
      </c>
      <c r="G108" s="184"/>
      <c r="H108" s="184"/>
      <c r="I108" s="184"/>
      <c r="J108" s="184"/>
      <c r="K108" s="181" t="s">
        <v>30</v>
      </c>
      <c r="L108" s="184"/>
      <c r="M108" s="321" t="str">
        <f>E21</f>
        <v xml:space="preserve"> </v>
      </c>
      <c r="N108" s="321"/>
      <c r="O108" s="321"/>
      <c r="P108" s="321"/>
      <c r="Q108" s="321"/>
      <c r="R108" s="186"/>
    </row>
    <row r="109" spans="2:22" s="182" customFormat="1" ht="10.35" customHeight="1">
      <c r="B109" s="183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6"/>
      <c r="V109" s="248"/>
    </row>
    <row r="110" spans="2:27" s="235" customFormat="1" ht="29.25" customHeight="1">
      <c r="B110" s="231"/>
      <c r="C110" s="232" t="s">
        <v>105</v>
      </c>
      <c r="D110" s="233" t="s">
        <v>106</v>
      </c>
      <c r="E110" s="233" t="s">
        <v>53</v>
      </c>
      <c r="F110" s="339" t="s">
        <v>107</v>
      </c>
      <c r="G110" s="339"/>
      <c r="H110" s="339"/>
      <c r="I110" s="339"/>
      <c r="J110" s="233" t="s">
        <v>108</v>
      </c>
      <c r="K110" s="233" t="s">
        <v>109</v>
      </c>
      <c r="L110" s="339" t="s">
        <v>110</v>
      </c>
      <c r="M110" s="339"/>
      <c r="N110" s="339" t="s">
        <v>100</v>
      </c>
      <c r="O110" s="339"/>
      <c r="P110" s="339"/>
      <c r="Q110" s="340"/>
      <c r="R110" s="234"/>
      <c r="T110" s="236" t="s">
        <v>111</v>
      </c>
      <c r="U110" s="237" t="s">
        <v>35</v>
      </c>
      <c r="V110" s="248"/>
      <c r="W110" s="237"/>
      <c r="X110" s="237"/>
      <c r="Y110" s="237"/>
      <c r="Z110" s="237"/>
      <c r="AA110" s="238"/>
    </row>
    <row r="111" spans="2:63" s="182" customFormat="1" ht="29.25" customHeight="1">
      <c r="B111" s="183"/>
      <c r="C111" s="239" t="s">
        <v>96</v>
      </c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344">
        <f>BK111</f>
        <v>0</v>
      </c>
      <c r="O111" s="345"/>
      <c r="P111" s="345"/>
      <c r="Q111" s="345"/>
      <c r="R111" s="186"/>
      <c r="T111" s="240"/>
      <c r="U111" s="188"/>
      <c r="V111" s="248"/>
      <c r="W111" s="241"/>
      <c r="X111" s="188"/>
      <c r="Y111" s="241"/>
      <c r="Z111" s="188"/>
      <c r="AA111" s="242"/>
      <c r="AT111" s="172" t="s">
        <v>70</v>
      </c>
      <c r="AU111" s="172" t="s">
        <v>102</v>
      </c>
      <c r="BK111" s="243">
        <f>BK112</f>
        <v>0</v>
      </c>
    </row>
    <row r="112" spans="2:63" s="246" customFormat="1" ht="37.35" customHeight="1">
      <c r="B112" s="244"/>
      <c r="C112" s="155"/>
      <c r="D112" s="157" t="s">
        <v>138</v>
      </c>
      <c r="E112" s="157"/>
      <c r="F112" s="157"/>
      <c r="G112" s="157"/>
      <c r="H112" s="157"/>
      <c r="I112" s="157"/>
      <c r="J112" s="157"/>
      <c r="K112" s="157"/>
      <c r="L112" s="157"/>
      <c r="M112" s="157"/>
      <c r="N112" s="346">
        <f>BK112</f>
        <v>0</v>
      </c>
      <c r="O112" s="333"/>
      <c r="P112" s="333"/>
      <c r="Q112" s="333"/>
      <c r="R112" s="245"/>
      <c r="T112" s="247"/>
      <c r="U112" s="155"/>
      <c r="V112" s="248"/>
      <c r="W112" s="249"/>
      <c r="X112" s="155"/>
      <c r="Y112" s="249"/>
      <c r="Z112" s="155"/>
      <c r="AA112" s="250"/>
      <c r="AR112" s="251" t="s">
        <v>93</v>
      </c>
      <c r="AT112" s="252" t="s">
        <v>70</v>
      </c>
      <c r="AU112" s="252" t="s">
        <v>71</v>
      </c>
      <c r="AY112" s="251" t="s">
        <v>117</v>
      </c>
      <c r="BK112" s="253">
        <f>BK113</f>
        <v>0</v>
      </c>
    </row>
    <row r="113" spans="2:63" s="246" customFormat="1" ht="19.9" customHeight="1">
      <c r="B113" s="244"/>
      <c r="C113" s="155"/>
      <c r="D113" s="156" t="s">
        <v>139</v>
      </c>
      <c r="E113" s="156"/>
      <c r="F113" s="156"/>
      <c r="G113" s="156"/>
      <c r="H113" s="156"/>
      <c r="I113" s="156"/>
      <c r="J113" s="156"/>
      <c r="K113" s="156"/>
      <c r="L113" s="156"/>
      <c r="M113" s="156"/>
      <c r="N113" s="347">
        <f>BK113</f>
        <v>0</v>
      </c>
      <c r="O113" s="348"/>
      <c r="P113" s="348"/>
      <c r="Q113" s="348"/>
      <c r="R113" s="245"/>
      <c r="T113" s="247"/>
      <c r="U113" s="155"/>
      <c r="V113" s="248"/>
      <c r="W113" s="249"/>
      <c r="X113" s="155"/>
      <c r="Y113" s="249"/>
      <c r="Z113" s="155"/>
      <c r="AA113" s="250"/>
      <c r="AR113" s="251" t="s">
        <v>93</v>
      </c>
      <c r="AT113" s="252" t="s">
        <v>70</v>
      </c>
      <c r="AU113" s="252" t="s">
        <v>16</v>
      </c>
      <c r="AY113" s="251" t="s">
        <v>117</v>
      </c>
      <c r="BK113" s="253">
        <f>SUM(BK114:BK648)</f>
        <v>0</v>
      </c>
    </row>
    <row r="114" spans="2:65" s="182" customFormat="1" ht="25.5" customHeight="1">
      <c r="B114" s="183"/>
      <c r="C114" s="151" t="s">
        <v>16</v>
      </c>
      <c r="D114" s="151" t="s">
        <v>118</v>
      </c>
      <c r="E114" s="152" t="s">
        <v>140</v>
      </c>
      <c r="F114" s="341" t="s">
        <v>141</v>
      </c>
      <c r="G114" s="341"/>
      <c r="H114" s="341"/>
      <c r="I114" s="341"/>
      <c r="J114" s="153" t="s">
        <v>142</v>
      </c>
      <c r="K114" s="154">
        <v>10</v>
      </c>
      <c r="L114" s="342"/>
      <c r="M114" s="342"/>
      <c r="N114" s="343">
        <f aca="true" t="shared" si="0" ref="N114:N177">ROUND(L114*K114,2)</f>
        <v>0</v>
      </c>
      <c r="O114" s="343"/>
      <c r="P114" s="343"/>
      <c r="Q114" s="343"/>
      <c r="R114" s="186"/>
      <c r="T114" s="254" t="s">
        <v>5</v>
      </c>
      <c r="U114" s="255" t="s">
        <v>36</v>
      </c>
      <c r="V114" s="256"/>
      <c r="W114" s="257"/>
      <c r="X114" s="257"/>
      <c r="Y114" s="257"/>
      <c r="Z114" s="257"/>
      <c r="AA114" s="258"/>
      <c r="AR114" s="172" t="s">
        <v>132</v>
      </c>
      <c r="AT114" s="172" t="s">
        <v>118</v>
      </c>
      <c r="AU114" s="172" t="s">
        <v>93</v>
      </c>
      <c r="AY114" s="172" t="s">
        <v>117</v>
      </c>
      <c r="BE114" s="259">
        <f aca="true" t="shared" si="1" ref="BE114:BE177">IF(U114="základní",N114,0)</f>
        <v>0</v>
      </c>
      <c r="BF114" s="259">
        <f aca="true" t="shared" si="2" ref="BF114:BF177">IF(U114="snížená",N114,0)</f>
        <v>0</v>
      </c>
      <c r="BG114" s="259">
        <f aca="true" t="shared" si="3" ref="BG114:BG177">IF(U114="zákl. přenesená",N114,0)</f>
        <v>0</v>
      </c>
      <c r="BH114" s="259">
        <f aca="true" t="shared" si="4" ref="BH114:BH177">IF(U114="sníž. přenesená",N114,0)</f>
        <v>0</v>
      </c>
      <c r="BI114" s="259">
        <f aca="true" t="shared" si="5" ref="BI114:BI177">IF(U114="nulová",N114,0)</f>
        <v>0</v>
      </c>
      <c r="BJ114" s="172" t="s">
        <v>16</v>
      </c>
      <c r="BK114" s="259">
        <f aca="true" t="shared" si="6" ref="BK114:BK177">ROUND(L114*K114,2)</f>
        <v>0</v>
      </c>
      <c r="BL114" s="172" t="s">
        <v>132</v>
      </c>
      <c r="BM114" s="172" t="s">
        <v>143</v>
      </c>
    </row>
    <row r="115" spans="2:65" s="182" customFormat="1" ht="25.5" customHeight="1">
      <c r="B115" s="183"/>
      <c r="C115" s="151" t="s">
        <v>93</v>
      </c>
      <c r="D115" s="151" t="s">
        <v>118</v>
      </c>
      <c r="E115" s="152" t="s">
        <v>144</v>
      </c>
      <c r="F115" s="341" t="s">
        <v>145</v>
      </c>
      <c r="G115" s="341"/>
      <c r="H115" s="341"/>
      <c r="I115" s="341"/>
      <c r="J115" s="153" t="s">
        <v>142</v>
      </c>
      <c r="K115" s="154">
        <v>10</v>
      </c>
      <c r="L115" s="342"/>
      <c r="M115" s="342"/>
      <c r="N115" s="343">
        <f t="shared" si="0"/>
        <v>0</v>
      </c>
      <c r="O115" s="343"/>
      <c r="P115" s="343"/>
      <c r="Q115" s="343"/>
      <c r="R115" s="186"/>
      <c r="T115" s="254" t="s">
        <v>5</v>
      </c>
      <c r="U115" s="255" t="s">
        <v>36</v>
      </c>
      <c r="V115" s="256"/>
      <c r="W115" s="257"/>
      <c r="X115" s="257"/>
      <c r="Y115" s="257"/>
      <c r="Z115" s="257"/>
      <c r="AA115" s="258"/>
      <c r="AR115" s="172" t="s">
        <v>132</v>
      </c>
      <c r="AT115" s="172" t="s">
        <v>118</v>
      </c>
      <c r="AU115" s="172" t="s">
        <v>93</v>
      </c>
      <c r="AY115" s="172" t="s">
        <v>117</v>
      </c>
      <c r="BE115" s="259">
        <f t="shared" si="1"/>
        <v>0</v>
      </c>
      <c r="BF115" s="259">
        <f t="shared" si="2"/>
        <v>0</v>
      </c>
      <c r="BG115" s="259">
        <f t="shared" si="3"/>
        <v>0</v>
      </c>
      <c r="BH115" s="259">
        <f t="shared" si="4"/>
        <v>0</v>
      </c>
      <c r="BI115" s="259">
        <f t="shared" si="5"/>
        <v>0</v>
      </c>
      <c r="BJ115" s="172" t="s">
        <v>16</v>
      </c>
      <c r="BK115" s="259">
        <f t="shared" si="6"/>
        <v>0</v>
      </c>
      <c r="BL115" s="172" t="s">
        <v>132</v>
      </c>
      <c r="BM115" s="172" t="s">
        <v>146</v>
      </c>
    </row>
    <row r="116" spans="2:65" s="182" customFormat="1" ht="25.5" customHeight="1">
      <c r="B116" s="183"/>
      <c r="C116" s="151" t="s">
        <v>120</v>
      </c>
      <c r="D116" s="151" t="s">
        <v>118</v>
      </c>
      <c r="E116" s="152" t="s">
        <v>147</v>
      </c>
      <c r="F116" s="341" t="s">
        <v>148</v>
      </c>
      <c r="G116" s="341"/>
      <c r="H116" s="341"/>
      <c r="I116" s="341"/>
      <c r="J116" s="153" t="s">
        <v>142</v>
      </c>
      <c r="K116" s="154">
        <v>10</v>
      </c>
      <c r="L116" s="342"/>
      <c r="M116" s="342"/>
      <c r="N116" s="343">
        <f t="shared" si="0"/>
        <v>0</v>
      </c>
      <c r="O116" s="343"/>
      <c r="P116" s="343"/>
      <c r="Q116" s="343"/>
      <c r="R116" s="186"/>
      <c r="T116" s="254" t="s">
        <v>5</v>
      </c>
      <c r="U116" s="255" t="s">
        <v>36</v>
      </c>
      <c r="V116" s="256"/>
      <c r="W116" s="257"/>
      <c r="X116" s="257"/>
      <c r="Y116" s="257"/>
      <c r="Z116" s="257"/>
      <c r="AA116" s="258"/>
      <c r="AR116" s="172" t="s">
        <v>132</v>
      </c>
      <c r="AT116" s="172" t="s">
        <v>118</v>
      </c>
      <c r="AU116" s="172" t="s">
        <v>93</v>
      </c>
      <c r="AY116" s="172" t="s">
        <v>117</v>
      </c>
      <c r="BE116" s="259">
        <f t="shared" si="1"/>
        <v>0</v>
      </c>
      <c r="BF116" s="259">
        <f t="shared" si="2"/>
        <v>0</v>
      </c>
      <c r="BG116" s="259">
        <f t="shared" si="3"/>
        <v>0</v>
      </c>
      <c r="BH116" s="259">
        <f t="shared" si="4"/>
        <v>0</v>
      </c>
      <c r="BI116" s="259">
        <f t="shared" si="5"/>
        <v>0</v>
      </c>
      <c r="BJ116" s="172" t="s">
        <v>16</v>
      </c>
      <c r="BK116" s="259">
        <f t="shared" si="6"/>
        <v>0</v>
      </c>
      <c r="BL116" s="172" t="s">
        <v>132</v>
      </c>
      <c r="BM116" s="172" t="s">
        <v>149</v>
      </c>
    </row>
    <row r="117" spans="2:65" s="182" customFormat="1" ht="25.5" customHeight="1">
      <c r="B117" s="183"/>
      <c r="C117" s="151" t="s">
        <v>119</v>
      </c>
      <c r="D117" s="151" t="s">
        <v>118</v>
      </c>
      <c r="E117" s="152" t="s">
        <v>150</v>
      </c>
      <c r="F117" s="341" t="s">
        <v>151</v>
      </c>
      <c r="G117" s="341"/>
      <c r="H117" s="341"/>
      <c r="I117" s="341"/>
      <c r="J117" s="153" t="s">
        <v>142</v>
      </c>
      <c r="K117" s="154">
        <v>10</v>
      </c>
      <c r="L117" s="342"/>
      <c r="M117" s="342"/>
      <c r="N117" s="343">
        <f t="shared" si="0"/>
        <v>0</v>
      </c>
      <c r="O117" s="343"/>
      <c r="P117" s="343"/>
      <c r="Q117" s="343"/>
      <c r="R117" s="186"/>
      <c r="T117" s="254" t="s">
        <v>5</v>
      </c>
      <c r="U117" s="255" t="s">
        <v>36</v>
      </c>
      <c r="V117" s="256"/>
      <c r="W117" s="257"/>
      <c r="X117" s="257"/>
      <c r="Y117" s="257"/>
      <c r="Z117" s="257"/>
      <c r="AA117" s="258"/>
      <c r="AR117" s="172" t="s">
        <v>132</v>
      </c>
      <c r="AT117" s="172" t="s">
        <v>118</v>
      </c>
      <c r="AU117" s="172" t="s">
        <v>93</v>
      </c>
      <c r="AY117" s="172" t="s">
        <v>117</v>
      </c>
      <c r="BE117" s="259">
        <f t="shared" si="1"/>
        <v>0</v>
      </c>
      <c r="BF117" s="259">
        <f t="shared" si="2"/>
        <v>0</v>
      </c>
      <c r="BG117" s="259">
        <f t="shared" si="3"/>
        <v>0</v>
      </c>
      <c r="BH117" s="259">
        <f t="shared" si="4"/>
        <v>0</v>
      </c>
      <c r="BI117" s="259">
        <f t="shared" si="5"/>
        <v>0</v>
      </c>
      <c r="BJ117" s="172" t="s">
        <v>16</v>
      </c>
      <c r="BK117" s="259">
        <f t="shared" si="6"/>
        <v>0</v>
      </c>
      <c r="BL117" s="172" t="s">
        <v>132</v>
      </c>
      <c r="BM117" s="172" t="s">
        <v>152</v>
      </c>
    </row>
    <row r="118" spans="2:65" s="182" customFormat="1" ht="25.5" customHeight="1">
      <c r="B118" s="183"/>
      <c r="C118" s="151" t="s">
        <v>121</v>
      </c>
      <c r="D118" s="151" t="s">
        <v>118</v>
      </c>
      <c r="E118" s="152" t="s">
        <v>153</v>
      </c>
      <c r="F118" s="341" t="s">
        <v>154</v>
      </c>
      <c r="G118" s="341"/>
      <c r="H118" s="341"/>
      <c r="I118" s="341"/>
      <c r="J118" s="153" t="s">
        <v>142</v>
      </c>
      <c r="K118" s="154">
        <v>10</v>
      </c>
      <c r="L118" s="342"/>
      <c r="M118" s="342"/>
      <c r="N118" s="343">
        <f t="shared" si="0"/>
        <v>0</v>
      </c>
      <c r="O118" s="343"/>
      <c r="P118" s="343"/>
      <c r="Q118" s="343"/>
      <c r="R118" s="186"/>
      <c r="T118" s="254" t="s">
        <v>5</v>
      </c>
      <c r="U118" s="255" t="s">
        <v>36</v>
      </c>
      <c r="V118" s="256"/>
      <c r="W118" s="257"/>
      <c r="X118" s="257"/>
      <c r="Y118" s="257"/>
      <c r="Z118" s="257"/>
      <c r="AA118" s="258"/>
      <c r="AR118" s="172" t="s">
        <v>132</v>
      </c>
      <c r="AT118" s="172" t="s">
        <v>118</v>
      </c>
      <c r="AU118" s="172" t="s">
        <v>93</v>
      </c>
      <c r="AY118" s="172" t="s">
        <v>117</v>
      </c>
      <c r="BE118" s="259">
        <f t="shared" si="1"/>
        <v>0</v>
      </c>
      <c r="BF118" s="259">
        <f t="shared" si="2"/>
        <v>0</v>
      </c>
      <c r="BG118" s="259">
        <f t="shared" si="3"/>
        <v>0</v>
      </c>
      <c r="BH118" s="259">
        <f t="shared" si="4"/>
        <v>0</v>
      </c>
      <c r="BI118" s="259">
        <f t="shared" si="5"/>
        <v>0</v>
      </c>
      <c r="BJ118" s="172" t="s">
        <v>16</v>
      </c>
      <c r="BK118" s="259">
        <f t="shared" si="6"/>
        <v>0</v>
      </c>
      <c r="BL118" s="172" t="s">
        <v>132</v>
      </c>
      <c r="BM118" s="172" t="s">
        <v>155</v>
      </c>
    </row>
    <row r="119" spans="2:65" s="182" customFormat="1" ht="25.5" customHeight="1">
      <c r="B119" s="183"/>
      <c r="C119" s="158" t="s">
        <v>122</v>
      </c>
      <c r="D119" s="151" t="s">
        <v>118</v>
      </c>
      <c r="E119" s="152" t="s">
        <v>156</v>
      </c>
      <c r="F119" s="341" t="s">
        <v>157</v>
      </c>
      <c r="G119" s="341"/>
      <c r="H119" s="341"/>
      <c r="I119" s="341"/>
      <c r="J119" s="153" t="s">
        <v>142</v>
      </c>
      <c r="K119" s="154">
        <v>20</v>
      </c>
      <c r="L119" s="342"/>
      <c r="M119" s="342"/>
      <c r="N119" s="343">
        <f t="shared" si="0"/>
        <v>0</v>
      </c>
      <c r="O119" s="343"/>
      <c r="P119" s="343"/>
      <c r="Q119" s="343"/>
      <c r="R119" s="186"/>
      <c r="T119" s="254" t="s">
        <v>5</v>
      </c>
      <c r="U119" s="255" t="s">
        <v>36</v>
      </c>
      <c r="V119" s="256"/>
      <c r="W119" s="257"/>
      <c r="X119" s="257"/>
      <c r="Y119" s="257"/>
      <c r="Z119" s="257"/>
      <c r="AA119" s="258"/>
      <c r="AR119" s="172" t="s">
        <v>132</v>
      </c>
      <c r="AT119" s="172" t="s">
        <v>118</v>
      </c>
      <c r="AU119" s="172" t="s">
        <v>93</v>
      </c>
      <c r="AY119" s="172" t="s">
        <v>117</v>
      </c>
      <c r="BE119" s="259">
        <f t="shared" si="1"/>
        <v>0</v>
      </c>
      <c r="BF119" s="259">
        <f t="shared" si="2"/>
        <v>0</v>
      </c>
      <c r="BG119" s="259">
        <f t="shared" si="3"/>
        <v>0</v>
      </c>
      <c r="BH119" s="259">
        <f t="shared" si="4"/>
        <v>0</v>
      </c>
      <c r="BI119" s="259">
        <f t="shared" si="5"/>
        <v>0</v>
      </c>
      <c r="BJ119" s="172" t="s">
        <v>16</v>
      </c>
      <c r="BK119" s="259">
        <f t="shared" si="6"/>
        <v>0</v>
      </c>
      <c r="BL119" s="172" t="s">
        <v>132</v>
      </c>
      <c r="BM119" s="172" t="s">
        <v>158</v>
      </c>
    </row>
    <row r="120" spans="2:65" s="182" customFormat="1" ht="25.5" customHeight="1">
      <c r="B120" s="183"/>
      <c r="C120" s="151" t="s">
        <v>123</v>
      </c>
      <c r="D120" s="151" t="s">
        <v>118</v>
      </c>
      <c r="E120" s="152" t="s">
        <v>159</v>
      </c>
      <c r="F120" s="341" t="s">
        <v>160</v>
      </c>
      <c r="G120" s="341"/>
      <c r="H120" s="341"/>
      <c r="I120" s="341"/>
      <c r="J120" s="153" t="s">
        <v>161</v>
      </c>
      <c r="K120" s="154">
        <v>10</v>
      </c>
      <c r="L120" s="342"/>
      <c r="M120" s="342"/>
      <c r="N120" s="343">
        <f t="shared" si="0"/>
        <v>0</v>
      </c>
      <c r="O120" s="343"/>
      <c r="P120" s="343"/>
      <c r="Q120" s="343"/>
      <c r="R120" s="186"/>
      <c r="T120" s="254" t="s">
        <v>5</v>
      </c>
      <c r="U120" s="255" t="s">
        <v>36</v>
      </c>
      <c r="V120" s="256"/>
      <c r="W120" s="257"/>
      <c r="X120" s="257"/>
      <c r="Y120" s="257"/>
      <c r="Z120" s="257"/>
      <c r="AA120" s="258"/>
      <c r="AR120" s="172" t="s">
        <v>132</v>
      </c>
      <c r="AT120" s="172" t="s">
        <v>118</v>
      </c>
      <c r="AU120" s="172" t="s">
        <v>93</v>
      </c>
      <c r="AY120" s="172" t="s">
        <v>117</v>
      </c>
      <c r="BE120" s="259">
        <f t="shared" si="1"/>
        <v>0</v>
      </c>
      <c r="BF120" s="259">
        <f t="shared" si="2"/>
        <v>0</v>
      </c>
      <c r="BG120" s="259">
        <f t="shared" si="3"/>
        <v>0</v>
      </c>
      <c r="BH120" s="259">
        <f t="shared" si="4"/>
        <v>0</v>
      </c>
      <c r="BI120" s="259">
        <f t="shared" si="5"/>
        <v>0</v>
      </c>
      <c r="BJ120" s="172" t="s">
        <v>16</v>
      </c>
      <c r="BK120" s="259">
        <f t="shared" si="6"/>
        <v>0</v>
      </c>
      <c r="BL120" s="172" t="s">
        <v>132</v>
      </c>
      <c r="BM120" s="172" t="s">
        <v>162</v>
      </c>
    </row>
    <row r="121" spans="2:65" s="182" customFormat="1" ht="25.5" customHeight="1">
      <c r="B121" s="183"/>
      <c r="C121" s="151" t="s">
        <v>125</v>
      </c>
      <c r="D121" s="151" t="s">
        <v>118</v>
      </c>
      <c r="E121" s="152" t="s">
        <v>163</v>
      </c>
      <c r="F121" s="341" t="s">
        <v>164</v>
      </c>
      <c r="G121" s="341"/>
      <c r="H121" s="341"/>
      <c r="I121" s="341"/>
      <c r="J121" s="153" t="s">
        <v>161</v>
      </c>
      <c r="K121" s="154">
        <v>10</v>
      </c>
      <c r="L121" s="342"/>
      <c r="M121" s="342"/>
      <c r="N121" s="343">
        <f t="shared" si="0"/>
        <v>0</v>
      </c>
      <c r="O121" s="343"/>
      <c r="P121" s="343"/>
      <c r="Q121" s="343"/>
      <c r="R121" s="186"/>
      <c r="T121" s="254" t="s">
        <v>5</v>
      </c>
      <c r="U121" s="255" t="s">
        <v>36</v>
      </c>
      <c r="V121" s="256"/>
      <c r="W121" s="257"/>
      <c r="X121" s="257"/>
      <c r="Y121" s="257"/>
      <c r="Z121" s="257"/>
      <c r="AA121" s="258"/>
      <c r="AR121" s="172" t="s">
        <v>132</v>
      </c>
      <c r="AT121" s="172" t="s">
        <v>118</v>
      </c>
      <c r="AU121" s="172" t="s">
        <v>93</v>
      </c>
      <c r="AY121" s="172" t="s">
        <v>117</v>
      </c>
      <c r="BE121" s="259">
        <f t="shared" si="1"/>
        <v>0</v>
      </c>
      <c r="BF121" s="259">
        <f t="shared" si="2"/>
        <v>0</v>
      </c>
      <c r="BG121" s="259">
        <f t="shared" si="3"/>
        <v>0</v>
      </c>
      <c r="BH121" s="259">
        <f t="shared" si="4"/>
        <v>0</v>
      </c>
      <c r="BI121" s="259">
        <f t="shared" si="5"/>
        <v>0</v>
      </c>
      <c r="BJ121" s="172" t="s">
        <v>16</v>
      </c>
      <c r="BK121" s="259">
        <f t="shared" si="6"/>
        <v>0</v>
      </c>
      <c r="BL121" s="172" t="s">
        <v>132</v>
      </c>
      <c r="BM121" s="172" t="s">
        <v>165</v>
      </c>
    </row>
    <row r="122" spans="2:65" s="182" customFormat="1" ht="25.5" customHeight="1">
      <c r="B122" s="183"/>
      <c r="C122" s="151" t="s">
        <v>126</v>
      </c>
      <c r="D122" s="151" t="s">
        <v>118</v>
      </c>
      <c r="E122" s="152" t="s">
        <v>166</v>
      </c>
      <c r="F122" s="341" t="s">
        <v>167</v>
      </c>
      <c r="G122" s="341"/>
      <c r="H122" s="341"/>
      <c r="I122" s="341"/>
      <c r="J122" s="153" t="s">
        <v>161</v>
      </c>
      <c r="K122" s="154">
        <v>10</v>
      </c>
      <c r="L122" s="342"/>
      <c r="M122" s="342"/>
      <c r="N122" s="343">
        <f t="shared" si="0"/>
        <v>0</v>
      </c>
      <c r="O122" s="343"/>
      <c r="P122" s="343"/>
      <c r="Q122" s="343"/>
      <c r="R122" s="186"/>
      <c r="T122" s="254" t="s">
        <v>5</v>
      </c>
      <c r="U122" s="255" t="s">
        <v>36</v>
      </c>
      <c r="V122" s="256"/>
      <c r="W122" s="257"/>
      <c r="X122" s="257"/>
      <c r="Y122" s="257"/>
      <c r="Z122" s="257"/>
      <c r="AA122" s="258"/>
      <c r="AR122" s="172" t="s">
        <v>132</v>
      </c>
      <c r="AT122" s="172" t="s">
        <v>118</v>
      </c>
      <c r="AU122" s="172" t="s">
        <v>93</v>
      </c>
      <c r="AY122" s="172" t="s">
        <v>117</v>
      </c>
      <c r="BE122" s="259">
        <f t="shared" si="1"/>
        <v>0</v>
      </c>
      <c r="BF122" s="259">
        <f t="shared" si="2"/>
        <v>0</v>
      </c>
      <c r="BG122" s="259">
        <f t="shared" si="3"/>
        <v>0</v>
      </c>
      <c r="BH122" s="259">
        <f t="shared" si="4"/>
        <v>0</v>
      </c>
      <c r="BI122" s="259">
        <f t="shared" si="5"/>
        <v>0</v>
      </c>
      <c r="BJ122" s="172" t="s">
        <v>16</v>
      </c>
      <c r="BK122" s="259">
        <f t="shared" si="6"/>
        <v>0</v>
      </c>
      <c r="BL122" s="172" t="s">
        <v>132</v>
      </c>
      <c r="BM122" s="172" t="s">
        <v>168</v>
      </c>
    </row>
    <row r="123" spans="2:65" s="182" customFormat="1" ht="16.5" customHeight="1">
      <c r="B123" s="183"/>
      <c r="C123" s="151" t="s">
        <v>127</v>
      </c>
      <c r="D123" s="151" t="s">
        <v>118</v>
      </c>
      <c r="E123" s="152" t="s">
        <v>169</v>
      </c>
      <c r="F123" s="341" t="s">
        <v>170</v>
      </c>
      <c r="G123" s="341"/>
      <c r="H123" s="341"/>
      <c r="I123" s="341"/>
      <c r="J123" s="153" t="s">
        <v>161</v>
      </c>
      <c r="K123" s="154">
        <v>10</v>
      </c>
      <c r="L123" s="342"/>
      <c r="M123" s="342"/>
      <c r="N123" s="343">
        <f t="shared" si="0"/>
        <v>0</v>
      </c>
      <c r="O123" s="343"/>
      <c r="P123" s="343"/>
      <c r="Q123" s="343"/>
      <c r="R123" s="186"/>
      <c r="T123" s="254" t="s">
        <v>5</v>
      </c>
      <c r="U123" s="255" t="s">
        <v>36</v>
      </c>
      <c r="V123" s="256"/>
      <c r="W123" s="257"/>
      <c r="X123" s="257"/>
      <c r="Y123" s="257"/>
      <c r="Z123" s="257"/>
      <c r="AA123" s="258"/>
      <c r="AR123" s="172" t="s">
        <v>132</v>
      </c>
      <c r="AT123" s="172" t="s">
        <v>118</v>
      </c>
      <c r="AU123" s="172" t="s">
        <v>93</v>
      </c>
      <c r="AY123" s="172" t="s">
        <v>117</v>
      </c>
      <c r="BE123" s="259">
        <f t="shared" si="1"/>
        <v>0</v>
      </c>
      <c r="BF123" s="259">
        <f t="shared" si="2"/>
        <v>0</v>
      </c>
      <c r="BG123" s="259">
        <f t="shared" si="3"/>
        <v>0</v>
      </c>
      <c r="BH123" s="259">
        <f t="shared" si="4"/>
        <v>0</v>
      </c>
      <c r="BI123" s="259">
        <f t="shared" si="5"/>
        <v>0</v>
      </c>
      <c r="BJ123" s="172" t="s">
        <v>16</v>
      </c>
      <c r="BK123" s="259">
        <f t="shared" si="6"/>
        <v>0</v>
      </c>
      <c r="BL123" s="172" t="s">
        <v>132</v>
      </c>
      <c r="BM123" s="172" t="s">
        <v>171</v>
      </c>
    </row>
    <row r="124" spans="2:65" s="182" customFormat="1" ht="16.5" customHeight="1">
      <c r="B124" s="183"/>
      <c r="C124" s="151" t="s">
        <v>128</v>
      </c>
      <c r="D124" s="151" t="s">
        <v>118</v>
      </c>
      <c r="E124" s="152" t="s">
        <v>172</v>
      </c>
      <c r="F124" s="341" t="s">
        <v>173</v>
      </c>
      <c r="G124" s="341"/>
      <c r="H124" s="341"/>
      <c r="I124" s="341"/>
      <c r="J124" s="153" t="s">
        <v>161</v>
      </c>
      <c r="K124" s="154">
        <v>10</v>
      </c>
      <c r="L124" s="342"/>
      <c r="M124" s="342"/>
      <c r="N124" s="343">
        <f t="shared" si="0"/>
        <v>0</v>
      </c>
      <c r="O124" s="343"/>
      <c r="P124" s="343"/>
      <c r="Q124" s="343"/>
      <c r="R124" s="186"/>
      <c r="T124" s="254" t="s">
        <v>5</v>
      </c>
      <c r="U124" s="255" t="s">
        <v>36</v>
      </c>
      <c r="V124" s="256"/>
      <c r="W124" s="257"/>
      <c r="X124" s="257"/>
      <c r="Y124" s="257"/>
      <c r="Z124" s="257"/>
      <c r="AA124" s="258"/>
      <c r="AR124" s="172" t="s">
        <v>132</v>
      </c>
      <c r="AT124" s="172" t="s">
        <v>118</v>
      </c>
      <c r="AU124" s="172" t="s">
        <v>93</v>
      </c>
      <c r="AY124" s="172" t="s">
        <v>117</v>
      </c>
      <c r="BE124" s="259">
        <f t="shared" si="1"/>
        <v>0</v>
      </c>
      <c r="BF124" s="259">
        <f t="shared" si="2"/>
        <v>0</v>
      </c>
      <c r="BG124" s="259">
        <f t="shared" si="3"/>
        <v>0</v>
      </c>
      <c r="BH124" s="259">
        <f t="shared" si="4"/>
        <v>0</v>
      </c>
      <c r="BI124" s="259">
        <f t="shared" si="5"/>
        <v>0</v>
      </c>
      <c r="BJ124" s="172" t="s">
        <v>16</v>
      </c>
      <c r="BK124" s="259">
        <f t="shared" si="6"/>
        <v>0</v>
      </c>
      <c r="BL124" s="172" t="s">
        <v>132</v>
      </c>
      <c r="BM124" s="172" t="s">
        <v>174</v>
      </c>
    </row>
    <row r="125" spans="2:65" s="182" customFormat="1" ht="16.5" customHeight="1">
      <c r="B125" s="183"/>
      <c r="C125" s="151" t="s">
        <v>129</v>
      </c>
      <c r="D125" s="151" t="s">
        <v>118</v>
      </c>
      <c r="E125" s="152" t="s">
        <v>175</v>
      </c>
      <c r="F125" s="341" t="s">
        <v>176</v>
      </c>
      <c r="G125" s="341"/>
      <c r="H125" s="341"/>
      <c r="I125" s="341"/>
      <c r="J125" s="153" t="s">
        <v>161</v>
      </c>
      <c r="K125" s="154">
        <v>10</v>
      </c>
      <c r="L125" s="342"/>
      <c r="M125" s="342"/>
      <c r="N125" s="343">
        <f t="shared" si="0"/>
        <v>0</v>
      </c>
      <c r="O125" s="343"/>
      <c r="P125" s="343"/>
      <c r="Q125" s="343"/>
      <c r="R125" s="186"/>
      <c r="T125" s="254" t="s">
        <v>5</v>
      </c>
      <c r="U125" s="255" t="s">
        <v>36</v>
      </c>
      <c r="V125" s="256"/>
      <c r="W125" s="257"/>
      <c r="X125" s="257"/>
      <c r="Y125" s="257"/>
      <c r="Z125" s="257"/>
      <c r="AA125" s="258"/>
      <c r="AR125" s="172" t="s">
        <v>132</v>
      </c>
      <c r="AT125" s="172" t="s">
        <v>118</v>
      </c>
      <c r="AU125" s="172" t="s">
        <v>93</v>
      </c>
      <c r="AY125" s="172" t="s">
        <v>117</v>
      </c>
      <c r="BE125" s="259">
        <f t="shared" si="1"/>
        <v>0</v>
      </c>
      <c r="BF125" s="259">
        <f t="shared" si="2"/>
        <v>0</v>
      </c>
      <c r="BG125" s="259">
        <f t="shared" si="3"/>
        <v>0</v>
      </c>
      <c r="BH125" s="259">
        <f t="shared" si="4"/>
        <v>0</v>
      </c>
      <c r="BI125" s="259">
        <f t="shared" si="5"/>
        <v>0</v>
      </c>
      <c r="BJ125" s="172" t="s">
        <v>16</v>
      </c>
      <c r="BK125" s="259">
        <f t="shared" si="6"/>
        <v>0</v>
      </c>
      <c r="BL125" s="172" t="s">
        <v>132</v>
      </c>
      <c r="BM125" s="172" t="s">
        <v>177</v>
      </c>
    </row>
    <row r="126" spans="2:65" s="182" customFormat="1" ht="25.5" customHeight="1">
      <c r="B126" s="183"/>
      <c r="C126" s="151" t="s">
        <v>130</v>
      </c>
      <c r="D126" s="151" t="s">
        <v>118</v>
      </c>
      <c r="E126" s="152" t="s">
        <v>178</v>
      </c>
      <c r="F126" s="341" t="s">
        <v>179</v>
      </c>
      <c r="G126" s="341"/>
      <c r="H126" s="341"/>
      <c r="I126" s="341"/>
      <c r="J126" s="153" t="s">
        <v>161</v>
      </c>
      <c r="K126" s="154">
        <v>10</v>
      </c>
      <c r="L126" s="342"/>
      <c r="M126" s="342"/>
      <c r="N126" s="343">
        <f t="shared" si="0"/>
        <v>0</v>
      </c>
      <c r="O126" s="343"/>
      <c r="P126" s="343"/>
      <c r="Q126" s="343"/>
      <c r="R126" s="186"/>
      <c r="T126" s="254" t="s">
        <v>5</v>
      </c>
      <c r="U126" s="255" t="s">
        <v>36</v>
      </c>
      <c r="V126" s="256"/>
      <c r="W126" s="257"/>
      <c r="X126" s="257"/>
      <c r="Y126" s="257"/>
      <c r="Z126" s="257"/>
      <c r="AA126" s="258"/>
      <c r="AR126" s="172" t="s">
        <v>132</v>
      </c>
      <c r="AT126" s="172" t="s">
        <v>118</v>
      </c>
      <c r="AU126" s="172" t="s">
        <v>93</v>
      </c>
      <c r="AY126" s="172" t="s">
        <v>117</v>
      </c>
      <c r="BE126" s="259">
        <f t="shared" si="1"/>
        <v>0</v>
      </c>
      <c r="BF126" s="259">
        <f t="shared" si="2"/>
        <v>0</v>
      </c>
      <c r="BG126" s="259">
        <f t="shared" si="3"/>
        <v>0</v>
      </c>
      <c r="BH126" s="259">
        <f t="shared" si="4"/>
        <v>0</v>
      </c>
      <c r="BI126" s="259">
        <f t="shared" si="5"/>
        <v>0</v>
      </c>
      <c r="BJ126" s="172" t="s">
        <v>16</v>
      </c>
      <c r="BK126" s="259">
        <f t="shared" si="6"/>
        <v>0</v>
      </c>
      <c r="BL126" s="172" t="s">
        <v>132</v>
      </c>
      <c r="BM126" s="172" t="s">
        <v>180</v>
      </c>
    </row>
    <row r="127" spans="2:65" s="182" customFormat="1" ht="25.5" customHeight="1">
      <c r="B127" s="183"/>
      <c r="C127" s="151" t="s">
        <v>131</v>
      </c>
      <c r="D127" s="151" t="s">
        <v>118</v>
      </c>
      <c r="E127" s="152" t="s">
        <v>181</v>
      </c>
      <c r="F127" s="341" t="s">
        <v>182</v>
      </c>
      <c r="G127" s="341"/>
      <c r="H127" s="341"/>
      <c r="I127" s="341"/>
      <c r="J127" s="153" t="s">
        <v>161</v>
      </c>
      <c r="K127" s="154">
        <v>10</v>
      </c>
      <c r="L127" s="342"/>
      <c r="M127" s="342"/>
      <c r="N127" s="343">
        <f t="shared" si="0"/>
        <v>0</v>
      </c>
      <c r="O127" s="343"/>
      <c r="P127" s="343"/>
      <c r="Q127" s="343"/>
      <c r="R127" s="186"/>
      <c r="T127" s="254" t="s">
        <v>5</v>
      </c>
      <c r="U127" s="255" t="s">
        <v>36</v>
      </c>
      <c r="V127" s="256"/>
      <c r="W127" s="257"/>
      <c r="X127" s="257"/>
      <c r="Y127" s="257"/>
      <c r="Z127" s="257"/>
      <c r="AA127" s="258"/>
      <c r="AR127" s="172" t="s">
        <v>132</v>
      </c>
      <c r="AT127" s="172" t="s">
        <v>118</v>
      </c>
      <c r="AU127" s="172" t="s">
        <v>93</v>
      </c>
      <c r="AY127" s="172" t="s">
        <v>117</v>
      </c>
      <c r="BE127" s="259">
        <f t="shared" si="1"/>
        <v>0</v>
      </c>
      <c r="BF127" s="259">
        <f t="shared" si="2"/>
        <v>0</v>
      </c>
      <c r="BG127" s="259">
        <f t="shared" si="3"/>
        <v>0</v>
      </c>
      <c r="BH127" s="259">
        <f t="shared" si="4"/>
        <v>0</v>
      </c>
      <c r="BI127" s="259">
        <f t="shared" si="5"/>
        <v>0</v>
      </c>
      <c r="BJ127" s="172" t="s">
        <v>16</v>
      </c>
      <c r="BK127" s="259">
        <f t="shared" si="6"/>
        <v>0</v>
      </c>
      <c r="BL127" s="172" t="s">
        <v>132</v>
      </c>
      <c r="BM127" s="172" t="s">
        <v>183</v>
      </c>
    </row>
    <row r="128" spans="2:65" s="182" customFormat="1" ht="25.5" customHeight="1">
      <c r="B128" s="183"/>
      <c r="C128" s="151" t="s">
        <v>11</v>
      </c>
      <c r="D128" s="151" t="s">
        <v>118</v>
      </c>
      <c r="E128" s="152" t="s">
        <v>184</v>
      </c>
      <c r="F128" s="341" t="s">
        <v>185</v>
      </c>
      <c r="G128" s="341"/>
      <c r="H128" s="341"/>
      <c r="I128" s="341"/>
      <c r="J128" s="153" t="s">
        <v>161</v>
      </c>
      <c r="K128" s="154">
        <v>10</v>
      </c>
      <c r="L128" s="342"/>
      <c r="M128" s="342"/>
      <c r="N128" s="343">
        <f t="shared" si="0"/>
        <v>0</v>
      </c>
      <c r="O128" s="343"/>
      <c r="P128" s="343"/>
      <c r="Q128" s="343"/>
      <c r="R128" s="186"/>
      <c r="T128" s="254" t="s">
        <v>5</v>
      </c>
      <c r="U128" s="255" t="s">
        <v>36</v>
      </c>
      <c r="V128" s="256"/>
      <c r="W128" s="257"/>
      <c r="X128" s="257"/>
      <c r="Y128" s="257"/>
      <c r="Z128" s="257"/>
      <c r="AA128" s="258"/>
      <c r="AR128" s="172" t="s">
        <v>132</v>
      </c>
      <c r="AT128" s="172" t="s">
        <v>118</v>
      </c>
      <c r="AU128" s="172" t="s">
        <v>93</v>
      </c>
      <c r="AY128" s="172" t="s">
        <v>117</v>
      </c>
      <c r="BE128" s="259">
        <f t="shared" si="1"/>
        <v>0</v>
      </c>
      <c r="BF128" s="259">
        <f t="shared" si="2"/>
        <v>0</v>
      </c>
      <c r="BG128" s="259">
        <f t="shared" si="3"/>
        <v>0</v>
      </c>
      <c r="BH128" s="259">
        <f t="shared" si="4"/>
        <v>0</v>
      </c>
      <c r="BI128" s="259">
        <f t="shared" si="5"/>
        <v>0</v>
      </c>
      <c r="BJ128" s="172" t="s">
        <v>16</v>
      </c>
      <c r="BK128" s="259">
        <f t="shared" si="6"/>
        <v>0</v>
      </c>
      <c r="BL128" s="172" t="s">
        <v>132</v>
      </c>
      <c r="BM128" s="172" t="s">
        <v>186</v>
      </c>
    </row>
    <row r="129" spans="2:65" s="182" customFormat="1" ht="25.5" customHeight="1">
      <c r="B129" s="183"/>
      <c r="C129" s="151" t="s">
        <v>132</v>
      </c>
      <c r="D129" s="151" t="s">
        <v>118</v>
      </c>
      <c r="E129" s="152" t="s">
        <v>187</v>
      </c>
      <c r="F129" s="341" t="s">
        <v>188</v>
      </c>
      <c r="G129" s="341"/>
      <c r="H129" s="341"/>
      <c r="I129" s="341"/>
      <c r="J129" s="153" t="s">
        <v>142</v>
      </c>
      <c r="K129" s="154">
        <v>20</v>
      </c>
      <c r="L129" s="342"/>
      <c r="M129" s="342"/>
      <c r="N129" s="343">
        <f t="shared" si="0"/>
        <v>0</v>
      </c>
      <c r="O129" s="343"/>
      <c r="P129" s="343"/>
      <c r="Q129" s="343"/>
      <c r="R129" s="186"/>
      <c r="T129" s="254" t="s">
        <v>5</v>
      </c>
      <c r="U129" s="255" t="s">
        <v>36</v>
      </c>
      <c r="V129" s="256"/>
      <c r="W129" s="257"/>
      <c r="X129" s="257"/>
      <c r="Y129" s="257"/>
      <c r="Z129" s="257"/>
      <c r="AA129" s="258"/>
      <c r="AR129" s="172" t="s">
        <v>132</v>
      </c>
      <c r="AT129" s="172" t="s">
        <v>118</v>
      </c>
      <c r="AU129" s="172" t="s">
        <v>93</v>
      </c>
      <c r="AY129" s="172" t="s">
        <v>117</v>
      </c>
      <c r="BE129" s="259">
        <f t="shared" si="1"/>
        <v>0</v>
      </c>
      <c r="BF129" s="259">
        <f t="shared" si="2"/>
        <v>0</v>
      </c>
      <c r="BG129" s="259">
        <f t="shared" si="3"/>
        <v>0</v>
      </c>
      <c r="BH129" s="259">
        <f t="shared" si="4"/>
        <v>0</v>
      </c>
      <c r="BI129" s="259">
        <f t="shared" si="5"/>
        <v>0</v>
      </c>
      <c r="BJ129" s="172" t="s">
        <v>16</v>
      </c>
      <c r="BK129" s="259">
        <f t="shared" si="6"/>
        <v>0</v>
      </c>
      <c r="BL129" s="172" t="s">
        <v>132</v>
      </c>
      <c r="BM129" s="172" t="s">
        <v>189</v>
      </c>
    </row>
    <row r="130" spans="2:65" s="182" customFormat="1" ht="25.5" customHeight="1">
      <c r="B130" s="183"/>
      <c r="C130" s="151" t="s">
        <v>133</v>
      </c>
      <c r="D130" s="151" t="s">
        <v>118</v>
      </c>
      <c r="E130" s="152" t="s">
        <v>190</v>
      </c>
      <c r="F130" s="341" t="s">
        <v>191</v>
      </c>
      <c r="G130" s="341"/>
      <c r="H130" s="341"/>
      <c r="I130" s="341"/>
      <c r="J130" s="153" t="s">
        <v>142</v>
      </c>
      <c r="K130" s="154">
        <v>30</v>
      </c>
      <c r="L130" s="342"/>
      <c r="M130" s="342"/>
      <c r="N130" s="343">
        <f t="shared" si="0"/>
        <v>0</v>
      </c>
      <c r="O130" s="343"/>
      <c r="P130" s="343"/>
      <c r="Q130" s="343"/>
      <c r="R130" s="186"/>
      <c r="T130" s="254" t="s">
        <v>5</v>
      </c>
      <c r="U130" s="255" t="s">
        <v>36</v>
      </c>
      <c r="V130" s="256"/>
      <c r="W130" s="257"/>
      <c r="X130" s="257"/>
      <c r="Y130" s="257"/>
      <c r="Z130" s="257"/>
      <c r="AA130" s="258"/>
      <c r="AR130" s="172" t="s">
        <v>132</v>
      </c>
      <c r="AT130" s="172" t="s">
        <v>118</v>
      </c>
      <c r="AU130" s="172" t="s">
        <v>93</v>
      </c>
      <c r="AY130" s="172" t="s">
        <v>117</v>
      </c>
      <c r="BE130" s="259">
        <f t="shared" si="1"/>
        <v>0</v>
      </c>
      <c r="BF130" s="259">
        <f t="shared" si="2"/>
        <v>0</v>
      </c>
      <c r="BG130" s="259">
        <f t="shared" si="3"/>
        <v>0</v>
      </c>
      <c r="BH130" s="259">
        <f t="shared" si="4"/>
        <v>0</v>
      </c>
      <c r="BI130" s="259">
        <f t="shared" si="5"/>
        <v>0</v>
      </c>
      <c r="BJ130" s="172" t="s">
        <v>16</v>
      </c>
      <c r="BK130" s="259">
        <f t="shared" si="6"/>
        <v>0</v>
      </c>
      <c r="BL130" s="172" t="s">
        <v>132</v>
      </c>
      <c r="BM130" s="172" t="s">
        <v>192</v>
      </c>
    </row>
    <row r="131" spans="2:65" s="182" customFormat="1" ht="25.5" customHeight="1">
      <c r="B131" s="183"/>
      <c r="C131" s="151" t="s">
        <v>134</v>
      </c>
      <c r="D131" s="151" t="s">
        <v>118</v>
      </c>
      <c r="E131" s="152" t="s">
        <v>193</v>
      </c>
      <c r="F131" s="341" t="s">
        <v>194</v>
      </c>
      <c r="G131" s="341"/>
      <c r="H131" s="341"/>
      <c r="I131" s="341"/>
      <c r="J131" s="153" t="s">
        <v>142</v>
      </c>
      <c r="K131" s="154">
        <v>30</v>
      </c>
      <c r="L131" s="342"/>
      <c r="M131" s="342"/>
      <c r="N131" s="343">
        <f t="shared" si="0"/>
        <v>0</v>
      </c>
      <c r="O131" s="343"/>
      <c r="P131" s="343"/>
      <c r="Q131" s="343"/>
      <c r="R131" s="186"/>
      <c r="T131" s="254" t="s">
        <v>5</v>
      </c>
      <c r="U131" s="255" t="s">
        <v>36</v>
      </c>
      <c r="V131" s="256"/>
      <c r="W131" s="257"/>
      <c r="X131" s="257"/>
      <c r="Y131" s="257"/>
      <c r="Z131" s="257"/>
      <c r="AA131" s="258"/>
      <c r="AR131" s="172" t="s">
        <v>132</v>
      </c>
      <c r="AT131" s="172" t="s">
        <v>118</v>
      </c>
      <c r="AU131" s="172" t="s">
        <v>93</v>
      </c>
      <c r="AY131" s="172" t="s">
        <v>117</v>
      </c>
      <c r="BE131" s="259">
        <f t="shared" si="1"/>
        <v>0</v>
      </c>
      <c r="BF131" s="259">
        <f t="shared" si="2"/>
        <v>0</v>
      </c>
      <c r="BG131" s="259">
        <f t="shared" si="3"/>
        <v>0</v>
      </c>
      <c r="BH131" s="259">
        <f t="shared" si="4"/>
        <v>0</v>
      </c>
      <c r="BI131" s="259">
        <f t="shared" si="5"/>
        <v>0</v>
      </c>
      <c r="BJ131" s="172" t="s">
        <v>16</v>
      </c>
      <c r="BK131" s="259">
        <f t="shared" si="6"/>
        <v>0</v>
      </c>
      <c r="BL131" s="172" t="s">
        <v>132</v>
      </c>
      <c r="BM131" s="172" t="s">
        <v>195</v>
      </c>
    </row>
    <row r="132" spans="2:65" s="182" customFormat="1" ht="25.5" customHeight="1">
      <c r="B132" s="183"/>
      <c r="C132" s="151" t="s">
        <v>196</v>
      </c>
      <c r="D132" s="151" t="s">
        <v>118</v>
      </c>
      <c r="E132" s="152" t="s">
        <v>197</v>
      </c>
      <c r="F132" s="341" t="s">
        <v>198</v>
      </c>
      <c r="G132" s="341"/>
      <c r="H132" s="341"/>
      <c r="I132" s="341"/>
      <c r="J132" s="153" t="s">
        <v>142</v>
      </c>
      <c r="K132" s="154">
        <v>30</v>
      </c>
      <c r="L132" s="342"/>
      <c r="M132" s="342"/>
      <c r="N132" s="343">
        <f t="shared" si="0"/>
        <v>0</v>
      </c>
      <c r="O132" s="343"/>
      <c r="P132" s="343"/>
      <c r="Q132" s="343"/>
      <c r="R132" s="186"/>
      <c r="T132" s="254" t="s">
        <v>5</v>
      </c>
      <c r="U132" s="255" t="s">
        <v>36</v>
      </c>
      <c r="V132" s="256"/>
      <c r="W132" s="257"/>
      <c r="X132" s="257"/>
      <c r="Y132" s="257"/>
      <c r="Z132" s="257"/>
      <c r="AA132" s="258"/>
      <c r="AR132" s="172" t="s">
        <v>132</v>
      </c>
      <c r="AT132" s="172" t="s">
        <v>118</v>
      </c>
      <c r="AU132" s="172" t="s">
        <v>93</v>
      </c>
      <c r="AY132" s="172" t="s">
        <v>117</v>
      </c>
      <c r="BE132" s="259">
        <f t="shared" si="1"/>
        <v>0</v>
      </c>
      <c r="BF132" s="259">
        <f t="shared" si="2"/>
        <v>0</v>
      </c>
      <c r="BG132" s="259">
        <f t="shared" si="3"/>
        <v>0</v>
      </c>
      <c r="BH132" s="259">
        <f t="shared" si="4"/>
        <v>0</v>
      </c>
      <c r="BI132" s="259">
        <f t="shared" si="5"/>
        <v>0</v>
      </c>
      <c r="BJ132" s="172" t="s">
        <v>16</v>
      </c>
      <c r="BK132" s="259">
        <f t="shared" si="6"/>
        <v>0</v>
      </c>
      <c r="BL132" s="172" t="s">
        <v>132</v>
      </c>
      <c r="BM132" s="172" t="s">
        <v>199</v>
      </c>
    </row>
    <row r="133" spans="2:65" s="182" customFormat="1" ht="38.25" customHeight="1">
      <c r="B133" s="183"/>
      <c r="C133" s="151" t="s">
        <v>200</v>
      </c>
      <c r="D133" s="151" t="s">
        <v>118</v>
      </c>
      <c r="E133" s="152" t="s">
        <v>201</v>
      </c>
      <c r="F133" s="341" t="s">
        <v>202</v>
      </c>
      <c r="G133" s="341"/>
      <c r="H133" s="341"/>
      <c r="I133" s="341"/>
      <c r="J133" s="153" t="s">
        <v>142</v>
      </c>
      <c r="K133" s="154">
        <v>30</v>
      </c>
      <c r="L133" s="342"/>
      <c r="M133" s="342"/>
      <c r="N133" s="343">
        <f t="shared" si="0"/>
        <v>0</v>
      </c>
      <c r="O133" s="343"/>
      <c r="P133" s="343"/>
      <c r="Q133" s="343"/>
      <c r="R133" s="186"/>
      <c r="T133" s="254" t="s">
        <v>5</v>
      </c>
      <c r="U133" s="255" t="s">
        <v>36</v>
      </c>
      <c r="V133" s="256"/>
      <c r="W133" s="257"/>
      <c r="X133" s="257"/>
      <c r="Y133" s="257"/>
      <c r="Z133" s="257"/>
      <c r="AA133" s="258"/>
      <c r="AR133" s="172" t="s">
        <v>132</v>
      </c>
      <c r="AT133" s="172" t="s">
        <v>118</v>
      </c>
      <c r="AU133" s="172" t="s">
        <v>93</v>
      </c>
      <c r="AY133" s="172" t="s">
        <v>117</v>
      </c>
      <c r="BE133" s="259">
        <f t="shared" si="1"/>
        <v>0</v>
      </c>
      <c r="BF133" s="259">
        <f t="shared" si="2"/>
        <v>0</v>
      </c>
      <c r="BG133" s="259">
        <f t="shared" si="3"/>
        <v>0</v>
      </c>
      <c r="BH133" s="259">
        <f t="shared" si="4"/>
        <v>0</v>
      </c>
      <c r="BI133" s="259">
        <f t="shared" si="5"/>
        <v>0</v>
      </c>
      <c r="BJ133" s="172" t="s">
        <v>16</v>
      </c>
      <c r="BK133" s="259">
        <f t="shared" si="6"/>
        <v>0</v>
      </c>
      <c r="BL133" s="172" t="s">
        <v>132</v>
      </c>
      <c r="BM133" s="172" t="s">
        <v>203</v>
      </c>
    </row>
    <row r="134" spans="2:65" s="182" customFormat="1" ht="38.25" customHeight="1">
      <c r="B134" s="183"/>
      <c r="C134" s="151" t="s">
        <v>10</v>
      </c>
      <c r="D134" s="151" t="s">
        <v>118</v>
      </c>
      <c r="E134" s="152" t="s">
        <v>204</v>
      </c>
      <c r="F134" s="341" t="s">
        <v>205</v>
      </c>
      <c r="G134" s="341"/>
      <c r="H134" s="341"/>
      <c r="I134" s="341"/>
      <c r="J134" s="153" t="s">
        <v>142</v>
      </c>
      <c r="K134" s="154">
        <v>30</v>
      </c>
      <c r="L134" s="342"/>
      <c r="M134" s="342"/>
      <c r="N134" s="343">
        <f t="shared" si="0"/>
        <v>0</v>
      </c>
      <c r="O134" s="343"/>
      <c r="P134" s="343"/>
      <c r="Q134" s="343"/>
      <c r="R134" s="186"/>
      <c r="T134" s="254" t="s">
        <v>5</v>
      </c>
      <c r="U134" s="255" t="s">
        <v>36</v>
      </c>
      <c r="V134" s="256"/>
      <c r="W134" s="257"/>
      <c r="X134" s="257"/>
      <c r="Y134" s="257"/>
      <c r="Z134" s="257"/>
      <c r="AA134" s="258"/>
      <c r="AR134" s="172" t="s">
        <v>132</v>
      </c>
      <c r="AT134" s="172" t="s">
        <v>118</v>
      </c>
      <c r="AU134" s="172" t="s">
        <v>93</v>
      </c>
      <c r="AY134" s="172" t="s">
        <v>117</v>
      </c>
      <c r="BE134" s="259">
        <f t="shared" si="1"/>
        <v>0</v>
      </c>
      <c r="BF134" s="259">
        <f t="shared" si="2"/>
        <v>0</v>
      </c>
      <c r="BG134" s="259">
        <f t="shared" si="3"/>
        <v>0</v>
      </c>
      <c r="BH134" s="259">
        <f t="shared" si="4"/>
        <v>0</v>
      </c>
      <c r="BI134" s="259">
        <f t="shared" si="5"/>
        <v>0</v>
      </c>
      <c r="BJ134" s="172" t="s">
        <v>16</v>
      </c>
      <c r="BK134" s="259">
        <f t="shared" si="6"/>
        <v>0</v>
      </c>
      <c r="BL134" s="172" t="s">
        <v>132</v>
      </c>
      <c r="BM134" s="172" t="s">
        <v>206</v>
      </c>
    </row>
    <row r="135" spans="2:65" s="182" customFormat="1" ht="38.25" customHeight="1">
      <c r="B135" s="183"/>
      <c r="C135" s="151" t="s">
        <v>207</v>
      </c>
      <c r="D135" s="151" t="s">
        <v>118</v>
      </c>
      <c r="E135" s="152" t="s">
        <v>208</v>
      </c>
      <c r="F135" s="341" t="s">
        <v>209</v>
      </c>
      <c r="G135" s="341"/>
      <c r="H135" s="341"/>
      <c r="I135" s="341"/>
      <c r="J135" s="153" t="s">
        <v>142</v>
      </c>
      <c r="K135" s="154">
        <v>10</v>
      </c>
      <c r="L135" s="342"/>
      <c r="M135" s="342"/>
      <c r="N135" s="343">
        <f t="shared" si="0"/>
        <v>0</v>
      </c>
      <c r="O135" s="343"/>
      <c r="P135" s="343"/>
      <c r="Q135" s="343"/>
      <c r="R135" s="186"/>
      <c r="T135" s="254" t="s">
        <v>5</v>
      </c>
      <c r="U135" s="255" t="s">
        <v>36</v>
      </c>
      <c r="V135" s="256"/>
      <c r="W135" s="257"/>
      <c r="X135" s="257"/>
      <c r="Y135" s="257"/>
      <c r="Z135" s="257"/>
      <c r="AA135" s="258"/>
      <c r="AR135" s="172" t="s">
        <v>132</v>
      </c>
      <c r="AT135" s="172" t="s">
        <v>118</v>
      </c>
      <c r="AU135" s="172" t="s">
        <v>93</v>
      </c>
      <c r="AY135" s="172" t="s">
        <v>117</v>
      </c>
      <c r="BE135" s="259">
        <f t="shared" si="1"/>
        <v>0</v>
      </c>
      <c r="BF135" s="259">
        <f t="shared" si="2"/>
        <v>0</v>
      </c>
      <c r="BG135" s="259">
        <f t="shared" si="3"/>
        <v>0</v>
      </c>
      <c r="BH135" s="259">
        <f t="shared" si="4"/>
        <v>0</v>
      </c>
      <c r="BI135" s="259">
        <f t="shared" si="5"/>
        <v>0</v>
      </c>
      <c r="BJ135" s="172" t="s">
        <v>16</v>
      </c>
      <c r="BK135" s="259">
        <f t="shared" si="6"/>
        <v>0</v>
      </c>
      <c r="BL135" s="172" t="s">
        <v>132</v>
      </c>
      <c r="BM135" s="172" t="s">
        <v>210</v>
      </c>
    </row>
    <row r="136" spans="2:65" s="182" customFormat="1" ht="25.5" customHeight="1">
      <c r="B136" s="183"/>
      <c r="C136" s="151" t="s">
        <v>211</v>
      </c>
      <c r="D136" s="151" t="s">
        <v>118</v>
      </c>
      <c r="E136" s="152" t="s">
        <v>212</v>
      </c>
      <c r="F136" s="341" t="s">
        <v>213</v>
      </c>
      <c r="G136" s="341"/>
      <c r="H136" s="341"/>
      <c r="I136" s="341"/>
      <c r="J136" s="153" t="s">
        <v>161</v>
      </c>
      <c r="K136" s="154">
        <v>20</v>
      </c>
      <c r="L136" s="342"/>
      <c r="M136" s="342"/>
      <c r="N136" s="343">
        <f t="shared" si="0"/>
        <v>0</v>
      </c>
      <c r="O136" s="343"/>
      <c r="P136" s="343"/>
      <c r="Q136" s="343"/>
      <c r="R136" s="186"/>
      <c r="T136" s="254" t="s">
        <v>5</v>
      </c>
      <c r="U136" s="255" t="s">
        <v>36</v>
      </c>
      <c r="V136" s="256"/>
      <c r="W136" s="257"/>
      <c r="X136" s="257"/>
      <c r="Y136" s="257"/>
      <c r="Z136" s="257"/>
      <c r="AA136" s="258"/>
      <c r="AR136" s="172" t="s">
        <v>132</v>
      </c>
      <c r="AT136" s="172" t="s">
        <v>118</v>
      </c>
      <c r="AU136" s="172" t="s">
        <v>93</v>
      </c>
      <c r="AY136" s="172" t="s">
        <v>117</v>
      </c>
      <c r="BE136" s="259">
        <f t="shared" si="1"/>
        <v>0</v>
      </c>
      <c r="BF136" s="259">
        <f t="shared" si="2"/>
        <v>0</v>
      </c>
      <c r="BG136" s="259">
        <f t="shared" si="3"/>
        <v>0</v>
      </c>
      <c r="BH136" s="259">
        <f t="shared" si="4"/>
        <v>0</v>
      </c>
      <c r="BI136" s="259">
        <f t="shared" si="5"/>
        <v>0</v>
      </c>
      <c r="BJ136" s="172" t="s">
        <v>16</v>
      </c>
      <c r="BK136" s="259">
        <f t="shared" si="6"/>
        <v>0</v>
      </c>
      <c r="BL136" s="172" t="s">
        <v>132</v>
      </c>
      <c r="BM136" s="172" t="s">
        <v>214</v>
      </c>
    </row>
    <row r="137" spans="2:65" s="182" customFormat="1" ht="25.5" customHeight="1">
      <c r="B137" s="183"/>
      <c r="C137" s="151" t="s">
        <v>215</v>
      </c>
      <c r="D137" s="151" t="s">
        <v>118</v>
      </c>
      <c r="E137" s="152" t="s">
        <v>216</v>
      </c>
      <c r="F137" s="341" t="s">
        <v>217</v>
      </c>
      <c r="G137" s="341"/>
      <c r="H137" s="341"/>
      <c r="I137" s="341"/>
      <c r="J137" s="153" t="s">
        <v>161</v>
      </c>
      <c r="K137" s="154">
        <v>20</v>
      </c>
      <c r="L137" s="342"/>
      <c r="M137" s="342"/>
      <c r="N137" s="343">
        <f t="shared" si="0"/>
        <v>0</v>
      </c>
      <c r="O137" s="343"/>
      <c r="P137" s="343"/>
      <c r="Q137" s="343"/>
      <c r="R137" s="186"/>
      <c r="T137" s="254" t="s">
        <v>5</v>
      </c>
      <c r="U137" s="255" t="s">
        <v>36</v>
      </c>
      <c r="V137" s="256"/>
      <c r="W137" s="257"/>
      <c r="X137" s="257"/>
      <c r="Y137" s="257"/>
      <c r="Z137" s="257"/>
      <c r="AA137" s="258"/>
      <c r="AR137" s="172" t="s">
        <v>132</v>
      </c>
      <c r="AT137" s="172" t="s">
        <v>118</v>
      </c>
      <c r="AU137" s="172" t="s">
        <v>93</v>
      </c>
      <c r="AY137" s="172" t="s">
        <v>117</v>
      </c>
      <c r="BE137" s="259">
        <f t="shared" si="1"/>
        <v>0</v>
      </c>
      <c r="BF137" s="259">
        <f t="shared" si="2"/>
        <v>0</v>
      </c>
      <c r="BG137" s="259">
        <f t="shared" si="3"/>
        <v>0</v>
      </c>
      <c r="BH137" s="259">
        <f t="shared" si="4"/>
        <v>0</v>
      </c>
      <c r="BI137" s="259">
        <f t="shared" si="5"/>
        <v>0</v>
      </c>
      <c r="BJ137" s="172" t="s">
        <v>16</v>
      </c>
      <c r="BK137" s="259">
        <f t="shared" si="6"/>
        <v>0</v>
      </c>
      <c r="BL137" s="172" t="s">
        <v>132</v>
      </c>
      <c r="BM137" s="172" t="s">
        <v>218</v>
      </c>
    </row>
    <row r="138" spans="2:65" s="182" customFormat="1" ht="25.5" customHeight="1">
      <c r="B138" s="183"/>
      <c r="C138" s="151" t="s">
        <v>219</v>
      </c>
      <c r="D138" s="151" t="s">
        <v>118</v>
      </c>
      <c r="E138" s="152" t="s">
        <v>220</v>
      </c>
      <c r="F138" s="341" t="s">
        <v>221</v>
      </c>
      <c r="G138" s="341"/>
      <c r="H138" s="341"/>
      <c r="I138" s="341"/>
      <c r="J138" s="153" t="s">
        <v>161</v>
      </c>
      <c r="K138" s="154">
        <v>20</v>
      </c>
      <c r="L138" s="342"/>
      <c r="M138" s="342"/>
      <c r="N138" s="343">
        <f t="shared" si="0"/>
        <v>0</v>
      </c>
      <c r="O138" s="343"/>
      <c r="P138" s="343"/>
      <c r="Q138" s="343"/>
      <c r="R138" s="186"/>
      <c r="T138" s="254" t="s">
        <v>5</v>
      </c>
      <c r="U138" s="255" t="s">
        <v>36</v>
      </c>
      <c r="V138" s="256"/>
      <c r="W138" s="257"/>
      <c r="X138" s="257"/>
      <c r="Y138" s="257"/>
      <c r="Z138" s="257"/>
      <c r="AA138" s="258"/>
      <c r="AR138" s="172" t="s">
        <v>132</v>
      </c>
      <c r="AT138" s="172" t="s">
        <v>118</v>
      </c>
      <c r="AU138" s="172" t="s">
        <v>93</v>
      </c>
      <c r="AY138" s="172" t="s">
        <v>117</v>
      </c>
      <c r="BE138" s="259">
        <f t="shared" si="1"/>
        <v>0</v>
      </c>
      <c r="BF138" s="259">
        <f t="shared" si="2"/>
        <v>0</v>
      </c>
      <c r="BG138" s="259">
        <f t="shared" si="3"/>
        <v>0</v>
      </c>
      <c r="BH138" s="259">
        <f t="shared" si="4"/>
        <v>0</v>
      </c>
      <c r="BI138" s="259">
        <f t="shared" si="5"/>
        <v>0</v>
      </c>
      <c r="BJ138" s="172" t="s">
        <v>16</v>
      </c>
      <c r="BK138" s="259">
        <f t="shared" si="6"/>
        <v>0</v>
      </c>
      <c r="BL138" s="172" t="s">
        <v>132</v>
      </c>
      <c r="BM138" s="172" t="s">
        <v>222</v>
      </c>
    </row>
    <row r="139" spans="2:65" s="182" customFormat="1" ht="25.5" customHeight="1">
      <c r="B139" s="183"/>
      <c r="C139" s="151" t="s">
        <v>223</v>
      </c>
      <c r="D139" s="151" t="s">
        <v>118</v>
      </c>
      <c r="E139" s="152" t="s">
        <v>224</v>
      </c>
      <c r="F139" s="341" t="s">
        <v>225</v>
      </c>
      <c r="G139" s="341"/>
      <c r="H139" s="341"/>
      <c r="I139" s="341"/>
      <c r="J139" s="153" t="s">
        <v>161</v>
      </c>
      <c r="K139" s="154">
        <v>30</v>
      </c>
      <c r="L139" s="342"/>
      <c r="M139" s="342"/>
      <c r="N139" s="343">
        <f t="shared" si="0"/>
        <v>0</v>
      </c>
      <c r="O139" s="343"/>
      <c r="P139" s="343"/>
      <c r="Q139" s="343"/>
      <c r="R139" s="186"/>
      <c r="T139" s="254" t="s">
        <v>5</v>
      </c>
      <c r="U139" s="255" t="s">
        <v>36</v>
      </c>
      <c r="V139" s="256"/>
      <c r="W139" s="257"/>
      <c r="X139" s="257"/>
      <c r="Y139" s="257"/>
      <c r="Z139" s="257"/>
      <c r="AA139" s="258"/>
      <c r="AR139" s="172" t="s">
        <v>132</v>
      </c>
      <c r="AT139" s="172" t="s">
        <v>118</v>
      </c>
      <c r="AU139" s="172" t="s">
        <v>93</v>
      </c>
      <c r="AY139" s="172" t="s">
        <v>117</v>
      </c>
      <c r="BE139" s="259">
        <f t="shared" si="1"/>
        <v>0</v>
      </c>
      <c r="BF139" s="259">
        <f t="shared" si="2"/>
        <v>0</v>
      </c>
      <c r="BG139" s="259">
        <f t="shared" si="3"/>
        <v>0</v>
      </c>
      <c r="BH139" s="259">
        <f t="shared" si="4"/>
        <v>0</v>
      </c>
      <c r="BI139" s="259">
        <f t="shared" si="5"/>
        <v>0</v>
      </c>
      <c r="BJ139" s="172" t="s">
        <v>16</v>
      </c>
      <c r="BK139" s="259">
        <f t="shared" si="6"/>
        <v>0</v>
      </c>
      <c r="BL139" s="172" t="s">
        <v>132</v>
      </c>
      <c r="BM139" s="172" t="s">
        <v>226</v>
      </c>
    </row>
    <row r="140" spans="2:65" s="182" customFormat="1" ht="25.5" customHeight="1">
      <c r="B140" s="183"/>
      <c r="C140" s="151" t="s">
        <v>227</v>
      </c>
      <c r="D140" s="151" t="s">
        <v>118</v>
      </c>
      <c r="E140" s="152" t="s">
        <v>228</v>
      </c>
      <c r="F140" s="341" t="s">
        <v>229</v>
      </c>
      <c r="G140" s="341"/>
      <c r="H140" s="341"/>
      <c r="I140" s="341"/>
      <c r="J140" s="153" t="s">
        <v>161</v>
      </c>
      <c r="K140" s="154">
        <v>30</v>
      </c>
      <c r="L140" s="342"/>
      <c r="M140" s="342"/>
      <c r="N140" s="343">
        <f t="shared" si="0"/>
        <v>0</v>
      </c>
      <c r="O140" s="343"/>
      <c r="P140" s="343"/>
      <c r="Q140" s="343"/>
      <c r="R140" s="186"/>
      <c r="T140" s="254" t="s">
        <v>5</v>
      </c>
      <c r="U140" s="255" t="s">
        <v>36</v>
      </c>
      <c r="V140" s="256"/>
      <c r="W140" s="257"/>
      <c r="X140" s="257"/>
      <c r="Y140" s="257"/>
      <c r="Z140" s="257"/>
      <c r="AA140" s="258"/>
      <c r="AR140" s="172" t="s">
        <v>132</v>
      </c>
      <c r="AT140" s="172" t="s">
        <v>118</v>
      </c>
      <c r="AU140" s="172" t="s">
        <v>93</v>
      </c>
      <c r="AY140" s="172" t="s">
        <v>117</v>
      </c>
      <c r="BE140" s="259">
        <f t="shared" si="1"/>
        <v>0</v>
      </c>
      <c r="BF140" s="259">
        <f t="shared" si="2"/>
        <v>0</v>
      </c>
      <c r="BG140" s="259">
        <f t="shared" si="3"/>
        <v>0</v>
      </c>
      <c r="BH140" s="259">
        <f t="shared" si="4"/>
        <v>0</v>
      </c>
      <c r="BI140" s="259">
        <f t="shared" si="5"/>
        <v>0</v>
      </c>
      <c r="BJ140" s="172" t="s">
        <v>16</v>
      </c>
      <c r="BK140" s="259">
        <f t="shared" si="6"/>
        <v>0</v>
      </c>
      <c r="BL140" s="172" t="s">
        <v>132</v>
      </c>
      <c r="BM140" s="172" t="s">
        <v>230</v>
      </c>
    </row>
    <row r="141" spans="2:65" s="182" customFormat="1" ht="25.5" customHeight="1">
      <c r="B141" s="183"/>
      <c r="C141" s="151" t="s">
        <v>231</v>
      </c>
      <c r="D141" s="151" t="s">
        <v>118</v>
      </c>
      <c r="E141" s="152" t="s">
        <v>232</v>
      </c>
      <c r="F141" s="341" t="s">
        <v>233</v>
      </c>
      <c r="G141" s="341"/>
      <c r="H141" s="341"/>
      <c r="I141" s="341"/>
      <c r="J141" s="153" t="s">
        <v>161</v>
      </c>
      <c r="K141" s="154">
        <v>30</v>
      </c>
      <c r="L141" s="342"/>
      <c r="M141" s="342"/>
      <c r="N141" s="343">
        <f t="shared" si="0"/>
        <v>0</v>
      </c>
      <c r="O141" s="343"/>
      <c r="P141" s="343"/>
      <c r="Q141" s="343"/>
      <c r="R141" s="186"/>
      <c r="T141" s="254" t="s">
        <v>5</v>
      </c>
      <c r="U141" s="255" t="s">
        <v>36</v>
      </c>
      <c r="V141" s="256"/>
      <c r="W141" s="257"/>
      <c r="X141" s="257"/>
      <c r="Y141" s="257"/>
      <c r="Z141" s="257"/>
      <c r="AA141" s="258"/>
      <c r="AR141" s="172" t="s">
        <v>132</v>
      </c>
      <c r="AT141" s="172" t="s">
        <v>118</v>
      </c>
      <c r="AU141" s="172" t="s">
        <v>93</v>
      </c>
      <c r="AY141" s="172" t="s">
        <v>117</v>
      </c>
      <c r="BE141" s="259">
        <f t="shared" si="1"/>
        <v>0</v>
      </c>
      <c r="BF141" s="259">
        <f t="shared" si="2"/>
        <v>0</v>
      </c>
      <c r="BG141" s="259">
        <f t="shared" si="3"/>
        <v>0</v>
      </c>
      <c r="BH141" s="259">
        <f t="shared" si="4"/>
        <v>0</v>
      </c>
      <c r="BI141" s="259">
        <f t="shared" si="5"/>
        <v>0</v>
      </c>
      <c r="BJ141" s="172" t="s">
        <v>16</v>
      </c>
      <c r="BK141" s="259">
        <f t="shared" si="6"/>
        <v>0</v>
      </c>
      <c r="BL141" s="172" t="s">
        <v>132</v>
      </c>
      <c r="BM141" s="172" t="s">
        <v>234</v>
      </c>
    </row>
    <row r="142" spans="2:65" s="182" customFormat="1" ht="25.5" customHeight="1">
      <c r="B142" s="183"/>
      <c r="C142" s="151" t="s">
        <v>235</v>
      </c>
      <c r="D142" s="151" t="s">
        <v>118</v>
      </c>
      <c r="E142" s="152" t="s">
        <v>236</v>
      </c>
      <c r="F142" s="341" t="s">
        <v>237</v>
      </c>
      <c r="G142" s="341"/>
      <c r="H142" s="341"/>
      <c r="I142" s="341"/>
      <c r="J142" s="153" t="s">
        <v>238</v>
      </c>
      <c r="K142" s="154">
        <v>30</v>
      </c>
      <c r="L142" s="342"/>
      <c r="M142" s="342"/>
      <c r="N142" s="343">
        <f t="shared" si="0"/>
        <v>0</v>
      </c>
      <c r="O142" s="343"/>
      <c r="P142" s="343"/>
      <c r="Q142" s="343"/>
      <c r="R142" s="186"/>
      <c r="T142" s="254" t="s">
        <v>5</v>
      </c>
      <c r="U142" s="255" t="s">
        <v>36</v>
      </c>
      <c r="V142" s="256"/>
      <c r="W142" s="257"/>
      <c r="X142" s="257"/>
      <c r="Y142" s="257"/>
      <c r="Z142" s="257"/>
      <c r="AA142" s="258"/>
      <c r="AR142" s="172" t="s">
        <v>132</v>
      </c>
      <c r="AT142" s="172" t="s">
        <v>118</v>
      </c>
      <c r="AU142" s="172" t="s">
        <v>93</v>
      </c>
      <c r="AY142" s="172" t="s">
        <v>117</v>
      </c>
      <c r="BE142" s="259">
        <f t="shared" si="1"/>
        <v>0</v>
      </c>
      <c r="BF142" s="259">
        <f t="shared" si="2"/>
        <v>0</v>
      </c>
      <c r="BG142" s="259">
        <f t="shared" si="3"/>
        <v>0</v>
      </c>
      <c r="BH142" s="259">
        <f t="shared" si="4"/>
        <v>0</v>
      </c>
      <c r="BI142" s="259">
        <f t="shared" si="5"/>
        <v>0</v>
      </c>
      <c r="BJ142" s="172" t="s">
        <v>16</v>
      </c>
      <c r="BK142" s="259">
        <f t="shared" si="6"/>
        <v>0</v>
      </c>
      <c r="BL142" s="172" t="s">
        <v>132</v>
      </c>
      <c r="BM142" s="172" t="s">
        <v>239</v>
      </c>
    </row>
    <row r="143" spans="2:65" s="182" customFormat="1" ht="25.5" customHeight="1">
      <c r="B143" s="183"/>
      <c r="C143" s="151" t="s">
        <v>240</v>
      </c>
      <c r="D143" s="151" t="s">
        <v>118</v>
      </c>
      <c r="E143" s="152" t="s">
        <v>241</v>
      </c>
      <c r="F143" s="341" t="s">
        <v>242</v>
      </c>
      <c r="G143" s="341"/>
      <c r="H143" s="341"/>
      <c r="I143" s="341"/>
      <c r="J143" s="153" t="s">
        <v>238</v>
      </c>
      <c r="K143" s="154">
        <v>30</v>
      </c>
      <c r="L143" s="342"/>
      <c r="M143" s="342"/>
      <c r="N143" s="343">
        <f t="shared" si="0"/>
        <v>0</v>
      </c>
      <c r="O143" s="343"/>
      <c r="P143" s="343"/>
      <c r="Q143" s="343"/>
      <c r="R143" s="186"/>
      <c r="T143" s="254" t="s">
        <v>5</v>
      </c>
      <c r="U143" s="255" t="s">
        <v>36</v>
      </c>
      <c r="V143" s="256"/>
      <c r="W143" s="257"/>
      <c r="X143" s="257"/>
      <c r="Y143" s="257"/>
      <c r="Z143" s="257"/>
      <c r="AA143" s="258"/>
      <c r="AR143" s="172" t="s">
        <v>132</v>
      </c>
      <c r="AT143" s="172" t="s">
        <v>118</v>
      </c>
      <c r="AU143" s="172" t="s">
        <v>93</v>
      </c>
      <c r="AY143" s="172" t="s">
        <v>117</v>
      </c>
      <c r="BE143" s="259">
        <f t="shared" si="1"/>
        <v>0</v>
      </c>
      <c r="BF143" s="259">
        <f t="shared" si="2"/>
        <v>0</v>
      </c>
      <c r="BG143" s="259">
        <f t="shared" si="3"/>
        <v>0</v>
      </c>
      <c r="BH143" s="259">
        <f t="shared" si="4"/>
        <v>0</v>
      </c>
      <c r="BI143" s="259">
        <f t="shared" si="5"/>
        <v>0</v>
      </c>
      <c r="BJ143" s="172" t="s">
        <v>16</v>
      </c>
      <c r="BK143" s="259">
        <f t="shared" si="6"/>
        <v>0</v>
      </c>
      <c r="BL143" s="172" t="s">
        <v>132</v>
      </c>
      <c r="BM143" s="172" t="s">
        <v>243</v>
      </c>
    </row>
    <row r="144" spans="2:65" s="182" customFormat="1" ht="25.5" customHeight="1">
      <c r="B144" s="183"/>
      <c r="C144" s="151" t="s">
        <v>244</v>
      </c>
      <c r="D144" s="151" t="s">
        <v>118</v>
      </c>
      <c r="E144" s="152" t="s">
        <v>245</v>
      </c>
      <c r="F144" s="341" t="s">
        <v>246</v>
      </c>
      <c r="G144" s="341"/>
      <c r="H144" s="341"/>
      <c r="I144" s="341"/>
      <c r="J144" s="153" t="s">
        <v>238</v>
      </c>
      <c r="K144" s="154">
        <v>30</v>
      </c>
      <c r="L144" s="342"/>
      <c r="M144" s="342"/>
      <c r="N144" s="343">
        <f t="shared" si="0"/>
        <v>0</v>
      </c>
      <c r="O144" s="343"/>
      <c r="P144" s="343"/>
      <c r="Q144" s="343"/>
      <c r="R144" s="186"/>
      <c r="T144" s="254" t="s">
        <v>5</v>
      </c>
      <c r="U144" s="255" t="s">
        <v>36</v>
      </c>
      <c r="V144" s="256"/>
      <c r="W144" s="257"/>
      <c r="X144" s="257"/>
      <c r="Y144" s="257"/>
      <c r="Z144" s="257"/>
      <c r="AA144" s="258"/>
      <c r="AR144" s="172" t="s">
        <v>132</v>
      </c>
      <c r="AT144" s="172" t="s">
        <v>118</v>
      </c>
      <c r="AU144" s="172" t="s">
        <v>93</v>
      </c>
      <c r="AY144" s="172" t="s">
        <v>117</v>
      </c>
      <c r="BE144" s="259">
        <f t="shared" si="1"/>
        <v>0</v>
      </c>
      <c r="BF144" s="259">
        <f t="shared" si="2"/>
        <v>0</v>
      </c>
      <c r="BG144" s="259">
        <f t="shared" si="3"/>
        <v>0</v>
      </c>
      <c r="BH144" s="259">
        <f t="shared" si="4"/>
        <v>0</v>
      </c>
      <c r="BI144" s="259">
        <f t="shared" si="5"/>
        <v>0</v>
      </c>
      <c r="BJ144" s="172" t="s">
        <v>16</v>
      </c>
      <c r="BK144" s="259">
        <f t="shared" si="6"/>
        <v>0</v>
      </c>
      <c r="BL144" s="172" t="s">
        <v>132</v>
      </c>
      <c r="BM144" s="172" t="s">
        <v>247</v>
      </c>
    </row>
    <row r="145" spans="2:65" s="182" customFormat="1" ht="25.5" customHeight="1">
      <c r="B145" s="183"/>
      <c r="C145" s="151" t="s">
        <v>248</v>
      </c>
      <c r="D145" s="151" t="s">
        <v>118</v>
      </c>
      <c r="E145" s="152" t="s">
        <v>249</v>
      </c>
      <c r="F145" s="341" t="s">
        <v>250</v>
      </c>
      <c r="G145" s="341"/>
      <c r="H145" s="341"/>
      <c r="I145" s="341"/>
      <c r="J145" s="153" t="s">
        <v>238</v>
      </c>
      <c r="K145" s="154">
        <v>30</v>
      </c>
      <c r="L145" s="342"/>
      <c r="M145" s="342"/>
      <c r="N145" s="343">
        <f t="shared" si="0"/>
        <v>0</v>
      </c>
      <c r="O145" s="343"/>
      <c r="P145" s="343"/>
      <c r="Q145" s="343"/>
      <c r="R145" s="186"/>
      <c r="T145" s="254" t="s">
        <v>5</v>
      </c>
      <c r="U145" s="255" t="s">
        <v>36</v>
      </c>
      <c r="V145" s="256"/>
      <c r="W145" s="257"/>
      <c r="X145" s="257"/>
      <c r="Y145" s="257"/>
      <c r="Z145" s="257"/>
      <c r="AA145" s="258"/>
      <c r="AR145" s="172" t="s">
        <v>132</v>
      </c>
      <c r="AT145" s="172" t="s">
        <v>118</v>
      </c>
      <c r="AU145" s="172" t="s">
        <v>93</v>
      </c>
      <c r="AY145" s="172" t="s">
        <v>117</v>
      </c>
      <c r="BE145" s="259">
        <f t="shared" si="1"/>
        <v>0</v>
      </c>
      <c r="BF145" s="259">
        <f t="shared" si="2"/>
        <v>0</v>
      </c>
      <c r="BG145" s="259">
        <f t="shared" si="3"/>
        <v>0</v>
      </c>
      <c r="BH145" s="259">
        <f t="shared" si="4"/>
        <v>0</v>
      </c>
      <c r="BI145" s="259">
        <f t="shared" si="5"/>
        <v>0</v>
      </c>
      <c r="BJ145" s="172" t="s">
        <v>16</v>
      </c>
      <c r="BK145" s="259">
        <f t="shared" si="6"/>
        <v>0</v>
      </c>
      <c r="BL145" s="172" t="s">
        <v>132</v>
      </c>
      <c r="BM145" s="172" t="s">
        <v>251</v>
      </c>
    </row>
    <row r="146" spans="2:65" s="182" customFormat="1" ht="25.5" customHeight="1">
      <c r="B146" s="183"/>
      <c r="C146" s="151" t="s">
        <v>252</v>
      </c>
      <c r="D146" s="151" t="s">
        <v>118</v>
      </c>
      <c r="E146" s="152" t="s">
        <v>253</v>
      </c>
      <c r="F146" s="341" t="s">
        <v>254</v>
      </c>
      <c r="G146" s="341"/>
      <c r="H146" s="341"/>
      <c r="I146" s="341"/>
      <c r="J146" s="153" t="s">
        <v>142</v>
      </c>
      <c r="K146" s="154">
        <v>20</v>
      </c>
      <c r="L146" s="342"/>
      <c r="M146" s="342"/>
      <c r="N146" s="343">
        <f t="shared" si="0"/>
        <v>0</v>
      </c>
      <c r="O146" s="343"/>
      <c r="P146" s="343"/>
      <c r="Q146" s="343"/>
      <c r="R146" s="186"/>
      <c r="T146" s="254" t="s">
        <v>5</v>
      </c>
      <c r="U146" s="255" t="s">
        <v>36</v>
      </c>
      <c r="V146" s="256"/>
      <c r="W146" s="257"/>
      <c r="X146" s="257"/>
      <c r="Y146" s="257"/>
      <c r="Z146" s="257"/>
      <c r="AA146" s="258"/>
      <c r="AR146" s="172" t="s">
        <v>132</v>
      </c>
      <c r="AT146" s="172" t="s">
        <v>118</v>
      </c>
      <c r="AU146" s="172" t="s">
        <v>93</v>
      </c>
      <c r="AY146" s="172" t="s">
        <v>117</v>
      </c>
      <c r="BE146" s="259">
        <f t="shared" si="1"/>
        <v>0</v>
      </c>
      <c r="BF146" s="259">
        <f t="shared" si="2"/>
        <v>0</v>
      </c>
      <c r="BG146" s="259">
        <f t="shared" si="3"/>
        <v>0</v>
      </c>
      <c r="BH146" s="259">
        <f t="shared" si="4"/>
        <v>0</v>
      </c>
      <c r="BI146" s="259">
        <f t="shared" si="5"/>
        <v>0</v>
      </c>
      <c r="BJ146" s="172" t="s">
        <v>16</v>
      </c>
      <c r="BK146" s="259">
        <f t="shared" si="6"/>
        <v>0</v>
      </c>
      <c r="BL146" s="172" t="s">
        <v>132</v>
      </c>
      <c r="BM146" s="172" t="s">
        <v>255</v>
      </c>
    </row>
    <row r="147" spans="2:65" s="182" customFormat="1" ht="25.5" customHeight="1">
      <c r="B147" s="183"/>
      <c r="C147" s="151" t="s">
        <v>256</v>
      </c>
      <c r="D147" s="151" t="s">
        <v>118</v>
      </c>
      <c r="E147" s="152" t="s">
        <v>257</v>
      </c>
      <c r="F147" s="341" t="s">
        <v>258</v>
      </c>
      <c r="G147" s="341"/>
      <c r="H147" s="341"/>
      <c r="I147" s="341"/>
      <c r="J147" s="153" t="s">
        <v>142</v>
      </c>
      <c r="K147" s="154">
        <v>20</v>
      </c>
      <c r="L147" s="342"/>
      <c r="M147" s="342"/>
      <c r="N147" s="343">
        <f t="shared" si="0"/>
        <v>0</v>
      </c>
      <c r="O147" s="343"/>
      <c r="P147" s="343"/>
      <c r="Q147" s="343"/>
      <c r="R147" s="186"/>
      <c r="T147" s="254" t="s">
        <v>5</v>
      </c>
      <c r="U147" s="255" t="s">
        <v>36</v>
      </c>
      <c r="V147" s="256"/>
      <c r="W147" s="257"/>
      <c r="X147" s="257"/>
      <c r="Y147" s="257"/>
      <c r="Z147" s="257"/>
      <c r="AA147" s="258"/>
      <c r="AR147" s="172" t="s">
        <v>132</v>
      </c>
      <c r="AT147" s="172" t="s">
        <v>118</v>
      </c>
      <c r="AU147" s="172" t="s">
        <v>93</v>
      </c>
      <c r="AY147" s="172" t="s">
        <v>117</v>
      </c>
      <c r="BE147" s="259">
        <f t="shared" si="1"/>
        <v>0</v>
      </c>
      <c r="BF147" s="259">
        <f t="shared" si="2"/>
        <v>0</v>
      </c>
      <c r="BG147" s="259">
        <f t="shared" si="3"/>
        <v>0</v>
      </c>
      <c r="BH147" s="259">
        <f t="shared" si="4"/>
        <v>0</v>
      </c>
      <c r="BI147" s="259">
        <f t="shared" si="5"/>
        <v>0</v>
      </c>
      <c r="BJ147" s="172" t="s">
        <v>16</v>
      </c>
      <c r="BK147" s="259">
        <f t="shared" si="6"/>
        <v>0</v>
      </c>
      <c r="BL147" s="172" t="s">
        <v>132</v>
      </c>
      <c r="BM147" s="172" t="s">
        <v>259</v>
      </c>
    </row>
    <row r="148" spans="2:65" s="182" customFormat="1" ht="25.5" customHeight="1">
      <c r="B148" s="183"/>
      <c r="C148" s="151" t="s">
        <v>260</v>
      </c>
      <c r="D148" s="151" t="s">
        <v>118</v>
      </c>
      <c r="E148" s="152" t="s">
        <v>261</v>
      </c>
      <c r="F148" s="341" t="s">
        <v>262</v>
      </c>
      <c r="G148" s="341"/>
      <c r="H148" s="341"/>
      <c r="I148" s="341"/>
      <c r="J148" s="153" t="s">
        <v>142</v>
      </c>
      <c r="K148" s="154">
        <v>20</v>
      </c>
      <c r="L148" s="342"/>
      <c r="M148" s="342"/>
      <c r="N148" s="343">
        <f t="shared" si="0"/>
        <v>0</v>
      </c>
      <c r="O148" s="343"/>
      <c r="P148" s="343"/>
      <c r="Q148" s="343"/>
      <c r="R148" s="186"/>
      <c r="T148" s="254" t="s">
        <v>5</v>
      </c>
      <c r="U148" s="255" t="s">
        <v>36</v>
      </c>
      <c r="V148" s="256"/>
      <c r="W148" s="257"/>
      <c r="X148" s="257"/>
      <c r="Y148" s="257"/>
      <c r="Z148" s="257"/>
      <c r="AA148" s="258"/>
      <c r="AR148" s="172" t="s">
        <v>132</v>
      </c>
      <c r="AT148" s="172" t="s">
        <v>118</v>
      </c>
      <c r="AU148" s="172" t="s">
        <v>93</v>
      </c>
      <c r="AY148" s="172" t="s">
        <v>117</v>
      </c>
      <c r="BE148" s="259">
        <f t="shared" si="1"/>
        <v>0</v>
      </c>
      <c r="BF148" s="259">
        <f t="shared" si="2"/>
        <v>0</v>
      </c>
      <c r="BG148" s="259">
        <f t="shared" si="3"/>
        <v>0</v>
      </c>
      <c r="BH148" s="259">
        <f t="shared" si="4"/>
        <v>0</v>
      </c>
      <c r="BI148" s="259">
        <f t="shared" si="5"/>
        <v>0</v>
      </c>
      <c r="BJ148" s="172" t="s">
        <v>16</v>
      </c>
      <c r="BK148" s="259">
        <f t="shared" si="6"/>
        <v>0</v>
      </c>
      <c r="BL148" s="172" t="s">
        <v>132</v>
      </c>
      <c r="BM148" s="172" t="s">
        <v>263</v>
      </c>
    </row>
    <row r="149" spans="2:65" s="182" customFormat="1" ht="25.5" customHeight="1">
      <c r="B149" s="183"/>
      <c r="C149" s="151" t="s">
        <v>264</v>
      </c>
      <c r="D149" s="151" t="s">
        <v>118</v>
      </c>
      <c r="E149" s="152" t="s">
        <v>265</v>
      </c>
      <c r="F149" s="341" t="s">
        <v>266</v>
      </c>
      <c r="G149" s="341"/>
      <c r="H149" s="341"/>
      <c r="I149" s="341"/>
      <c r="J149" s="153" t="s">
        <v>142</v>
      </c>
      <c r="K149" s="154">
        <v>20</v>
      </c>
      <c r="L149" s="342"/>
      <c r="M149" s="342"/>
      <c r="N149" s="343">
        <f t="shared" si="0"/>
        <v>0</v>
      </c>
      <c r="O149" s="343"/>
      <c r="P149" s="343"/>
      <c r="Q149" s="343"/>
      <c r="R149" s="186"/>
      <c r="T149" s="254" t="s">
        <v>5</v>
      </c>
      <c r="U149" s="255" t="s">
        <v>36</v>
      </c>
      <c r="V149" s="256"/>
      <c r="W149" s="257"/>
      <c r="X149" s="257"/>
      <c r="Y149" s="257"/>
      <c r="Z149" s="257"/>
      <c r="AA149" s="258"/>
      <c r="AR149" s="172" t="s">
        <v>132</v>
      </c>
      <c r="AT149" s="172" t="s">
        <v>118</v>
      </c>
      <c r="AU149" s="172" t="s">
        <v>93</v>
      </c>
      <c r="AY149" s="172" t="s">
        <v>117</v>
      </c>
      <c r="BE149" s="259">
        <f t="shared" si="1"/>
        <v>0</v>
      </c>
      <c r="BF149" s="259">
        <f t="shared" si="2"/>
        <v>0</v>
      </c>
      <c r="BG149" s="259">
        <f t="shared" si="3"/>
        <v>0</v>
      </c>
      <c r="BH149" s="259">
        <f t="shared" si="4"/>
        <v>0</v>
      </c>
      <c r="BI149" s="259">
        <f t="shared" si="5"/>
        <v>0</v>
      </c>
      <c r="BJ149" s="172" t="s">
        <v>16</v>
      </c>
      <c r="BK149" s="259">
        <f t="shared" si="6"/>
        <v>0</v>
      </c>
      <c r="BL149" s="172" t="s">
        <v>132</v>
      </c>
      <c r="BM149" s="172" t="s">
        <v>267</v>
      </c>
    </row>
    <row r="150" spans="2:65" s="182" customFormat="1" ht="38.25" customHeight="1">
      <c r="B150" s="183"/>
      <c r="C150" s="151" t="s">
        <v>268</v>
      </c>
      <c r="D150" s="151" t="s">
        <v>118</v>
      </c>
      <c r="E150" s="152" t="s">
        <v>269</v>
      </c>
      <c r="F150" s="341" t="s">
        <v>270</v>
      </c>
      <c r="G150" s="341"/>
      <c r="H150" s="341"/>
      <c r="I150" s="341"/>
      <c r="J150" s="153" t="s">
        <v>142</v>
      </c>
      <c r="K150" s="154">
        <v>20</v>
      </c>
      <c r="L150" s="342"/>
      <c r="M150" s="342"/>
      <c r="N150" s="343">
        <f t="shared" si="0"/>
        <v>0</v>
      </c>
      <c r="O150" s="343"/>
      <c r="P150" s="343"/>
      <c r="Q150" s="343"/>
      <c r="R150" s="186"/>
      <c r="T150" s="254" t="s">
        <v>5</v>
      </c>
      <c r="U150" s="255" t="s">
        <v>36</v>
      </c>
      <c r="V150" s="256"/>
      <c r="W150" s="257"/>
      <c r="X150" s="257"/>
      <c r="Y150" s="257"/>
      <c r="Z150" s="257"/>
      <c r="AA150" s="258"/>
      <c r="AR150" s="172" t="s">
        <v>132</v>
      </c>
      <c r="AT150" s="172" t="s">
        <v>118</v>
      </c>
      <c r="AU150" s="172" t="s">
        <v>93</v>
      </c>
      <c r="AY150" s="172" t="s">
        <v>117</v>
      </c>
      <c r="BE150" s="259">
        <f t="shared" si="1"/>
        <v>0</v>
      </c>
      <c r="BF150" s="259">
        <f t="shared" si="2"/>
        <v>0</v>
      </c>
      <c r="BG150" s="259">
        <f t="shared" si="3"/>
        <v>0</v>
      </c>
      <c r="BH150" s="259">
        <f t="shared" si="4"/>
        <v>0</v>
      </c>
      <c r="BI150" s="259">
        <f t="shared" si="5"/>
        <v>0</v>
      </c>
      <c r="BJ150" s="172" t="s">
        <v>16</v>
      </c>
      <c r="BK150" s="259">
        <f t="shared" si="6"/>
        <v>0</v>
      </c>
      <c r="BL150" s="172" t="s">
        <v>132</v>
      </c>
      <c r="BM150" s="172" t="s">
        <v>271</v>
      </c>
    </row>
    <row r="151" spans="2:65" s="182" customFormat="1" ht="38.25" customHeight="1">
      <c r="B151" s="183"/>
      <c r="C151" s="151" t="s">
        <v>272</v>
      </c>
      <c r="D151" s="151" t="s">
        <v>118</v>
      </c>
      <c r="E151" s="152" t="s">
        <v>273</v>
      </c>
      <c r="F151" s="341" t="s">
        <v>274</v>
      </c>
      <c r="G151" s="341"/>
      <c r="H151" s="341"/>
      <c r="I151" s="341"/>
      <c r="J151" s="153" t="s">
        <v>142</v>
      </c>
      <c r="K151" s="154">
        <v>20</v>
      </c>
      <c r="L151" s="342"/>
      <c r="M151" s="342"/>
      <c r="N151" s="343">
        <f t="shared" si="0"/>
        <v>0</v>
      </c>
      <c r="O151" s="343"/>
      <c r="P151" s="343"/>
      <c r="Q151" s="343"/>
      <c r="R151" s="186"/>
      <c r="T151" s="254" t="s">
        <v>5</v>
      </c>
      <c r="U151" s="255" t="s">
        <v>36</v>
      </c>
      <c r="V151" s="256"/>
      <c r="W151" s="257"/>
      <c r="X151" s="257"/>
      <c r="Y151" s="257"/>
      <c r="Z151" s="257"/>
      <c r="AA151" s="258"/>
      <c r="AR151" s="172" t="s">
        <v>132</v>
      </c>
      <c r="AT151" s="172" t="s">
        <v>118</v>
      </c>
      <c r="AU151" s="172" t="s">
        <v>93</v>
      </c>
      <c r="AY151" s="172" t="s">
        <v>117</v>
      </c>
      <c r="BE151" s="259">
        <f t="shared" si="1"/>
        <v>0</v>
      </c>
      <c r="BF151" s="259">
        <f t="shared" si="2"/>
        <v>0</v>
      </c>
      <c r="BG151" s="259">
        <f t="shared" si="3"/>
        <v>0</v>
      </c>
      <c r="BH151" s="259">
        <f t="shared" si="4"/>
        <v>0</v>
      </c>
      <c r="BI151" s="259">
        <f t="shared" si="5"/>
        <v>0</v>
      </c>
      <c r="BJ151" s="172" t="s">
        <v>16</v>
      </c>
      <c r="BK151" s="259">
        <f t="shared" si="6"/>
        <v>0</v>
      </c>
      <c r="BL151" s="172" t="s">
        <v>132</v>
      </c>
      <c r="BM151" s="172" t="s">
        <v>275</v>
      </c>
    </row>
    <row r="152" spans="2:65" s="182" customFormat="1" ht="38.25" customHeight="1">
      <c r="B152" s="183"/>
      <c r="C152" s="151" t="s">
        <v>276</v>
      </c>
      <c r="D152" s="151" t="s">
        <v>118</v>
      </c>
      <c r="E152" s="152" t="s">
        <v>277</v>
      </c>
      <c r="F152" s="341" t="s">
        <v>278</v>
      </c>
      <c r="G152" s="341"/>
      <c r="H152" s="341"/>
      <c r="I152" s="341"/>
      <c r="J152" s="153" t="s">
        <v>142</v>
      </c>
      <c r="K152" s="154">
        <v>20</v>
      </c>
      <c r="L152" s="342"/>
      <c r="M152" s="342"/>
      <c r="N152" s="343">
        <f t="shared" si="0"/>
        <v>0</v>
      </c>
      <c r="O152" s="343"/>
      <c r="P152" s="343"/>
      <c r="Q152" s="343"/>
      <c r="R152" s="186"/>
      <c r="T152" s="254" t="s">
        <v>5</v>
      </c>
      <c r="U152" s="255" t="s">
        <v>36</v>
      </c>
      <c r="V152" s="256"/>
      <c r="W152" s="257"/>
      <c r="X152" s="257"/>
      <c r="Y152" s="257"/>
      <c r="Z152" s="257"/>
      <c r="AA152" s="258"/>
      <c r="AR152" s="172" t="s">
        <v>132</v>
      </c>
      <c r="AT152" s="172" t="s">
        <v>118</v>
      </c>
      <c r="AU152" s="172" t="s">
        <v>93</v>
      </c>
      <c r="AY152" s="172" t="s">
        <v>117</v>
      </c>
      <c r="BE152" s="259">
        <f t="shared" si="1"/>
        <v>0</v>
      </c>
      <c r="BF152" s="259">
        <f t="shared" si="2"/>
        <v>0</v>
      </c>
      <c r="BG152" s="259">
        <f t="shared" si="3"/>
        <v>0</v>
      </c>
      <c r="BH152" s="259">
        <f t="shared" si="4"/>
        <v>0</v>
      </c>
      <c r="BI152" s="259">
        <f t="shared" si="5"/>
        <v>0</v>
      </c>
      <c r="BJ152" s="172" t="s">
        <v>16</v>
      </c>
      <c r="BK152" s="259">
        <f t="shared" si="6"/>
        <v>0</v>
      </c>
      <c r="BL152" s="172" t="s">
        <v>132</v>
      </c>
      <c r="BM152" s="172" t="s">
        <v>279</v>
      </c>
    </row>
    <row r="153" spans="2:65" s="182" customFormat="1" ht="38.25" customHeight="1">
      <c r="B153" s="183"/>
      <c r="C153" s="151" t="s">
        <v>280</v>
      </c>
      <c r="D153" s="151" t="s">
        <v>118</v>
      </c>
      <c r="E153" s="152" t="s">
        <v>281</v>
      </c>
      <c r="F153" s="341" t="s">
        <v>282</v>
      </c>
      <c r="G153" s="341"/>
      <c r="H153" s="341"/>
      <c r="I153" s="341"/>
      <c r="J153" s="153" t="s">
        <v>142</v>
      </c>
      <c r="K153" s="154">
        <v>20</v>
      </c>
      <c r="L153" s="342"/>
      <c r="M153" s="342"/>
      <c r="N153" s="343">
        <f t="shared" si="0"/>
        <v>0</v>
      </c>
      <c r="O153" s="343"/>
      <c r="P153" s="343"/>
      <c r="Q153" s="343"/>
      <c r="R153" s="186"/>
      <c r="T153" s="254" t="s">
        <v>5</v>
      </c>
      <c r="U153" s="255" t="s">
        <v>36</v>
      </c>
      <c r="V153" s="256"/>
      <c r="W153" s="257"/>
      <c r="X153" s="257"/>
      <c r="Y153" s="257"/>
      <c r="Z153" s="257"/>
      <c r="AA153" s="258"/>
      <c r="AR153" s="172" t="s">
        <v>132</v>
      </c>
      <c r="AT153" s="172" t="s">
        <v>118</v>
      </c>
      <c r="AU153" s="172" t="s">
        <v>93</v>
      </c>
      <c r="AY153" s="172" t="s">
        <v>117</v>
      </c>
      <c r="BE153" s="259">
        <f t="shared" si="1"/>
        <v>0</v>
      </c>
      <c r="BF153" s="259">
        <f t="shared" si="2"/>
        <v>0</v>
      </c>
      <c r="BG153" s="259">
        <f t="shared" si="3"/>
        <v>0</v>
      </c>
      <c r="BH153" s="259">
        <f t="shared" si="4"/>
        <v>0</v>
      </c>
      <c r="BI153" s="259">
        <f t="shared" si="5"/>
        <v>0</v>
      </c>
      <c r="BJ153" s="172" t="s">
        <v>16</v>
      </c>
      <c r="BK153" s="259">
        <f t="shared" si="6"/>
        <v>0</v>
      </c>
      <c r="BL153" s="172" t="s">
        <v>132</v>
      </c>
      <c r="BM153" s="172" t="s">
        <v>283</v>
      </c>
    </row>
    <row r="154" spans="2:65" s="182" customFormat="1" ht="38.25" customHeight="1">
      <c r="B154" s="183"/>
      <c r="C154" s="151" t="s">
        <v>284</v>
      </c>
      <c r="D154" s="151" t="s">
        <v>118</v>
      </c>
      <c r="E154" s="152" t="s">
        <v>285</v>
      </c>
      <c r="F154" s="341" t="s">
        <v>286</v>
      </c>
      <c r="G154" s="341"/>
      <c r="H154" s="341"/>
      <c r="I154" s="341"/>
      <c r="J154" s="153" t="s">
        <v>142</v>
      </c>
      <c r="K154" s="154">
        <v>20</v>
      </c>
      <c r="L154" s="342"/>
      <c r="M154" s="342"/>
      <c r="N154" s="343">
        <f t="shared" si="0"/>
        <v>0</v>
      </c>
      <c r="O154" s="343"/>
      <c r="P154" s="343"/>
      <c r="Q154" s="343"/>
      <c r="R154" s="186"/>
      <c r="T154" s="254" t="s">
        <v>5</v>
      </c>
      <c r="U154" s="255" t="s">
        <v>36</v>
      </c>
      <c r="V154" s="256"/>
      <c r="W154" s="257"/>
      <c r="X154" s="257"/>
      <c r="Y154" s="257"/>
      <c r="Z154" s="257"/>
      <c r="AA154" s="258"/>
      <c r="AR154" s="172" t="s">
        <v>132</v>
      </c>
      <c r="AT154" s="172" t="s">
        <v>118</v>
      </c>
      <c r="AU154" s="172" t="s">
        <v>93</v>
      </c>
      <c r="AY154" s="172" t="s">
        <v>117</v>
      </c>
      <c r="BE154" s="259">
        <f t="shared" si="1"/>
        <v>0</v>
      </c>
      <c r="BF154" s="259">
        <f t="shared" si="2"/>
        <v>0</v>
      </c>
      <c r="BG154" s="259">
        <f t="shared" si="3"/>
        <v>0</v>
      </c>
      <c r="BH154" s="259">
        <f t="shared" si="4"/>
        <v>0</v>
      </c>
      <c r="BI154" s="259">
        <f t="shared" si="5"/>
        <v>0</v>
      </c>
      <c r="BJ154" s="172" t="s">
        <v>16</v>
      </c>
      <c r="BK154" s="259">
        <f t="shared" si="6"/>
        <v>0</v>
      </c>
      <c r="BL154" s="172" t="s">
        <v>132</v>
      </c>
      <c r="BM154" s="172" t="s">
        <v>287</v>
      </c>
    </row>
    <row r="155" spans="2:65" s="182" customFormat="1" ht="38.25" customHeight="1">
      <c r="B155" s="183"/>
      <c r="C155" s="151" t="s">
        <v>288</v>
      </c>
      <c r="D155" s="151" t="s">
        <v>118</v>
      </c>
      <c r="E155" s="152" t="s">
        <v>289</v>
      </c>
      <c r="F155" s="341" t="s">
        <v>290</v>
      </c>
      <c r="G155" s="341"/>
      <c r="H155" s="341"/>
      <c r="I155" s="341"/>
      <c r="J155" s="153" t="s">
        <v>142</v>
      </c>
      <c r="K155" s="154">
        <v>30</v>
      </c>
      <c r="L155" s="342"/>
      <c r="M155" s="342"/>
      <c r="N155" s="343">
        <f t="shared" si="0"/>
        <v>0</v>
      </c>
      <c r="O155" s="343"/>
      <c r="P155" s="343"/>
      <c r="Q155" s="343"/>
      <c r="R155" s="186"/>
      <c r="T155" s="254" t="s">
        <v>5</v>
      </c>
      <c r="U155" s="255" t="s">
        <v>36</v>
      </c>
      <c r="V155" s="256"/>
      <c r="W155" s="257"/>
      <c r="X155" s="257"/>
      <c r="Y155" s="257"/>
      <c r="Z155" s="257"/>
      <c r="AA155" s="258"/>
      <c r="AR155" s="172" t="s">
        <v>132</v>
      </c>
      <c r="AT155" s="172" t="s">
        <v>118</v>
      </c>
      <c r="AU155" s="172" t="s">
        <v>93</v>
      </c>
      <c r="AY155" s="172" t="s">
        <v>117</v>
      </c>
      <c r="BE155" s="259">
        <f t="shared" si="1"/>
        <v>0</v>
      </c>
      <c r="BF155" s="259">
        <f t="shared" si="2"/>
        <v>0</v>
      </c>
      <c r="BG155" s="259">
        <f t="shared" si="3"/>
        <v>0</v>
      </c>
      <c r="BH155" s="259">
        <f t="shared" si="4"/>
        <v>0</v>
      </c>
      <c r="BI155" s="259">
        <f t="shared" si="5"/>
        <v>0</v>
      </c>
      <c r="BJ155" s="172" t="s">
        <v>16</v>
      </c>
      <c r="BK155" s="259">
        <f t="shared" si="6"/>
        <v>0</v>
      </c>
      <c r="BL155" s="172" t="s">
        <v>132</v>
      </c>
      <c r="BM155" s="172" t="s">
        <v>291</v>
      </c>
    </row>
    <row r="156" spans="2:65" s="182" customFormat="1" ht="38.25" customHeight="1">
      <c r="B156" s="183"/>
      <c r="C156" s="151" t="s">
        <v>292</v>
      </c>
      <c r="D156" s="151" t="s">
        <v>118</v>
      </c>
      <c r="E156" s="152" t="s">
        <v>293</v>
      </c>
      <c r="F156" s="341" t="s">
        <v>294</v>
      </c>
      <c r="G156" s="341"/>
      <c r="H156" s="341"/>
      <c r="I156" s="341"/>
      <c r="J156" s="153" t="s">
        <v>142</v>
      </c>
      <c r="K156" s="154">
        <v>30</v>
      </c>
      <c r="L156" s="342"/>
      <c r="M156" s="342"/>
      <c r="N156" s="343">
        <f t="shared" si="0"/>
        <v>0</v>
      </c>
      <c r="O156" s="343"/>
      <c r="P156" s="343"/>
      <c r="Q156" s="343"/>
      <c r="R156" s="186"/>
      <c r="T156" s="254" t="s">
        <v>5</v>
      </c>
      <c r="U156" s="255" t="s">
        <v>36</v>
      </c>
      <c r="V156" s="256"/>
      <c r="W156" s="257"/>
      <c r="X156" s="257"/>
      <c r="Y156" s="257"/>
      <c r="Z156" s="257"/>
      <c r="AA156" s="258"/>
      <c r="AR156" s="172" t="s">
        <v>132</v>
      </c>
      <c r="AT156" s="172" t="s">
        <v>118</v>
      </c>
      <c r="AU156" s="172" t="s">
        <v>93</v>
      </c>
      <c r="AY156" s="172" t="s">
        <v>117</v>
      </c>
      <c r="BE156" s="259">
        <f t="shared" si="1"/>
        <v>0</v>
      </c>
      <c r="BF156" s="259">
        <f t="shared" si="2"/>
        <v>0</v>
      </c>
      <c r="BG156" s="259">
        <f t="shared" si="3"/>
        <v>0</v>
      </c>
      <c r="BH156" s="259">
        <f t="shared" si="4"/>
        <v>0</v>
      </c>
      <c r="BI156" s="259">
        <f t="shared" si="5"/>
        <v>0</v>
      </c>
      <c r="BJ156" s="172" t="s">
        <v>16</v>
      </c>
      <c r="BK156" s="259">
        <f t="shared" si="6"/>
        <v>0</v>
      </c>
      <c r="BL156" s="172" t="s">
        <v>132</v>
      </c>
      <c r="BM156" s="172" t="s">
        <v>295</v>
      </c>
    </row>
    <row r="157" spans="2:65" s="182" customFormat="1" ht="38.25" customHeight="1">
      <c r="B157" s="183"/>
      <c r="C157" s="151" t="s">
        <v>296</v>
      </c>
      <c r="D157" s="151" t="s">
        <v>118</v>
      </c>
      <c r="E157" s="152" t="s">
        <v>297</v>
      </c>
      <c r="F157" s="341" t="s">
        <v>298</v>
      </c>
      <c r="G157" s="341"/>
      <c r="H157" s="341"/>
      <c r="I157" s="341"/>
      <c r="J157" s="153" t="s">
        <v>142</v>
      </c>
      <c r="K157" s="154">
        <v>30</v>
      </c>
      <c r="L157" s="342"/>
      <c r="M157" s="342"/>
      <c r="N157" s="343">
        <f t="shared" si="0"/>
        <v>0</v>
      </c>
      <c r="O157" s="343"/>
      <c r="P157" s="343"/>
      <c r="Q157" s="343"/>
      <c r="R157" s="186"/>
      <c r="T157" s="254" t="s">
        <v>5</v>
      </c>
      <c r="U157" s="255" t="s">
        <v>36</v>
      </c>
      <c r="V157" s="256"/>
      <c r="W157" s="257"/>
      <c r="X157" s="257"/>
      <c r="Y157" s="257"/>
      <c r="Z157" s="257"/>
      <c r="AA157" s="258"/>
      <c r="AR157" s="172" t="s">
        <v>132</v>
      </c>
      <c r="AT157" s="172" t="s">
        <v>118</v>
      </c>
      <c r="AU157" s="172" t="s">
        <v>93</v>
      </c>
      <c r="AY157" s="172" t="s">
        <v>117</v>
      </c>
      <c r="BE157" s="259">
        <f t="shared" si="1"/>
        <v>0</v>
      </c>
      <c r="BF157" s="259">
        <f t="shared" si="2"/>
        <v>0</v>
      </c>
      <c r="BG157" s="259">
        <f t="shared" si="3"/>
        <v>0</v>
      </c>
      <c r="BH157" s="259">
        <f t="shared" si="4"/>
        <v>0</v>
      </c>
      <c r="BI157" s="259">
        <f t="shared" si="5"/>
        <v>0</v>
      </c>
      <c r="BJ157" s="172" t="s">
        <v>16</v>
      </c>
      <c r="BK157" s="259">
        <f t="shared" si="6"/>
        <v>0</v>
      </c>
      <c r="BL157" s="172" t="s">
        <v>132</v>
      </c>
      <c r="BM157" s="172" t="s">
        <v>299</v>
      </c>
    </row>
    <row r="158" spans="2:65" s="182" customFormat="1" ht="38.25" customHeight="1">
      <c r="B158" s="183"/>
      <c r="C158" s="151" t="s">
        <v>300</v>
      </c>
      <c r="D158" s="151" t="s">
        <v>118</v>
      </c>
      <c r="E158" s="152" t="s">
        <v>301</v>
      </c>
      <c r="F158" s="341" t="s">
        <v>302</v>
      </c>
      <c r="G158" s="341"/>
      <c r="H158" s="341"/>
      <c r="I158" s="341"/>
      <c r="J158" s="153" t="s">
        <v>142</v>
      </c>
      <c r="K158" s="154">
        <v>30</v>
      </c>
      <c r="L158" s="342"/>
      <c r="M158" s="342"/>
      <c r="N158" s="343">
        <f t="shared" si="0"/>
        <v>0</v>
      </c>
      <c r="O158" s="343"/>
      <c r="P158" s="343"/>
      <c r="Q158" s="343"/>
      <c r="R158" s="186"/>
      <c r="T158" s="254" t="s">
        <v>5</v>
      </c>
      <c r="U158" s="255" t="s">
        <v>36</v>
      </c>
      <c r="V158" s="256"/>
      <c r="W158" s="257"/>
      <c r="X158" s="257"/>
      <c r="Y158" s="257"/>
      <c r="Z158" s="257"/>
      <c r="AA158" s="258"/>
      <c r="AR158" s="172" t="s">
        <v>132</v>
      </c>
      <c r="AT158" s="172" t="s">
        <v>118</v>
      </c>
      <c r="AU158" s="172" t="s">
        <v>93</v>
      </c>
      <c r="AY158" s="172" t="s">
        <v>117</v>
      </c>
      <c r="BE158" s="259">
        <f t="shared" si="1"/>
        <v>0</v>
      </c>
      <c r="BF158" s="259">
        <f t="shared" si="2"/>
        <v>0</v>
      </c>
      <c r="BG158" s="259">
        <f t="shared" si="3"/>
        <v>0</v>
      </c>
      <c r="BH158" s="259">
        <f t="shared" si="4"/>
        <v>0</v>
      </c>
      <c r="BI158" s="259">
        <f t="shared" si="5"/>
        <v>0</v>
      </c>
      <c r="BJ158" s="172" t="s">
        <v>16</v>
      </c>
      <c r="BK158" s="259">
        <f t="shared" si="6"/>
        <v>0</v>
      </c>
      <c r="BL158" s="172" t="s">
        <v>132</v>
      </c>
      <c r="BM158" s="172" t="s">
        <v>303</v>
      </c>
    </row>
    <row r="159" spans="2:65" s="182" customFormat="1" ht="25.5" customHeight="1">
      <c r="B159" s="183"/>
      <c r="C159" s="151" t="s">
        <v>304</v>
      </c>
      <c r="D159" s="151" t="s">
        <v>118</v>
      </c>
      <c r="E159" s="152" t="s">
        <v>305</v>
      </c>
      <c r="F159" s="341" t="s">
        <v>306</v>
      </c>
      <c r="G159" s="341"/>
      <c r="H159" s="341"/>
      <c r="I159" s="341"/>
      <c r="J159" s="153" t="s">
        <v>161</v>
      </c>
      <c r="K159" s="154">
        <v>20</v>
      </c>
      <c r="L159" s="342"/>
      <c r="M159" s="342"/>
      <c r="N159" s="343">
        <f t="shared" si="0"/>
        <v>0</v>
      </c>
      <c r="O159" s="343"/>
      <c r="P159" s="343"/>
      <c r="Q159" s="343"/>
      <c r="R159" s="186"/>
      <c r="T159" s="254" t="s">
        <v>5</v>
      </c>
      <c r="U159" s="255" t="s">
        <v>36</v>
      </c>
      <c r="V159" s="256"/>
      <c r="W159" s="257"/>
      <c r="X159" s="257"/>
      <c r="Y159" s="257"/>
      <c r="Z159" s="257"/>
      <c r="AA159" s="258"/>
      <c r="AR159" s="172" t="s">
        <v>132</v>
      </c>
      <c r="AT159" s="172" t="s">
        <v>118</v>
      </c>
      <c r="AU159" s="172" t="s">
        <v>93</v>
      </c>
      <c r="AY159" s="172" t="s">
        <v>117</v>
      </c>
      <c r="BE159" s="259">
        <f t="shared" si="1"/>
        <v>0</v>
      </c>
      <c r="BF159" s="259">
        <f t="shared" si="2"/>
        <v>0</v>
      </c>
      <c r="BG159" s="259">
        <f t="shared" si="3"/>
        <v>0</v>
      </c>
      <c r="BH159" s="259">
        <f t="shared" si="4"/>
        <v>0</v>
      </c>
      <c r="BI159" s="259">
        <f t="shared" si="5"/>
        <v>0</v>
      </c>
      <c r="BJ159" s="172" t="s">
        <v>16</v>
      </c>
      <c r="BK159" s="259">
        <f t="shared" si="6"/>
        <v>0</v>
      </c>
      <c r="BL159" s="172" t="s">
        <v>132</v>
      </c>
      <c r="BM159" s="172" t="s">
        <v>307</v>
      </c>
    </row>
    <row r="160" spans="2:65" s="182" customFormat="1" ht="25.5" customHeight="1">
      <c r="B160" s="183"/>
      <c r="C160" s="151" t="s">
        <v>308</v>
      </c>
      <c r="D160" s="151" t="s">
        <v>118</v>
      </c>
      <c r="E160" s="152" t="s">
        <v>309</v>
      </c>
      <c r="F160" s="341" t="s">
        <v>310</v>
      </c>
      <c r="G160" s="341"/>
      <c r="H160" s="341"/>
      <c r="I160" s="341"/>
      <c r="J160" s="153" t="s">
        <v>161</v>
      </c>
      <c r="K160" s="154">
        <v>20</v>
      </c>
      <c r="L160" s="342"/>
      <c r="M160" s="342"/>
      <c r="N160" s="343">
        <f t="shared" si="0"/>
        <v>0</v>
      </c>
      <c r="O160" s="343"/>
      <c r="P160" s="343"/>
      <c r="Q160" s="343"/>
      <c r="R160" s="186"/>
      <c r="T160" s="254" t="s">
        <v>5</v>
      </c>
      <c r="U160" s="255" t="s">
        <v>36</v>
      </c>
      <c r="V160" s="256"/>
      <c r="W160" s="257"/>
      <c r="X160" s="257"/>
      <c r="Y160" s="257"/>
      <c r="Z160" s="257"/>
      <c r="AA160" s="258"/>
      <c r="AR160" s="172" t="s">
        <v>132</v>
      </c>
      <c r="AT160" s="172" t="s">
        <v>118</v>
      </c>
      <c r="AU160" s="172" t="s">
        <v>93</v>
      </c>
      <c r="AY160" s="172" t="s">
        <v>117</v>
      </c>
      <c r="BE160" s="259">
        <f t="shared" si="1"/>
        <v>0</v>
      </c>
      <c r="BF160" s="259">
        <f t="shared" si="2"/>
        <v>0</v>
      </c>
      <c r="BG160" s="259">
        <f t="shared" si="3"/>
        <v>0</v>
      </c>
      <c r="BH160" s="259">
        <f t="shared" si="4"/>
        <v>0</v>
      </c>
      <c r="BI160" s="259">
        <f t="shared" si="5"/>
        <v>0</v>
      </c>
      <c r="BJ160" s="172" t="s">
        <v>16</v>
      </c>
      <c r="BK160" s="259">
        <f t="shared" si="6"/>
        <v>0</v>
      </c>
      <c r="BL160" s="172" t="s">
        <v>132</v>
      </c>
      <c r="BM160" s="172" t="s">
        <v>311</v>
      </c>
    </row>
    <row r="161" spans="2:65" s="182" customFormat="1" ht="25.5" customHeight="1">
      <c r="B161" s="183"/>
      <c r="C161" s="151" t="s">
        <v>312</v>
      </c>
      <c r="D161" s="151" t="s">
        <v>118</v>
      </c>
      <c r="E161" s="152" t="s">
        <v>309</v>
      </c>
      <c r="F161" s="341" t="s">
        <v>310</v>
      </c>
      <c r="G161" s="341"/>
      <c r="H161" s="341"/>
      <c r="I161" s="341"/>
      <c r="J161" s="153" t="s">
        <v>161</v>
      </c>
      <c r="K161" s="154">
        <v>20</v>
      </c>
      <c r="L161" s="342"/>
      <c r="M161" s="342"/>
      <c r="N161" s="343">
        <f t="shared" si="0"/>
        <v>0</v>
      </c>
      <c r="O161" s="343"/>
      <c r="P161" s="343"/>
      <c r="Q161" s="343"/>
      <c r="R161" s="186"/>
      <c r="T161" s="254" t="s">
        <v>5</v>
      </c>
      <c r="U161" s="255" t="s">
        <v>36</v>
      </c>
      <c r="V161" s="256"/>
      <c r="W161" s="257"/>
      <c r="X161" s="257"/>
      <c r="Y161" s="257"/>
      <c r="Z161" s="257"/>
      <c r="AA161" s="258"/>
      <c r="AR161" s="172" t="s">
        <v>132</v>
      </c>
      <c r="AT161" s="172" t="s">
        <v>118</v>
      </c>
      <c r="AU161" s="172" t="s">
        <v>93</v>
      </c>
      <c r="AY161" s="172" t="s">
        <v>117</v>
      </c>
      <c r="BE161" s="259">
        <f t="shared" si="1"/>
        <v>0</v>
      </c>
      <c r="BF161" s="259">
        <f t="shared" si="2"/>
        <v>0</v>
      </c>
      <c r="BG161" s="259">
        <f t="shared" si="3"/>
        <v>0</v>
      </c>
      <c r="BH161" s="259">
        <f t="shared" si="4"/>
        <v>0</v>
      </c>
      <c r="BI161" s="259">
        <f t="shared" si="5"/>
        <v>0</v>
      </c>
      <c r="BJ161" s="172" t="s">
        <v>16</v>
      </c>
      <c r="BK161" s="259">
        <f t="shared" si="6"/>
        <v>0</v>
      </c>
      <c r="BL161" s="172" t="s">
        <v>132</v>
      </c>
      <c r="BM161" s="172" t="s">
        <v>313</v>
      </c>
    </row>
    <row r="162" spans="2:65" s="182" customFormat="1" ht="25.5" customHeight="1">
      <c r="B162" s="183"/>
      <c r="C162" s="151" t="s">
        <v>314</v>
      </c>
      <c r="D162" s="151" t="s">
        <v>118</v>
      </c>
      <c r="E162" s="152" t="s">
        <v>315</v>
      </c>
      <c r="F162" s="341" t="s">
        <v>316</v>
      </c>
      <c r="G162" s="341"/>
      <c r="H162" s="341"/>
      <c r="I162" s="341"/>
      <c r="J162" s="153" t="s">
        <v>142</v>
      </c>
      <c r="K162" s="154">
        <v>10</v>
      </c>
      <c r="L162" s="342"/>
      <c r="M162" s="342"/>
      <c r="N162" s="343">
        <f t="shared" si="0"/>
        <v>0</v>
      </c>
      <c r="O162" s="343"/>
      <c r="P162" s="343"/>
      <c r="Q162" s="343"/>
      <c r="R162" s="186"/>
      <c r="T162" s="254" t="s">
        <v>5</v>
      </c>
      <c r="U162" s="255" t="s">
        <v>36</v>
      </c>
      <c r="V162" s="256"/>
      <c r="W162" s="257"/>
      <c r="X162" s="257"/>
      <c r="Y162" s="257"/>
      <c r="Z162" s="257"/>
      <c r="AA162" s="258"/>
      <c r="AR162" s="172" t="s">
        <v>132</v>
      </c>
      <c r="AT162" s="172" t="s">
        <v>118</v>
      </c>
      <c r="AU162" s="172" t="s">
        <v>93</v>
      </c>
      <c r="AY162" s="172" t="s">
        <v>117</v>
      </c>
      <c r="BE162" s="259">
        <f t="shared" si="1"/>
        <v>0</v>
      </c>
      <c r="BF162" s="259">
        <f t="shared" si="2"/>
        <v>0</v>
      </c>
      <c r="BG162" s="259">
        <f t="shared" si="3"/>
        <v>0</v>
      </c>
      <c r="BH162" s="259">
        <f t="shared" si="4"/>
        <v>0</v>
      </c>
      <c r="BI162" s="259">
        <f t="shared" si="5"/>
        <v>0</v>
      </c>
      <c r="BJ162" s="172" t="s">
        <v>16</v>
      </c>
      <c r="BK162" s="259">
        <f t="shared" si="6"/>
        <v>0</v>
      </c>
      <c r="BL162" s="172" t="s">
        <v>132</v>
      </c>
      <c r="BM162" s="172" t="s">
        <v>317</v>
      </c>
    </row>
    <row r="163" spans="2:65" s="182" customFormat="1" ht="25.5" customHeight="1">
      <c r="B163" s="183"/>
      <c r="C163" s="151" t="s">
        <v>318</v>
      </c>
      <c r="D163" s="151" t="s">
        <v>118</v>
      </c>
      <c r="E163" s="152" t="s">
        <v>319</v>
      </c>
      <c r="F163" s="341" t="s">
        <v>320</v>
      </c>
      <c r="G163" s="341"/>
      <c r="H163" s="341"/>
      <c r="I163" s="341"/>
      <c r="J163" s="153" t="s">
        <v>142</v>
      </c>
      <c r="K163" s="154">
        <v>10</v>
      </c>
      <c r="L163" s="342"/>
      <c r="M163" s="342"/>
      <c r="N163" s="343">
        <f t="shared" si="0"/>
        <v>0</v>
      </c>
      <c r="O163" s="343"/>
      <c r="P163" s="343"/>
      <c r="Q163" s="343"/>
      <c r="R163" s="186"/>
      <c r="T163" s="254" t="s">
        <v>5</v>
      </c>
      <c r="U163" s="255" t="s">
        <v>36</v>
      </c>
      <c r="V163" s="256"/>
      <c r="W163" s="257"/>
      <c r="X163" s="257"/>
      <c r="Y163" s="257"/>
      <c r="Z163" s="257"/>
      <c r="AA163" s="258"/>
      <c r="AR163" s="172" t="s">
        <v>132</v>
      </c>
      <c r="AT163" s="172" t="s">
        <v>118</v>
      </c>
      <c r="AU163" s="172" t="s">
        <v>93</v>
      </c>
      <c r="AY163" s="172" t="s">
        <v>117</v>
      </c>
      <c r="BE163" s="259">
        <f t="shared" si="1"/>
        <v>0</v>
      </c>
      <c r="BF163" s="259">
        <f t="shared" si="2"/>
        <v>0</v>
      </c>
      <c r="BG163" s="259">
        <f t="shared" si="3"/>
        <v>0</v>
      </c>
      <c r="BH163" s="259">
        <f t="shared" si="4"/>
        <v>0</v>
      </c>
      <c r="BI163" s="259">
        <f t="shared" si="5"/>
        <v>0</v>
      </c>
      <c r="BJ163" s="172" t="s">
        <v>16</v>
      </c>
      <c r="BK163" s="259">
        <f t="shared" si="6"/>
        <v>0</v>
      </c>
      <c r="BL163" s="172" t="s">
        <v>132</v>
      </c>
      <c r="BM163" s="172" t="s">
        <v>321</v>
      </c>
    </row>
    <row r="164" spans="2:65" s="182" customFormat="1" ht="25.5" customHeight="1">
      <c r="B164" s="183"/>
      <c r="C164" s="151" t="s">
        <v>322</v>
      </c>
      <c r="D164" s="151" t="s">
        <v>118</v>
      </c>
      <c r="E164" s="152" t="s">
        <v>323</v>
      </c>
      <c r="F164" s="341" t="s">
        <v>324</v>
      </c>
      <c r="G164" s="341"/>
      <c r="H164" s="341"/>
      <c r="I164" s="341"/>
      <c r="J164" s="153" t="s">
        <v>142</v>
      </c>
      <c r="K164" s="154">
        <v>10</v>
      </c>
      <c r="L164" s="342"/>
      <c r="M164" s="342"/>
      <c r="N164" s="343">
        <f t="shared" si="0"/>
        <v>0</v>
      </c>
      <c r="O164" s="343"/>
      <c r="P164" s="343"/>
      <c r="Q164" s="343"/>
      <c r="R164" s="186"/>
      <c r="T164" s="254" t="s">
        <v>5</v>
      </c>
      <c r="U164" s="255" t="s">
        <v>36</v>
      </c>
      <c r="V164" s="256"/>
      <c r="W164" s="257"/>
      <c r="X164" s="257"/>
      <c r="Y164" s="257"/>
      <c r="Z164" s="257"/>
      <c r="AA164" s="258"/>
      <c r="AR164" s="172" t="s">
        <v>132</v>
      </c>
      <c r="AT164" s="172" t="s">
        <v>118</v>
      </c>
      <c r="AU164" s="172" t="s">
        <v>93</v>
      </c>
      <c r="AY164" s="172" t="s">
        <v>117</v>
      </c>
      <c r="BE164" s="259">
        <f t="shared" si="1"/>
        <v>0</v>
      </c>
      <c r="BF164" s="259">
        <f t="shared" si="2"/>
        <v>0</v>
      </c>
      <c r="BG164" s="259">
        <f t="shared" si="3"/>
        <v>0</v>
      </c>
      <c r="BH164" s="259">
        <f t="shared" si="4"/>
        <v>0</v>
      </c>
      <c r="BI164" s="259">
        <f t="shared" si="5"/>
        <v>0</v>
      </c>
      <c r="BJ164" s="172" t="s">
        <v>16</v>
      </c>
      <c r="BK164" s="259">
        <f t="shared" si="6"/>
        <v>0</v>
      </c>
      <c r="BL164" s="172" t="s">
        <v>132</v>
      </c>
      <c r="BM164" s="172" t="s">
        <v>325</v>
      </c>
    </row>
    <row r="165" spans="2:65" s="182" customFormat="1" ht="25.5" customHeight="1">
      <c r="B165" s="183"/>
      <c r="C165" s="151" t="s">
        <v>326</v>
      </c>
      <c r="D165" s="151" t="s">
        <v>118</v>
      </c>
      <c r="E165" s="152" t="s">
        <v>327</v>
      </c>
      <c r="F165" s="341" t="s">
        <v>328</v>
      </c>
      <c r="G165" s="341"/>
      <c r="H165" s="341"/>
      <c r="I165" s="341"/>
      <c r="J165" s="153" t="s">
        <v>142</v>
      </c>
      <c r="K165" s="154">
        <v>20</v>
      </c>
      <c r="L165" s="342"/>
      <c r="M165" s="342"/>
      <c r="N165" s="343">
        <f t="shared" si="0"/>
        <v>0</v>
      </c>
      <c r="O165" s="343"/>
      <c r="P165" s="343"/>
      <c r="Q165" s="343"/>
      <c r="R165" s="186"/>
      <c r="T165" s="254" t="s">
        <v>5</v>
      </c>
      <c r="U165" s="255" t="s">
        <v>36</v>
      </c>
      <c r="V165" s="256"/>
      <c r="W165" s="257"/>
      <c r="X165" s="257"/>
      <c r="Y165" s="257"/>
      <c r="Z165" s="257"/>
      <c r="AA165" s="258"/>
      <c r="AR165" s="172" t="s">
        <v>132</v>
      </c>
      <c r="AT165" s="172" t="s">
        <v>118</v>
      </c>
      <c r="AU165" s="172" t="s">
        <v>93</v>
      </c>
      <c r="AY165" s="172" t="s">
        <v>117</v>
      </c>
      <c r="BE165" s="259">
        <f t="shared" si="1"/>
        <v>0</v>
      </c>
      <c r="BF165" s="259">
        <f t="shared" si="2"/>
        <v>0</v>
      </c>
      <c r="BG165" s="259">
        <f t="shared" si="3"/>
        <v>0</v>
      </c>
      <c r="BH165" s="259">
        <f t="shared" si="4"/>
        <v>0</v>
      </c>
      <c r="BI165" s="259">
        <f t="shared" si="5"/>
        <v>0</v>
      </c>
      <c r="BJ165" s="172" t="s">
        <v>16</v>
      </c>
      <c r="BK165" s="259">
        <f t="shared" si="6"/>
        <v>0</v>
      </c>
      <c r="BL165" s="172" t="s">
        <v>132</v>
      </c>
      <c r="BM165" s="172" t="s">
        <v>329</v>
      </c>
    </row>
    <row r="166" spans="2:65" s="182" customFormat="1" ht="25.5" customHeight="1">
      <c r="B166" s="183"/>
      <c r="C166" s="151" t="s">
        <v>330</v>
      </c>
      <c r="D166" s="151" t="s">
        <v>118</v>
      </c>
      <c r="E166" s="152" t="s">
        <v>331</v>
      </c>
      <c r="F166" s="341" t="s">
        <v>332</v>
      </c>
      <c r="G166" s="341"/>
      <c r="H166" s="341"/>
      <c r="I166" s="341"/>
      <c r="J166" s="153" t="s">
        <v>142</v>
      </c>
      <c r="K166" s="154">
        <v>20</v>
      </c>
      <c r="L166" s="342"/>
      <c r="M166" s="342"/>
      <c r="N166" s="343">
        <f t="shared" si="0"/>
        <v>0</v>
      </c>
      <c r="O166" s="343"/>
      <c r="P166" s="343"/>
      <c r="Q166" s="343"/>
      <c r="R166" s="186"/>
      <c r="T166" s="254" t="s">
        <v>5</v>
      </c>
      <c r="U166" s="255" t="s">
        <v>36</v>
      </c>
      <c r="V166" s="256"/>
      <c r="W166" s="257"/>
      <c r="X166" s="257"/>
      <c r="Y166" s="257"/>
      <c r="Z166" s="257"/>
      <c r="AA166" s="258"/>
      <c r="AR166" s="172" t="s">
        <v>132</v>
      </c>
      <c r="AT166" s="172" t="s">
        <v>118</v>
      </c>
      <c r="AU166" s="172" t="s">
        <v>93</v>
      </c>
      <c r="AY166" s="172" t="s">
        <v>117</v>
      </c>
      <c r="BE166" s="259">
        <f t="shared" si="1"/>
        <v>0</v>
      </c>
      <c r="BF166" s="259">
        <f t="shared" si="2"/>
        <v>0</v>
      </c>
      <c r="BG166" s="259">
        <f t="shared" si="3"/>
        <v>0</v>
      </c>
      <c r="BH166" s="259">
        <f t="shared" si="4"/>
        <v>0</v>
      </c>
      <c r="BI166" s="259">
        <f t="shared" si="5"/>
        <v>0</v>
      </c>
      <c r="BJ166" s="172" t="s">
        <v>16</v>
      </c>
      <c r="BK166" s="259">
        <f t="shared" si="6"/>
        <v>0</v>
      </c>
      <c r="BL166" s="172" t="s">
        <v>132</v>
      </c>
      <c r="BM166" s="172" t="s">
        <v>333</v>
      </c>
    </row>
    <row r="167" spans="2:65" s="182" customFormat="1" ht="25.5" customHeight="1">
      <c r="B167" s="183"/>
      <c r="C167" s="151" t="s">
        <v>334</v>
      </c>
      <c r="D167" s="151" t="s">
        <v>118</v>
      </c>
      <c r="E167" s="152" t="s">
        <v>335</v>
      </c>
      <c r="F167" s="341" t="s">
        <v>336</v>
      </c>
      <c r="G167" s="341"/>
      <c r="H167" s="341"/>
      <c r="I167" s="341"/>
      <c r="J167" s="153" t="s">
        <v>142</v>
      </c>
      <c r="K167" s="154">
        <v>20</v>
      </c>
      <c r="L167" s="342"/>
      <c r="M167" s="342"/>
      <c r="N167" s="343">
        <f t="shared" si="0"/>
        <v>0</v>
      </c>
      <c r="O167" s="343"/>
      <c r="P167" s="343"/>
      <c r="Q167" s="343"/>
      <c r="R167" s="186"/>
      <c r="T167" s="254" t="s">
        <v>5</v>
      </c>
      <c r="U167" s="255" t="s">
        <v>36</v>
      </c>
      <c r="V167" s="256"/>
      <c r="W167" s="257"/>
      <c r="X167" s="257"/>
      <c r="Y167" s="257"/>
      <c r="Z167" s="257"/>
      <c r="AA167" s="258"/>
      <c r="AR167" s="172" t="s">
        <v>132</v>
      </c>
      <c r="AT167" s="172" t="s">
        <v>118</v>
      </c>
      <c r="AU167" s="172" t="s">
        <v>93</v>
      </c>
      <c r="AY167" s="172" t="s">
        <v>117</v>
      </c>
      <c r="BE167" s="259">
        <f t="shared" si="1"/>
        <v>0</v>
      </c>
      <c r="BF167" s="259">
        <f t="shared" si="2"/>
        <v>0</v>
      </c>
      <c r="BG167" s="259">
        <f t="shared" si="3"/>
        <v>0</v>
      </c>
      <c r="BH167" s="259">
        <f t="shared" si="4"/>
        <v>0</v>
      </c>
      <c r="BI167" s="259">
        <f t="shared" si="5"/>
        <v>0</v>
      </c>
      <c r="BJ167" s="172" t="s">
        <v>16</v>
      </c>
      <c r="BK167" s="259">
        <f t="shared" si="6"/>
        <v>0</v>
      </c>
      <c r="BL167" s="172" t="s">
        <v>132</v>
      </c>
      <c r="BM167" s="172" t="s">
        <v>337</v>
      </c>
    </row>
    <row r="168" spans="2:65" s="182" customFormat="1" ht="25.5" customHeight="1">
      <c r="B168" s="183"/>
      <c r="C168" s="151" t="s">
        <v>338</v>
      </c>
      <c r="D168" s="151" t="s">
        <v>118</v>
      </c>
      <c r="E168" s="152" t="s">
        <v>339</v>
      </c>
      <c r="F168" s="341" t="s">
        <v>340</v>
      </c>
      <c r="G168" s="341"/>
      <c r="H168" s="341"/>
      <c r="I168" s="341"/>
      <c r="J168" s="153" t="s">
        <v>142</v>
      </c>
      <c r="K168" s="154">
        <v>20</v>
      </c>
      <c r="L168" s="342"/>
      <c r="M168" s="342"/>
      <c r="N168" s="343">
        <f t="shared" si="0"/>
        <v>0</v>
      </c>
      <c r="O168" s="343"/>
      <c r="P168" s="343"/>
      <c r="Q168" s="343"/>
      <c r="R168" s="186"/>
      <c r="T168" s="254" t="s">
        <v>5</v>
      </c>
      <c r="U168" s="255" t="s">
        <v>36</v>
      </c>
      <c r="V168" s="256"/>
      <c r="W168" s="257"/>
      <c r="X168" s="257"/>
      <c r="Y168" s="257"/>
      <c r="Z168" s="257"/>
      <c r="AA168" s="258"/>
      <c r="AR168" s="172" t="s">
        <v>132</v>
      </c>
      <c r="AT168" s="172" t="s">
        <v>118</v>
      </c>
      <c r="AU168" s="172" t="s">
        <v>93</v>
      </c>
      <c r="AY168" s="172" t="s">
        <v>117</v>
      </c>
      <c r="BE168" s="259">
        <f t="shared" si="1"/>
        <v>0</v>
      </c>
      <c r="BF168" s="259">
        <f t="shared" si="2"/>
        <v>0</v>
      </c>
      <c r="BG168" s="259">
        <f t="shared" si="3"/>
        <v>0</v>
      </c>
      <c r="BH168" s="259">
        <f t="shared" si="4"/>
        <v>0</v>
      </c>
      <c r="BI168" s="259">
        <f t="shared" si="5"/>
        <v>0</v>
      </c>
      <c r="BJ168" s="172" t="s">
        <v>16</v>
      </c>
      <c r="BK168" s="259">
        <f t="shared" si="6"/>
        <v>0</v>
      </c>
      <c r="BL168" s="172" t="s">
        <v>132</v>
      </c>
      <c r="BM168" s="172" t="s">
        <v>341</v>
      </c>
    </row>
    <row r="169" spans="2:65" s="182" customFormat="1" ht="25.5" customHeight="1">
      <c r="B169" s="183"/>
      <c r="C169" s="151" t="s">
        <v>342</v>
      </c>
      <c r="D169" s="151" t="s">
        <v>118</v>
      </c>
      <c r="E169" s="152" t="s">
        <v>343</v>
      </c>
      <c r="F169" s="341" t="s">
        <v>344</v>
      </c>
      <c r="G169" s="341"/>
      <c r="H169" s="341"/>
      <c r="I169" s="341"/>
      <c r="J169" s="153" t="s">
        <v>142</v>
      </c>
      <c r="K169" s="154">
        <v>20</v>
      </c>
      <c r="L169" s="342"/>
      <c r="M169" s="342"/>
      <c r="N169" s="343">
        <f t="shared" si="0"/>
        <v>0</v>
      </c>
      <c r="O169" s="343"/>
      <c r="P169" s="343"/>
      <c r="Q169" s="343"/>
      <c r="R169" s="186"/>
      <c r="T169" s="254" t="s">
        <v>5</v>
      </c>
      <c r="U169" s="255" t="s">
        <v>36</v>
      </c>
      <c r="V169" s="256"/>
      <c r="W169" s="257"/>
      <c r="X169" s="257"/>
      <c r="Y169" s="257"/>
      <c r="Z169" s="257"/>
      <c r="AA169" s="258"/>
      <c r="AR169" s="172" t="s">
        <v>132</v>
      </c>
      <c r="AT169" s="172" t="s">
        <v>118</v>
      </c>
      <c r="AU169" s="172" t="s">
        <v>93</v>
      </c>
      <c r="AY169" s="172" t="s">
        <v>117</v>
      </c>
      <c r="BE169" s="259">
        <f t="shared" si="1"/>
        <v>0</v>
      </c>
      <c r="BF169" s="259">
        <f t="shared" si="2"/>
        <v>0</v>
      </c>
      <c r="BG169" s="259">
        <f t="shared" si="3"/>
        <v>0</v>
      </c>
      <c r="BH169" s="259">
        <f t="shared" si="4"/>
        <v>0</v>
      </c>
      <c r="BI169" s="259">
        <f t="shared" si="5"/>
        <v>0</v>
      </c>
      <c r="BJ169" s="172" t="s">
        <v>16</v>
      </c>
      <c r="BK169" s="259">
        <f t="shared" si="6"/>
        <v>0</v>
      </c>
      <c r="BL169" s="172" t="s">
        <v>132</v>
      </c>
      <c r="BM169" s="172" t="s">
        <v>345</v>
      </c>
    </row>
    <row r="170" spans="2:65" s="182" customFormat="1" ht="25.5" customHeight="1">
      <c r="B170" s="183"/>
      <c r="C170" s="151" t="s">
        <v>346</v>
      </c>
      <c r="D170" s="151" t="s">
        <v>118</v>
      </c>
      <c r="E170" s="152" t="s">
        <v>347</v>
      </c>
      <c r="F170" s="341" t="s">
        <v>348</v>
      </c>
      <c r="G170" s="341"/>
      <c r="H170" s="341"/>
      <c r="I170" s="341"/>
      <c r="J170" s="153" t="s">
        <v>142</v>
      </c>
      <c r="K170" s="154">
        <v>20</v>
      </c>
      <c r="L170" s="342"/>
      <c r="M170" s="342"/>
      <c r="N170" s="343">
        <f t="shared" si="0"/>
        <v>0</v>
      </c>
      <c r="O170" s="343"/>
      <c r="P170" s="343"/>
      <c r="Q170" s="343"/>
      <c r="R170" s="186"/>
      <c r="T170" s="254" t="s">
        <v>5</v>
      </c>
      <c r="U170" s="255" t="s">
        <v>36</v>
      </c>
      <c r="V170" s="256"/>
      <c r="W170" s="257"/>
      <c r="X170" s="257"/>
      <c r="Y170" s="257"/>
      <c r="Z170" s="257"/>
      <c r="AA170" s="258"/>
      <c r="AR170" s="172" t="s">
        <v>132</v>
      </c>
      <c r="AT170" s="172" t="s">
        <v>118</v>
      </c>
      <c r="AU170" s="172" t="s">
        <v>93</v>
      </c>
      <c r="AY170" s="172" t="s">
        <v>117</v>
      </c>
      <c r="BE170" s="259">
        <f t="shared" si="1"/>
        <v>0</v>
      </c>
      <c r="BF170" s="259">
        <f t="shared" si="2"/>
        <v>0</v>
      </c>
      <c r="BG170" s="259">
        <f t="shared" si="3"/>
        <v>0</v>
      </c>
      <c r="BH170" s="259">
        <f t="shared" si="4"/>
        <v>0</v>
      </c>
      <c r="BI170" s="259">
        <f t="shared" si="5"/>
        <v>0</v>
      </c>
      <c r="BJ170" s="172" t="s">
        <v>16</v>
      </c>
      <c r="BK170" s="259">
        <f t="shared" si="6"/>
        <v>0</v>
      </c>
      <c r="BL170" s="172" t="s">
        <v>132</v>
      </c>
      <c r="BM170" s="172" t="s">
        <v>349</v>
      </c>
    </row>
    <row r="171" spans="2:65" s="182" customFormat="1" ht="25.5" customHeight="1">
      <c r="B171" s="183"/>
      <c r="C171" s="151" t="s">
        <v>350</v>
      </c>
      <c r="D171" s="151" t="s">
        <v>118</v>
      </c>
      <c r="E171" s="152" t="s">
        <v>351</v>
      </c>
      <c r="F171" s="341" t="s">
        <v>352</v>
      </c>
      <c r="G171" s="341"/>
      <c r="H171" s="341"/>
      <c r="I171" s="341"/>
      <c r="J171" s="153" t="s">
        <v>142</v>
      </c>
      <c r="K171" s="154">
        <v>20</v>
      </c>
      <c r="L171" s="342"/>
      <c r="M171" s="342"/>
      <c r="N171" s="343">
        <f t="shared" si="0"/>
        <v>0</v>
      </c>
      <c r="O171" s="343"/>
      <c r="P171" s="343"/>
      <c r="Q171" s="343"/>
      <c r="R171" s="186"/>
      <c r="T171" s="254" t="s">
        <v>5</v>
      </c>
      <c r="U171" s="255" t="s">
        <v>36</v>
      </c>
      <c r="V171" s="256"/>
      <c r="W171" s="257"/>
      <c r="X171" s="257"/>
      <c r="Y171" s="257"/>
      <c r="Z171" s="257"/>
      <c r="AA171" s="258"/>
      <c r="AR171" s="172" t="s">
        <v>132</v>
      </c>
      <c r="AT171" s="172" t="s">
        <v>118</v>
      </c>
      <c r="AU171" s="172" t="s">
        <v>93</v>
      </c>
      <c r="AY171" s="172" t="s">
        <v>117</v>
      </c>
      <c r="BE171" s="259">
        <f t="shared" si="1"/>
        <v>0</v>
      </c>
      <c r="BF171" s="259">
        <f t="shared" si="2"/>
        <v>0</v>
      </c>
      <c r="BG171" s="259">
        <f t="shared" si="3"/>
        <v>0</v>
      </c>
      <c r="BH171" s="259">
        <f t="shared" si="4"/>
        <v>0</v>
      </c>
      <c r="BI171" s="259">
        <f t="shared" si="5"/>
        <v>0</v>
      </c>
      <c r="BJ171" s="172" t="s">
        <v>16</v>
      </c>
      <c r="BK171" s="259">
        <f t="shared" si="6"/>
        <v>0</v>
      </c>
      <c r="BL171" s="172" t="s">
        <v>132</v>
      </c>
      <c r="BM171" s="172" t="s">
        <v>353</v>
      </c>
    </row>
    <row r="172" spans="2:65" s="182" customFormat="1" ht="25.5" customHeight="1">
      <c r="B172" s="183"/>
      <c r="C172" s="151" t="s">
        <v>354</v>
      </c>
      <c r="D172" s="151" t="s">
        <v>118</v>
      </c>
      <c r="E172" s="152" t="s">
        <v>355</v>
      </c>
      <c r="F172" s="341" t="s">
        <v>356</v>
      </c>
      <c r="G172" s="341"/>
      <c r="H172" s="341"/>
      <c r="I172" s="341"/>
      <c r="J172" s="153" t="s">
        <v>142</v>
      </c>
      <c r="K172" s="154">
        <v>10</v>
      </c>
      <c r="L172" s="342"/>
      <c r="M172" s="342"/>
      <c r="N172" s="343">
        <f t="shared" si="0"/>
        <v>0</v>
      </c>
      <c r="O172" s="343"/>
      <c r="P172" s="343"/>
      <c r="Q172" s="343"/>
      <c r="R172" s="186"/>
      <c r="T172" s="254" t="s">
        <v>5</v>
      </c>
      <c r="U172" s="255" t="s">
        <v>36</v>
      </c>
      <c r="V172" s="256"/>
      <c r="W172" s="257"/>
      <c r="X172" s="257"/>
      <c r="Y172" s="257"/>
      <c r="Z172" s="257"/>
      <c r="AA172" s="258"/>
      <c r="AR172" s="172" t="s">
        <v>132</v>
      </c>
      <c r="AT172" s="172" t="s">
        <v>118</v>
      </c>
      <c r="AU172" s="172" t="s">
        <v>93</v>
      </c>
      <c r="AY172" s="172" t="s">
        <v>117</v>
      </c>
      <c r="BE172" s="259">
        <f t="shared" si="1"/>
        <v>0</v>
      </c>
      <c r="BF172" s="259">
        <f t="shared" si="2"/>
        <v>0</v>
      </c>
      <c r="BG172" s="259">
        <f t="shared" si="3"/>
        <v>0</v>
      </c>
      <c r="BH172" s="259">
        <f t="shared" si="4"/>
        <v>0</v>
      </c>
      <c r="BI172" s="259">
        <f t="shared" si="5"/>
        <v>0</v>
      </c>
      <c r="BJ172" s="172" t="s">
        <v>16</v>
      </c>
      <c r="BK172" s="259">
        <f t="shared" si="6"/>
        <v>0</v>
      </c>
      <c r="BL172" s="172" t="s">
        <v>132</v>
      </c>
      <c r="BM172" s="172" t="s">
        <v>357</v>
      </c>
    </row>
    <row r="173" spans="2:65" s="182" customFormat="1" ht="25.5" customHeight="1">
      <c r="B173" s="183"/>
      <c r="C173" s="151" t="s">
        <v>358</v>
      </c>
      <c r="D173" s="151" t="s">
        <v>118</v>
      </c>
      <c r="E173" s="152" t="s">
        <v>359</v>
      </c>
      <c r="F173" s="341" t="s">
        <v>360</v>
      </c>
      <c r="G173" s="341"/>
      <c r="H173" s="341"/>
      <c r="I173" s="341"/>
      <c r="J173" s="153" t="s">
        <v>142</v>
      </c>
      <c r="K173" s="154">
        <v>10</v>
      </c>
      <c r="L173" s="342"/>
      <c r="M173" s="342"/>
      <c r="N173" s="343">
        <f t="shared" si="0"/>
        <v>0</v>
      </c>
      <c r="O173" s="343"/>
      <c r="P173" s="343"/>
      <c r="Q173" s="343"/>
      <c r="R173" s="186"/>
      <c r="T173" s="254" t="s">
        <v>5</v>
      </c>
      <c r="U173" s="255" t="s">
        <v>36</v>
      </c>
      <c r="V173" s="256"/>
      <c r="W173" s="257"/>
      <c r="X173" s="257"/>
      <c r="Y173" s="257"/>
      <c r="Z173" s="257"/>
      <c r="AA173" s="258"/>
      <c r="AR173" s="172" t="s">
        <v>132</v>
      </c>
      <c r="AT173" s="172" t="s">
        <v>118</v>
      </c>
      <c r="AU173" s="172" t="s">
        <v>93</v>
      </c>
      <c r="AY173" s="172" t="s">
        <v>117</v>
      </c>
      <c r="BE173" s="259">
        <f t="shared" si="1"/>
        <v>0</v>
      </c>
      <c r="BF173" s="259">
        <f t="shared" si="2"/>
        <v>0</v>
      </c>
      <c r="BG173" s="259">
        <f t="shared" si="3"/>
        <v>0</v>
      </c>
      <c r="BH173" s="259">
        <f t="shared" si="4"/>
        <v>0</v>
      </c>
      <c r="BI173" s="259">
        <f t="shared" si="5"/>
        <v>0</v>
      </c>
      <c r="BJ173" s="172" t="s">
        <v>16</v>
      </c>
      <c r="BK173" s="259">
        <f t="shared" si="6"/>
        <v>0</v>
      </c>
      <c r="BL173" s="172" t="s">
        <v>132</v>
      </c>
      <c r="BM173" s="172" t="s">
        <v>361</v>
      </c>
    </row>
    <row r="174" spans="2:65" s="182" customFormat="1" ht="25.5" customHeight="1">
      <c r="B174" s="183"/>
      <c r="C174" s="151" t="s">
        <v>362</v>
      </c>
      <c r="D174" s="151" t="s">
        <v>118</v>
      </c>
      <c r="E174" s="152" t="s">
        <v>363</v>
      </c>
      <c r="F174" s="341" t="s">
        <v>364</v>
      </c>
      <c r="G174" s="341"/>
      <c r="H174" s="341"/>
      <c r="I174" s="341"/>
      <c r="J174" s="153" t="s">
        <v>142</v>
      </c>
      <c r="K174" s="154">
        <v>10</v>
      </c>
      <c r="L174" s="342"/>
      <c r="M174" s="342"/>
      <c r="N174" s="343">
        <f t="shared" si="0"/>
        <v>0</v>
      </c>
      <c r="O174" s="343"/>
      <c r="P174" s="343"/>
      <c r="Q174" s="343"/>
      <c r="R174" s="186"/>
      <c r="T174" s="254" t="s">
        <v>5</v>
      </c>
      <c r="U174" s="255" t="s">
        <v>36</v>
      </c>
      <c r="V174" s="256"/>
      <c r="W174" s="257"/>
      <c r="X174" s="257"/>
      <c r="Y174" s="257"/>
      <c r="Z174" s="257"/>
      <c r="AA174" s="258"/>
      <c r="AR174" s="172" t="s">
        <v>132</v>
      </c>
      <c r="AT174" s="172" t="s">
        <v>118</v>
      </c>
      <c r="AU174" s="172" t="s">
        <v>93</v>
      </c>
      <c r="AY174" s="172" t="s">
        <v>117</v>
      </c>
      <c r="BE174" s="259">
        <f t="shared" si="1"/>
        <v>0</v>
      </c>
      <c r="BF174" s="259">
        <f t="shared" si="2"/>
        <v>0</v>
      </c>
      <c r="BG174" s="259">
        <f t="shared" si="3"/>
        <v>0</v>
      </c>
      <c r="BH174" s="259">
        <f t="shared" si="4"/>
        <v>0</v>
      </c>
      <c r="BI174" s="259">
        <f t="shared" si="5"/>
        <v>0</v>
      </c>
      <c r="BJ174" s="172" t="s">
        <v>16</v>
      </c>
      <c r="BK174" s="259">
        <f t="shared" si="6"/>
        <v>0</v>
      </c>
      <c r="BL174" s="172" t="s">
        <v>132</v>
      </c>
      <c r="BM174" s="172" t="s">
        <v>365</v>
      </c>
    </row>
    <row r="175" spans="2:65" s="182" customFormat="1" ht="25.5" customHeight="1">
      <c r="B175" s="183"/>
      <c r="C175" s="151" t="s">
        <v>366</v>
      </c>
      <c r="D175" s="151" t="s">
        <v>118</v>
      </c>
      <c r="E175" s="152" t="s">
        <v>367</v>
      </c>
      <c r="F175" s="341" t="s">
        <v>368</v>
      </c>
      <c r="G175" s="341"/>
      <c r="H175" s="341"/>
      <c r="I175" s="341"/>
      <c r="J175" s="153" t="s">
        <v>142</v>
      </c>
      <c r="K175" s="154">
        <v>10</v>
      </c>
      <c r="L175" s="342"/>
      <c r="M175" s="342"/>
      <c r="N175" s="343">
        <f t="shared" si="0"/>
        <v>0</v>
      </c>
      <c r="O175" s="343"/>
      <c r="P175" s="343"/>
      <c r="Q175" s="343"/>
      <c r="R175" s="186"/>
      <c r="T175" s="254" t="s">
        <v>5</v>
      </c>
      <c r="U175" s="255" t="s">
        <v>36</v>
      </c>
      <c r="V175" s="256"/>
      <c r="W175" s="257"/>
      <c r="X175" s="257"/>
      <c r="Y175" s="257"/>
      <c r="Z175" s="257"/>
      <c r="AA175" s="258"/>
      <c r="AR175" s="172" t="s">
        <v>132</v>
      </c>
      <c r="AT175" s="172" t="s">
        <v>118</v>
      </c>
      <c r="AU175" s="172" t="s">
        <v>93</v>
      </c>
      <c r="AY175" s="172" t="s">
        <v>117</v>
      </c>
      <c r="BE175" s="259">
        <f t="shared" si="1"/>
        <v>0</v>
      </c>
      <c r="BF175" s="259">
        <f t="shared" si="2"/>
        <v>0</v>
      </c>
      <c r="BG175" s="259">
        <f t="shared" si="3"/>
        <v>0</v>
      </c>
      <c r="BH175" s="259">
        <f t="shared" si="4"/>
        <v>0</v>
      </c>
      <c r="BI175" s="259">
        <f t="shared" si="5"/>
        <v>0</v>
      </c>
      <c r="BJ175" s="172" t="s">
        <v>16</v>
      </c>
      <c r="BK175" s="259">
        <f t="shared" si="6"/>
        <v>0</v>
      </c>
      <c r="BL175" s="172" t="s">
        <v>132</v>
      </c>
      <c r="BM175" s="172" t="s">
        <v>369</v>
      </c>
    </row>
    <row r="176" spans="2:65" s="182" customFormat="1" ht="25.5" customHeight="1">
      <c r="B176" s="183"/>
      <c r="C176" s="151" t="s">
        <v>370</v>
      </c>
      <c r="D176" s="151" t="s">
        <v>118</v>
      </c>
      <c r="E176" s="152" t="s">
        <v>371</v>
      </c>
      <c r="F176" s="341" t="s">
        <v>372</v>
      </c>
      <c r="G176" s="341"/>
      <c r="H176" s="341"/>
      <c r="I176" s="341"/>
      <c r="J176" s="153" t="s">
        <v>142</v>
      </c>
      <c r="K176" s="154">
        <v>10</v>
      </c>
      <c r="L176" s="342"/>
      <c r="M176" s="342"/>
      <c r="N176" s="343">
        <f t="shared" si="0"/>
        <v>0</v>
      </c>
      <c r="O176" s="343"/>
      <c r="P176" s="343"/>
      <c r="Q176" s="343"/>
      <c r="R176" s="186"/>
      <c r="T176" s="254" t="s">
        <v>5</v>
      </c>
      <c r="U176" s="255" t="s">
        <v>36</v>
      </c>
      <c r="V176" s="256"/>
      <c r="W176" s="257"/>
      <c r="X176" s="257"/>
      <c r="Y176" s="257"/>
      <c r="Z176" s="257"/>
      <c r="AA176" s="258"/>
      <c r="AR176" s="172" t="s">
        <v>132</v>
      </c>
      <c r="AT176" s="172" t="s">
        <v>118</v>
      </c>
      <c r="AU176" s="172" t="s">
        <v>93</v>
      </c>
      <c r="AY176" s="172" t="s">
        <v>117</v>
      </c>
      <c r="BE176" s="259">
        <f t="shared" si="1"/>
        <v>0</v>
      </c>
      <c r="BF176" s="259">
        <f t="shared" si="2"/>
        <v>0</v>
      </c>
      <c r="BG176" s="259">
        <f t="shared" si="3"/>
        <v>0</v>
      </c>
      <c r="BH176" s="259">
        <f t="shared" si="4"/>
        <v>0</v>
      </c>
      <c r="BI176" s="259">
        <f t="shared" si="5"/>
        <v>0</v>
      </c>
      <c r="BJ176" s="172" t="s">
        <v>16</v>
      </c>
      <c r="BK176" s="259">
        <f t="shared" si="6"/>
        <v>0</v>
      </c>
      <c r="BL176" s="172" t="s">
        <v>132</v>
      </c>
      <c r="BM176" s="172" t="s">
        <v>373</v>
      </c>
    </row>
    <row r="177" spans="2:65" s="182" customFormat="1" ht="25.5" customHeight="1">
      <c r="B177" s="183"/>
      <c r="C177" s="151" t="s">
        <v>374</v>
      </c>
      <c r="D177" s="151" t="s">
        <v>118</v>
      </c>
      <c r="E177" s="152" t="s">
        <v>375</v>
      </c>
      <c r="F177" s="341" t="s">
        <v>376</v>
      </c>
      <c r="G177" s="341"/>
      <c r="H177" s="341"/>
      <c r="I177" s="341"/>
      <c r="J177" s="153" t="s">
        <v>142</v>
      </c>
      <c r="K177" s="154">
        <v>10</v>
      </c>
      <c r="L177" s="342"/>
      <c r="M177" s="342"/>
      <c r="N177" s="343">
        <f t="shared" si="0"/>
        <v>0</v>
      </c>
      <c r="O177" s="343"/>
      <c r="P177" s="343"/>
      <c r="Q177" s="343"/>
      <c r="R177" s="186"/>
      <c r="T177" s="254" t="s">
        <v>5</v>
      </c>
      <c r="U177" s="255" t="s">
        <v>36</v>
      </c>
      <c r="V177" s="256"/>
      <c r="W177" s="257"/>
      <c r="X177" s="257"/>
      <c r="Y177" s="257"/>
      <c r="Z177" s="257"/>
      <c r="AA177" s="258"/>
      <c r="AR177" s="172" t="s">
        <v>132</v>
      </c>
      <c r="AT177" s="172" t="s">
        <v>118</v>
      </c>
      <c r="AU177" s="172" t="s">
        <v>93</v>
      </c>
      <c r="AY177" s="172" t="s">
        <v>117</v>
      </c>
      <c r="BE177" s="259">
        <f t="shared" si="1"/>
        <v>0</v>
      </c>
      <c r="BF177" s="259">
        <f t="shared" si="2"/>
        <v>0</v>
      </c>
      <c r="BG177" s="259">
        <f t="shared" si="3"/>
        <v>0</v>
      </c>
      <c r="BH177" s="259">
        <f t="shared" si="4"/>
        <v>0</v>
      </c>
      <c r="BI177" s="259">
        <f t="shared" si="5"/>
        <v>0</v>
      </c>
      <c r="BJ177" s="172" t="s">
        <v>16</v>
      </c>
      <c r="BK177" s="259">
        <f t="shared" si="6"/>
        <v>0</v>
      </c>
      <c r="BL177" s="172" t="s">
        <v>132</v>
      </c>
      <c r="BM177" s="172" t="s">
        <v>377</v>
      </c>
    </row>
    <row r="178" spans="2:65" s="182" customFormat="1" ht="25.5" customHeight="1">
      <c r="B178" s="183"/>
      <c r="C178" s="151" t="s">
        <v>378</v>
      </c>
      <c r="D178" s="151" t="s">
        <v>118</v>
      </c>
      <c r="E178" s="152" t="s">
        <v>379</v>
      </c>
      <c r="F178" s="341" t="s">
        <v>380</v>
      </c>
      <c r="G178" s="341"/>
      <c r="H178" s="341"/>
      <c r="I178" s="341"/>
      <c r="J178" s="153" t="s">
        <v>142</v>
      </c>
      <c r="K178" s="154">
        <v>10</v>
      </c>
      <c r="L178" s="342"/>
      <c r="M178" s="342"/>
      <c r="N178" s="343">
        <f aca="true" t="shared" si="7" ref="N178:N241">ROUND(L178*K178,2)</f>
        <v>0</v>
      </c>
      <c r="O178" s="343"/>
      <c r="P178" s="343"/>
      <c r="Q178" s="343"/>
      <c r="R178" s="186"/>
      <c r="T178" s="254" t="s">
        <v>5</v>
      </c>
      <c r="U178" s="255" t="s">
        <v>36</v>
      </c>
      <c r="V178" s="256"/>
      <c r="W178" s="257"/>
      <c r="X178" s="257"/>
      <c r="Y178" s="257"/>
      <c r="Z178" s="257"/>
      <c r="AA178" s="258"/>
      <c r="AR178" s="172" t="s">
        <v>132</v>
      </c>
      <c r="AT178" s="172" t="s">
        <v>118</v>
      </c>
      <c r="AU178" s="172" t="s">
        <v>93</v>
      </c>
      <c r="AY178" s="172" t="s">
        <v>117</v>
      </c>
      <c r="BE178" s="259">
        <f aca="true" t="shared" si="8" ref="BE178:BE241">IF(U178="základní",N178,0)</f>
        <v>0</v>
      </c>
      <c r="BF178" s="259">
        <f aca="true" t="shared" si="9" ref="BF178:BF241">IF(U178="snížená",N178,0)</f>
        <v>0</v>
      </c>
      <c r="BG178" s="259">
        <f aca="true" t="shared" si="10" ref="BG178:BG241">IF(U178="zákl. přenesená",N178,0)</f>
        <v>0</v>
      </c>
      <c r="BH178" s="259">
        <f aca="true" t="shared" si="11" ref="BH178:BH241">IF(U178="sníž. přenesená",N178,0)</f>
        <v>0</v>
      </c>
      <c r="BI178" s="259">
        <f aca="true" t="shared" si="12" ref="BI178:BI241">IF(U178="nulová",N178,0)</f>
        <v>0</v>
      </c>
      <c r="BJ178" s="172" t="s">
        <v>16</v>
      </c>
      <c r="BK178" s="259">
        <f aca="true" t="shared" si="13" ref="BK178:BK241">ROUND(L178*K178,2)</f>
        <v>0</v>
      </c>
      <c r="BL178" s="172" t="s">
        <v>132</v>
      </c>
      <c r="BM178" s="172" t="s">
        <v>381</v>
      </c>
    </row>
    <row r="179" spans="2:65" s="182" customFormat="1" ht="25.5" customHeight="1">
      <c r="B179" s="183"/>
      <c r="C179" s="151" t="s">
        <v>382</v>
      </c>
      <c r="D179" s="151" t="s">
        <v>118</v>
      </c>
      <c r="E179" s="152" t="s">
        <v>383</v>
      </c>
      <c r="F179" s="341" t="s">
        <v>384</v>
      </c>
      <c r="G179" s="341"/>
      <c r="H179" s="341"/>
      <c r="I179" s="341"/>
      <c r="J179" s="153" t="s">
        <v>142</v>
      </c>
      <c r="K179" s="154">
        <v>10</v>
      </c>
      <c r="L179" s="342"/>
      <c r="M179" s="342"/>
      <c r="N179" s="343">
        <f t="shared" si="7"/>
        <v>0</v>
      </c>
      <c r="O179" s="343"/>
      <c r="P179" s="343"/>
      <c r="Q179" s="343"/>
      <c r="R179" s="186"/>
      <c r="T179" s="254" t="s">
        <v>5</v>
      </c>
      <c r="U179" s="255" t="s">
        <v>36</v>
      </c>
      <c r="V179" s="256"/>
      <c r="W179" s="257"/>
      <c r="X179" s="257"/>
      <c r="Y179" s="257"/>
      <c r="Z179" s="257"/>
      <c r="AA179" s="258"/>
      <c r="AR179" s="172" t="s">
        <v>132</v>
      </c>
      <c r="AT179" s="172" t="s">
        <v>118</v>
      </c>
      <c r="AU179" s="172" t="s">
        <v>93</v>
      </c>
      <c r="AY179" s="172" t="s">
        <v>117</v>
      </c>
      <c r="BE179" s="259">
        <f t="shared" si="8"/>
        <v>0</v>
      </c>
      <c r="BF179" s="259">
        <f t="shared" si="9"/>
        <v>0</v>
      </c>
      <c r="BG179" s="259">
        <f t="shared" si="10"/>
        <v>0</v>
      </c>
      <c r="BH179" s="259">
        <f t="shared" si="11"/>
        <v>0</v>
      </c>
      <c r="BI179" s="259">
        <f t="shared" si="12"/>
        <v>0</v>
      </c>
      <c r="BJ179" s="172" t="s">
        <v>16</v>
      </c>
      <c r="BK179" s="259">
        <f t="shared" si="13"/>
        <v>0</v>
      </c>
      <c r="BL179" s="172" t="s">
        <v>132</v>
      </c>
      <c r="BM179" s="172" t="s">
        <v>385</v>
      </c>
    </row>
    <row r="180" spans="2:65" s="182" customFormat="1" ht="25.5" customHeight="1">
      <c r="B180" s="183"/>
      <c r="C180" s="151" t="s">
        <v>386</v>
      </c>
      <c r="D180" s="151" t="s">
        <v>118</v>
      </c>
      <c r="E180" s="152" t="s">
        <v>387</v>
      </c>
      <c r="F180" s="341" t="s">
        <v>388</v>
      </c>
      <c r="G180" s="341"/>
      <c r="H180" s="341"/>
      <c r="I180" s="341"/>
      <c r="J180" s="153" t="s">
        <v>142</v>
      </c>
      <c r="K180" s="154">
        <v>30</v>
      </c>
      <c r="L180" s="342"/>
      <c r="M180" s="342"/>
      <c r="N180" s="343">
        <f t="shared" si="7"/>
        <v>0</v>
      </c>
      <c r="O180" s="343"/>
      <c r="P180" s="343"/>
      <c r="Q180" s="343"/>
      <c r="R180" s="186"/>
      <c r="T180" s="254" t="s">
        <v>5</v>
      </c>
      <c r="U180" s="255" t="s">
        <v>36</v>
      </c>
      <c r="V180" s="256"/>
      <c r="W180" s="257"/>
      <c r="X180" s="257"/>
      <c r="Y180" s="257"/>
      <c r="Z180" s="257"/>
      <c r="AA180" s="258"/>
      <c r="AR180" s="172" t="s">
        <v>132</v>
      </c>
      <c r="AT180" s="172" t="s">
        <v>118</v>
      </c>
      <c r="AU180" s="172" t="s">
        <v>93</v>
      </c>
      <c r="AY180" s="172" t="s">
        <v>117</v>
      </c>
      <c r="BE180" s="259">
        <f t="shared" si="8"/>
        <v>0</v>
      </c>
      <c r="BF180" s="259">
        <f t="shared" si="9"/>
        <v>0</v>
      </c>
      <c r="BG180" s="259">
        <f t="shared" si="10"/>
        <v>0</v>
      </c>
      <c r="BH180" s="259">
        <f t="shared" si="11"/>
        <v>0</v>
      </c>
      <c r="BI180" s="259">
        <f t="shared" si="12"/>
        <v>0</v>
      </c>
      <c r="BJ180" s="172" t="s">
        <v>16</v>
      </c>
      <c r="BK180" s="259">
        <f t="shared" si="13"/>
        <v>0</v>
      </c>
      <c r="BL180" s="172" t="s">
        <v>132</v>
      </c>
      <c r="BM180" s="172" t="s">
        <v>389</v>
      </c>
    </row>
    <row r="181" spans="2:65" s="182" customFormat="1" ht="25.5" customHeight="1">
      <c r="B181" s="183"/>
      <c r="C181" s="151" t="s">
        <v>390</v>
      </c>
      <c r="D181" s="151" t="s">
        <v>118</v>
      </c>
      <c r="E181" s="152" t="s">
        <v>391</v>
      </c>
      <c r="F181" s="341" t="s">
        <v>392</v>
      </c>
      <c r="G181" s="341"/>
      <c r="H181" s="341"/>
      <c r="I181" s="341"/>
      <c r="J181" s="153" t="s">
        <v>142</v>
      </c>
      <c r="K181" s="154">
        <v>30</v>
      </c>
      <c r="L181" s="342"/>
      <c r="M181" s="342"/>
      <c r="N181" s="343">
        <f t="shared" si="7"/>
        <v>0</v>
      </c>
      <c r="O181" s="343"/>
      <c r="P181" s="343"/>
      <c r="Q181" s="343"/>
      <c r="R181" s="186"/>
      <c r="T181" s="254" t="s">
        <v>5</v>
      </c>
      <c r="U181" s="255" t="s">
        <v>36</v>
      </c>
      <c r="V181" s="256"/>
      <c r="W181" s="257"/>
      <c r="X181" s="257"/>
      <c r="Y181" s="257"/>
      <c r="Z181" s="257"/>
      <c r="AA181" s="258"/>
      <c r="AR181" s="172" t="s">
        <v>132</v>
      </c>
      <c r="AT181" s="172" t="s">
        <v>118</v>
      </c>
      <c r="AU181" s="172" t="s">
        <v>93</v>
      </c>
      <c r="AY181" s="172" t="s">
        <v>117</v>
      </c>
      <c r="BE181" s="259">
        <f t="shared" si="8"/>
        <v>0</v>
      </c>
      <c r="BF181" s="259">
        <f t="shared" si="9"/>
        <v>0</v>
      </c>
      <c r="BG181" s="259">
        <f t="shared" si="10"/>
        <v>0</v>
      </c>
      <c r="BH181" s="259">
        <f t="shared" si="11"/>
        <v>0</v>
      </c>
      <c r="BI181" s="259">
        <f t="shared" si="12"/>
        <v>0</v>
      </c>
      <c r="BJ181" s="172" t="s">
        <v>16</v>
      </c>
      <c r="BK181" s="259">
        <f t="shared" si="13"/>
        <v>0</v>
      </c>
      <c r="BL181" s="172" t="s">
        <v>132</v>
      </c>
      <c r="BM181" s="172" t="s">
        <v>393</v>
      </c>
    </row>
    <row r="182" spans="2:65" s="182" customFormat="1" ht="25.5" customHeight="1">
      <c r="B182" s="183"/>
      <c r="C182" s="151" t="s">
        <v>394</v>
      </c>
      <c r="D182" s="151" t="s">
        <v>118</v>
      </c>
      <c r="E182" s="152" t="s">
        <v>395</v>
      </c>
      <c r="F182" s="341" t="s">
        <v>396</v>
      </c>
      <c r="G182" s="341"/>
      <c r="H182" s="341"/>
      <c r="I182" s="341"/>
      <c r="J182" s="153" t="s">
        <v>142</v>
      </c>
      <c r="K182" s="154">
        <v>30</v>
      </c>
      <c r="L182" s="342"/>
      <c r="M182" s="342"/>
      <c r="N182" s="343">
        <f t="shared" si="7"/>
        <v>0</v>
      </c>
      <c r="O182" s="343"/>
      <c r="P182" s="343"/>
      <c r="Q182" s="343"/>
      <c r="R182" s="186"/>
      <c r="T182" s="254" t="s">
        <v>5</v>
      </c>
      <c r="U182" s="255" t="s">
        <v>36</v>
      </c>
      <c r="V182" s="256"/>
      <c r="W182" s="257"/>
      <c r="X182" s="257"/>
      <c r="Y182" s="257"/>
      <c r="Z182" s="257"/>
      <c r="AA182" s="258"/>
      <c r="AR182" s="172" t="s">
        <v>132</v>
      </c>
      <c r="AT182" s="172" t="s">
        <v>118</v>
      </c>
      <c r="AU182" s="172" t="s">
        <v>93</v>
      </c>
      <c r="AY182" s="172" t="s">
        <v>117</v>
      </c>
      <c r="BE182" s="259">
        <f t="shared" si="8"/>
        <v>0</v>
      </c>
      <c r="BF182" s="259">
        <f t="shared" si="9"/>
        <v>0</v>
      </c>
      <c r="BG182" s="259">
        <f t="shared" si="10"/>
        <v>0</v>
      </c>
      <c r="BH182" s="259">
        <f t="shared" si="11"/>
        <v>0</v>
      </c>
      <c r="BI182" s="259">
        <f t="shared" si="12"/>
        <v>0</v>
      </c>
      <c r="BJ182" s="172" t="s">
        <v>16</v>
      </c>
      <c r="BK182" s="259">
        <f t="shared" si="13"/>
        <v>0</v>
      </c>
      <c r="BL182" s="172" t="s">
        <v>132</v>
      </c>
      <c r="BM182" s="172" t="s">
        <v>397</v>
      </c>
    </row>
    <row r="183" spans="2:65" s="182" customFormat="1" ht="25.5" customHeight="1">
      <c r="B183" s="183"/>
      <c r="C183" s="151" t="s">
        <v>398</v>
      </c>
      <c r="D183" s="151" t="s">
        <v>118</v>
      </c>
      <c r="E183" s="152" t="s">
        <v>399</v>
      </c>
      <c r="F183" s="341" t="s">
        <v>400</v>
      </c>
      <c r="G183" s="341"/>
      <c r="H183" s="341"/>
      <c r="I183" s="341"/>
      <c r="J183" s="153" t="s">
        <v>142</v>
      </c>
      <c r="K183" s="154">
        <v>30</v>
      </c>
      <c r="L183" s="342"/>
      <c r="M183" s="342"/>
      <c r="N183" s="343">
        <f t="shared" si="7"/>
        <v>0</v>
      </c>
      <c r="O183" s="343"/>
      <c r="P183" s="343"/>
      <c r="Q183" s="343"/>
      <c r="R183" s="186"/>
      <c r="T183" s="254" t="s">
        <v>5</v>
      </c>
      <c r="U183" s="255" t="s">
        <v>36</v>
      </c>
      <c r="V183" s="256"/>
      <c r="W183" s="257"/>
      <c r="X183" s="257"/>
      <c r="Y183" s="257"/>
      <c r="Z183" s="257"/>
      <c r="AA183" s="258"/>
      <c r="AR183" s="172" t="s">
        <v>132</v>
      </c>
      <c r="AT183" s="172" t="s">
        <v>118</v>
      </c>
      <c r="AU183" s="172" t="s">
        <v>93</v>
      </c>
      <c r="AY183" s="172" t="s">
        <v>117</v>
      </c>
      <c r="BE183" s="259">
        <f t="shared" si="8"/>
        <v>0</v>
      </c>
      <c r="BF183" s="259">
        <f t="shared" si="9"/>
        <v>0</v>
      </c>
      <c r="BG183" s="259">
        <f t="shared" si="10"/>
        <v>0</v>
      </c>
      <c r="BH183" s="259">
        <f t="shared" si="11"/>
        <v>0</v>
      </c>
      <c r="BI183" s="259">
        <f t="shared" si="12"/>
        <v>0</v>
      </c>
      <c r="BJ183" s="172" t="s">
        <v>16</v>
      </c>
      <c r="BK183" s="259">
        <f t="shared" si="13"/>
        <v>0</v>
      </c>
      <c r="BL183" s="172" t="s">
        <v>132</v>
      </c>
      <c r="BM183" s="172" t="s">
        <v>401</v>
      </c>
    </row>
    <row r="184" spans="2:65" s="182" customFormat="1" ht="25.5" customHeight="1">
      <c r="B184" s="183"/>
      <c r="C184" s="151" t="s">
        <v>402</v>
      </c>
      <c r="D184" s="151" t="s">
        <v>118</v>
      </c>
      <c r="E184" s="152" t="s">
        <v>403</v>
      </c>
      <c r="F184" s="341" t="s">
        <v>404</v>
      </c>
      <c r="G184" s="341"/>
      <c r="H184" s="341"/>
      <c r="I184" s="341"/>
      <c r="J184" s="153" t="s">
        <v>142</v>
      </c>
      <c r="K184" s="154">
        <v>50</v>
      </c>
      <c r="L184" s="342"/>
      <c r="M184" s="342"/>
      <c r="N184" s="343">
        <f t="shared" si="7"/>
        <v>0</v>
      </c>
      <c r="O184" s="343"/>
      <c r="P184" s="343"/>
      <c r="Q184" s="343"/>
      <c r="R184" s="186"/>
      <c r="T184" s="254" t="s">
        <v>5</v>
      </c>
      <c r="U184" s="255" t="s">
        <v>36</v>
      </c>
      <c r="V184" s="256"/>
      <c r="W184" s="257"/>
      <c r="X184" s="257"/>
      <c r="Y184" s="257"/>
      <c r="Z184" s="257"/>
      <c r="AA184" s="258"/>
      <c r="AR184" s="172" t="s">
        <v>132</v>
      </c>
      <c r="AT184" s="172" t="s">
        <v>118</v>
      </c>
      <c r="AU184" s="172" t="s">
        <v>93</v>
      </c>
      <c r="AY184" s="172" t="s">
        <v>117</v>
      </c>
      <c r="BE184" s="259">
        <f t="shared" si="8"/>
        <v>0</v>
      </c>
      <c r="BF184" s="259">
        <f t="shared" si="9"/>
        <v>0</v>
      </c>
      <c r="BG184" s="259">
        <f t="shared" si="10"/>
        <v>0</v>
      </c>
      <c r="BH184" s="259">
        <f t="shared" si="11"/>
        <v>0</v>
      </c>
      <c r="BI184" s="259">
        <f t="shared" si="12"/>
        <v>0</v>
      </c>
      <c r="BJ184" s="172" t="s">
        <v>16</v>
      </c>
      <c r="BK184" s="259">
        <f t="shared" si="13"/>
        <v>0</v>
      </c>
      <c r="BL184" s="172" t="s">
        <v>132</v>
      </c>
      <c r="BM184" s="172" t="s">
        <v>405</v>
      </c>
    </row>
    <row r="185" spans="2:65" s="182" customFormat="1" ht="25.5" customHeight="1">
      <c r="B185" s="183"/>
      <c r="C185" s="151" t="s">
        <v>406</v>
      </c>
      <c r="D185" s="151" t="s">
        <v>118</v>
      </c>
      <c r="E185" s="152" t="s">
        <v>407</v>
      </c>
      <c r="F185" s="341" t="s">
        <v>408</v>
      </c>
      <c r="G185" s="341"/>
      <c r="H185" s="341"/>
      <c r="I185" s="341"/>
      <c r="J185" s="153" t="s">
        <v>142</v>
      </c>
      <c r="K185" s="154">
        <v>50</v>
      </c>
      <c r="L185" s="342"/>
      <c r="M185" s="342"/>
      <c r="N185" s="343">
        <f t="shared" si="7"/>
        <v>0</v>
      </c>
      <c r="O185" s="343"/>
      <c r="P185" s="343"/>
      <c r="Q185" s="343"/>
      <c r="R185" s="186"/>
      <c r="T185" s="254" t="s">
        <v>5</v>
      </c>
      <c r="U185" s="255" t="s">
        <v>36</v>
      </c>
      <c r="V185" s="256"/>
      <c r="W185" s="257"/>
      <c r="X185" s="257"/>
      <c r="Y185" s="257"/>
      <c r="Z185" s="257"/>
      <c r="AA185" s="258"/>
      <c r="AR185" s="172" t="s">
        <v>132</v>
      </c>
      <c r="AT185" s="172" t="s">
        <v>118</v>
      </c>
      <c r="AU185" s="172" t="s">
        <v>93</v>
      </c>
      <c r="AY185" s="172" t="s">
        <v>117</v>
      </c>
      <c r="BE185" s="259">
        <f t="shared" si="8"/>
        <v>0</v>
      </c>
      <c r="BF185" s="259">
        <f t="shared" si="9"/>
        <v>0</v>
      </c>
      <c r="BG185" s="259">
        <f t="shared" si="10"/>
        <v>0</v>
      </c>
      <c r="BH185" s="259">
        <f t="shared" si="11"/>
        <v>0</v>
      </c>
      <c r="BI185" s="259">
        <f t="shared" si="12"/>
        <v>0</v>
      </c>
      <c r="BJ185" s="172" t="s">
        <v>16</v>
      </c>
      <c r="BK185" s="259">
        <f t="shared" si="13"/>
        <v>0</v>
      </c>
      <c r="BL185" s="172" t="s">
        <v>132</v>
      </c>
      <c r="BM185" s="172" t="s">
        <v>409</v>
      </c>
    </row>
    <row r="186" spans="2:65" s="182" customFormat="1" ht="25.5" customHeight="1">
      <c r="B186" s="183"/>
      <c r="C186" s="151" t="s">
        <v>410</v>
      </c>
      <c r="D186" s="151" t="s">
        <v>118</v>
      </c>
      <c r="E186" s="152" t="s">
        <v>411</v>
      </c>
      <c r="F186" s="341" t="s">
        <v>412</v>
      </c>
      <c r="G186" s="341"/>
      <c r="H186" s="341"/>
      <c r="I186" s="341"/>
      <c r="J186" s="153" t="s">
        <v>142</v>
      </c>
      <c r="K186" s="154">
        <v>50</v>
      </c>
      <c r="L186" s="342"/>
      <c r="M186" s="342"/>
      <c r="N186" s="343">
        <f t="shared" si="7"/>
        <v>0</v>
      </c>
      <c r="O186" s="343"/>
      <c r="P186" s="343"/>
      <c r="Q186" s="343"/>
      <c r="R186" s="186"/>
      <c r="T186" s="254" t="s">
        <v>5</v>
      </c>
      <c r="U186" s="255" t="s">
        <v>36</v>
      </c>
      <c r="V186" s="256"/>
      <c r="W186" s="257"/>
      <c r="X186" s="257"/>
      <c r="Y186" s="257"/>
      <c r="Z186" s="257"/>
      <c r="AA186" s="258"/>
      <c r="AR186" s="172" t="s">
        <v>132</v>
      </c>
      <c r="AT186" s="172" t="s">
        <v>118</v>
      </c>
      <c r="AU186" s="172" t="s">
        <v>93</v>
      </c>
      <c r="AY186" s="172" t="s">
        <v>117</v>
      </c>
      <c r="BE186" s="259">
        <f t="shared" si="8"/>
        <v>0</v>
      </c>
      <c r="BF186" s="259">
        <f t="shared" si="9"/>
        <v>0</v>
      </c>
      <c r="BG186" s="259">
        <f t="shared" si="10"/>
        <v>0</v>
      </c>
      <c r="BH186" s="259">
        <f t="shared" si="11"/>
        <v>0</v>
      </c>
      <c r="BI186" s="259">
        <f t="shared" si="12"/>
        <v>0</v>
      </c>
      <c r="BJ186" s="172" t="s">
        <v>16</v>
      </c>
      <c r="BK186" s="259">
        <f t="shared" si="13"/>
        <v>0</v>
      </c>
      <c r="BL186" s="172" t="s">
        <v>132</v>
      </c>
      <c r="BM186" s="172" t="s">
        <v>413</v>
      </c>
    </row>
    <row r="187" spans="2:65" s="182" customFormat="1" ht="25.5" customHeight="1">
      <c r="B187" s="183"/>
      <c r="C187" s="151" t="s">
        <v>414</v>
      </c>
      <c r="D187" s="151" t="s">
        <v>118</v>
      </c>
      <c r="E187" s="152" t="s">
        <v>415</v>
      </c>
      <c r="F187" s="341" t="s">
        <v>416</v>
      </c>
      <c r="G187" s="341"/>
      <c r="H187" s="341"/>
      <c r="I187" s="341"/>
      <c r="J187" s="153" t="s">
        <v>142</v>
      </c>
      <c r="K187" s="154">
        <v>50</v>
      </c>
      <c r="L187" s="342"/>
      <c r="M187" s="342"/>
      <c r="N187" s="343">
        <f t="shared" si="7"/>
        <v>0</v>
      </c>
      <c r="O187" s="343"/>
      <c r="P187" s="343"/>
      <c r="Q187" s="343"/>
      <c r="R187" s="186"/>
      <c r="T187" s="254" t="s">
        <v>5</v>
      </c>
      <c r="U187" s="255" t="s">
        <v>36</v>
      </c>
      <c r="V187" s="256"/>
      <c r="W187" s="257"/>
      <c r="X187" s="257"/>
      <c r="Y187" s="257"/>
      <c r="Z187" s="257"/>
      <c r="AA187" s="258"/>
      <c r="AR187" s="172" t="s">
        <v>132</v>
      </c>
      <c r="AT187" s="172" t="s">
        <v>118</v>
      </c>
      <c r="AU187" s="172" t="s">
        <v>93</v>
      </c>
      <c r="AY187" s="172" t="s">
        <v>117</v>
      </c>
      <c r="BE187" s="259">
        <f t="shared" si="8"/>
        <v>0</v>
      </c>
      <c r="BF187" s="259">
        <f t="shared" si="9"/>
        <v>0</v>
      </c>
      <c r="BG187" s="259">
        <f t="shared" si="10"/>
        <v>0</v>
      </c>
      <c r="BH187" s="259">
        <f t="shared" si="11"/>
        <v>0</v>
      </c>
      <c r="BI187" s="259">
        <f t="shared" si="12"/>
        <v>0</v>
      </c>
      <c r="BJ187" s="172" t="s">
        <v>16</v>
      </c>
      <c r="BK187" s="259">
        <f t="shared" si="13"/>
        <v>0</v>
      </c>
      <c r="BL187" s="172" t="s">
        <v>132</v>
      </c>
      <c r="BM187" s="172" t="s">
        <v>417</v>
      </c>
    </row>
    <row r="188" spans="2:65" s="182" customFormat="1" ht="25.5" customHeight="1">
      <c r="B188" s="183"/>
      <c r="C188" s="151" t="s">
        <v>418</v>
      </c>
      <c r="D188" s="151" t="s">
        <v>118</v>
      </c>
      <c r="E188" s="152" t="s">
        <v>419</v>
      </c>
      <c r="F188" s="341" t="s">
        <v>420</v>
      </c>
      <c r="G188" s="341"/>
      <c r="H188" s="341"/>
      <c r="I188" s="341"/>
      <c r="J188" s="153" t="s">
        <v>142</v>
      </c>
      <c r="K188" s="154">
        <v>50</v>
      </c>
      <c r="L188" s="342"/>
      <c r="M188" s="342"/>
      <c r="N188" s="343">
        <f t="shared" si="7"/>
        <v>0</v>
      </c>
      <c r="O188" s="343"/>
      <c r="P188" s="343"/>
      <c r="Q188" s="343"/>
      <c r="R188" s="186"/>
      <c r="T188" s="254" t="s">
        <v>5</v>
      </c>
      <c r="U188" s="255" t="s">
        <v>36</v>
      </c>
      <c r="V188" s="256"/>
      <c r="W188" s="257"/>
      <c r="X188" s="257"/>
      <c r="Y188" s="257"/>
      <c r="Z188" s="257"/>
      <c r="AA188" s="258"/>
      <c r="AR188" s="172" t="s">
        <v>132</v>
      </c>
      <c r="AT188" s="172" t="s">
        <v>118</v>
      </c>
      <c r="AU188" s="172" t="s">
        <v>93</v>
      </c>
      <c r="AY188" s="172" t="s">
        <v>117</v>
      </c>
      <c r="BE188" s="259">
        <f t="shared" si="8"/>
        <v>0</v>
      </c>
      <c r="BF188" s="259">
        <f t="shared" si="9"/>
        <v>0</v>
      </c>
      <c r="BG188" s="259">
        <f t="shared" si="10"/>
        <v>0</v>
      </c>
      <c r="BH188" s="259">
        <f t="shared" si="11"/>
        <v>0</v>
      </c>
      <c r="BI188" s="259">
        <f t="shared" si="12"/>
        <v>0</v>
      </c>
      <c r="BJ188" s="172" t="s">
        <v>16</v>
      </c>
      <c r="BK188" s="259">
        <f t="shared" si="13"/>
        <v>0</v>
      </c>
      <c r="BL188" s="172" t="s">
        <v>132</v>
      </c>
      <c r="BM188" s="172" t="s">
        <v>421</v>
      </c>
    </row>
    <row r="189" spans="2:65" s="182" customFormat="1" ht="38.25" customHeight="1">
      <c r="B189" s="183"/>
      <c r="C189" s="151" t="s">
        <v>422</v>
      </c>
      <c r="D189" s="151" t="s">
        <v>118</v>
      </c>
      <c r="E189" s="152" t="s">
        <v>423</v>
      </c>
      <c r="F189" s="341" t="s">
        <v>424</v>
      </c>
      <c r="G189" s="341"/>
      <c r="H189" s="341"/>
      <c r="I189" s="341"/>
      <c r="J189" s="153" t="s">
        <v>238</v>
      </c>
      <c r="K189" s="154">
        <v>30</v>
      </c>
      <c r="L189" s="342"/>
      <c r="M189" s="342"/>
      <c r="N189" s="343">
        <f t="shared" si="7"/>
        <v>0</v>
      </c>
      <c r="O189" s="343"/>
      <c r="P189" s="343"/>
      <c r="Q189" s="343"/>
      <c r="R189" s="186"/>
      <c r="T189" s="254" t="s">
        <v>5</v>
      </c>
      <c r="U189" s="255" t="s">
        <v>36</v>
      </c>
      <c r="V189" s="256"/>
      <c r="W189" s="257"/>
      <c r="X189" s="257"/>
      <c r="Y189" s="257"/>
      <c r="Z189" s="257"/>
      <c r="AA189" s="258"/>
      <c r="AR189" s="172" t="s">
        <v>132</v>
      </c>
      <c r="AT189" s="172" t="s">
        <v>118</v>
      </c>
      <c r="AU189" s="172" t="s">
        <v>93</v>
      </c>
      <c r="AY189" s="172" t="s">
        <v>117</v>
      </c>
      <c r="BE189" s="259">
        <f t="shared" si="8"/>
        <v>0</v>
      </c>
      <c r="BF189" s="259">
        <f t="shared" si="9"/>
        <v>0</v>
      </c>
      <c r="BG189" s="259">
        <f t="shared" si="10"/>
        <v>0</v>
      </c>
      <c r="BH189" s="259">
        <f t="shared" si="11"/>
        <v>0</v>
      </c>
      <c r="BI189" s="259">
        <f t="shared" si="12"/>
        <v>0</v>
      </c>
      <c r="BJ189" s="172" t="s">
        <v>16</v>
      </c>
      <c r="BK189" s="259">
        <f t="shared" si="13"/>
        <v>0</v>
      </c>
      <c r="BL189" s="172" t="s">
        <v>132</v>
      </c>
      <c r="BM189" s="172" t="s">
        <v>425</v>
      </c>
    </row>
    <row r="190" spans="2:65" s="182" customFormat="1" ht="38.25" customHeight="1">
      <c r="B190" s="183"/>
      <c r="C190" s="151" t="s">
        <v>426</v>
      </c>
      <c r="D190" s="151" t="s">
        <v>118</v>
      </c>
      <c r="E190" s="152" t="s">
        <v>427</v>
      </c>
      <c r="F190" s="341" t="s">
        <v>428</v>
      </c>
      <c r="G190" s="341"/>
      <c r="H190" s="341"/>
      <c r="I190" s="341"/>
      <c r="J190" s="153" t="s">
        <v>238</v>
      </c>
      <c r="K190" s="154">
        <v>30</v>
      </c>
      <c r="L190" s="342"/>
      <c r="M190" s="342"/>
      <c r="N190" s="343">
        <f t="shared" si="7"/>
        <v>0</v>
      </c>
      <c r="O190" s="343"/>
      <c r="P190" s="343"/>
      <c r="Q190" s="343"/>
      <c r="R190" s="186"/>
      <c r="T190" s="254" t="s">
        <v>5</v>
      </c>
      <c r="U190" s="255" t="s">
        <v>36</v>
      </c>
      <c r="V190" s="256"/>
      <c r="W190" s="257"/>
      <c r="X190" s="257"/>
      <c r="Y190" s="257"/>
      <c r="Z190" s="257"/>
      <c r="AA190" s="258"/>
      <c r="AR190" s="172" t="s">
        <v>132</v>
      </c>
      <c r="AT190" s="172" t="s">
        <v>118</v>
      </c>
      <c r="AU190" s="172" t="s">
        <v>93</v>
      </c>
      <c r="AY190" s="172" t="s">
        <v>117</v>
      </c>
      <c r="BE190" s="259">
        <f t="shared" si="8"/>
        <v>0</v>
      </c>
      <c r="BF190" s="259">
        <f t="shared" si="9"/>
        <v>0</v>
      </c>
      <c r="BG190" s="259">
        <f t="shared" si="10"/>
        <v>0</v>
      </c>
      <c r="BH190" s="259">
        <f t="shared" si="11"/>
        <v>0</v>
      </c>
      <c r="BI190" s="259">
        <f t="shared" si="12"/>
        <v>0</v>
      </c>
      <c r="BJ190" s="172" t="s">
        <v>16</v>
      </c>
      <c r="BK190" s="259">
        <f t="shared" si="13"/>
        <v>0</v>
      </c>
      <c r="BL190" s="172" t="s">
        <v>132</v>
      </c>
      <c r="BM190" s="172" t="s">
        <v>429</v>
      </c>
    </row>
    <row r="191" spans="2:65" s="182" customFormat="1" ht="38.25" customHeight="1">
      <c r="B191" s="183"/>
      <c r="C191" s="151" t="s">
        <v>430</v>
      </c>
      <c r="D191" s="151" t="s">
        <v>118</v>
      </c>
      <c r="E191" s="152" t="s">
        <v>431</v>
      </c>
      <c r="F191" s="341" t="s">
        <v>432</v>
      </c>
      <c r="G191" s="341"/>
      <c r="H191" s="341"/>
      <c r="I191" s="341"/>
      <c r="J191" s="153" t="s">
        <v>238</v>
      </c>
      <c r="K191" s="154">
        <v>30</v>
      </c>
      <c r="L191" s="342"/>
      <c r="M191" s="342"/>
      <c r="N191" s="343">
        <f t="shared" si="7"/>
        <v>0</v>
      </c>
      <c r="O191" s="343"/>
      <c r="P191" s="343"/>
      <c r="Q191" s="343"/>
      <c r="R191" s="186"/>
      <c r="T191" s="254" t="s">
        <v>5</v>
      </c>
      <c r="U191" s="255" t="s">
        <v>36</v>
      </c>
      <c r="V191" s="256"/>
      <c r="W191" s="257"/>
      <c r="X191" s="257"/>
      <c r="Y191" s="257"/>
      <c r="Z191" s="257"/>
      <c r="AA191" s="258"/>
      <c r="AR191" s="172" t="s">
        <v>132</v>
      </c>
      <c r="AT191" s="172" t="s">
        <v>118</v>
      </c>
      <c r="AU191" s="172" t="s">
        <v>93</v>
      </c>
      <c r="AY191" s="172" t="s">
        <v>117</v>
      </c>
      <c r="BE191" s="259">
        <f t="shared" si="8"/>
        <v>0</v>
      </c>
      <c r="BF191" s="259">
        <f t="shared" si="9"/>
        <v>0</v>
      </c>
      <c r="BG191" s="259">
        <f t="shared" si="10"/>
        <v>0</v>
      </c>
      <c r="BH191" s="259">
        <f t="shared" si="11"/>
        <v>0</v>
      </c>
      <c r="BI191" s="259">
        <f t="shared" si="12"/>
        <v>0</v>
      </c>
      <c r="BJ191" s="172" t="s">
        <v>16</v>
      </c>
      <c r="BK191" s="259">
        <f t="shared" si="13"/>
        <v>0</v>
      </c>
      <c r="BL191" s="172" t="s">
        <v>132</v>
      </c>
      <c r="BM191" s="172" t="s">
        <v>433</v>
      </c>
    </row>
    <row r="192" spans="2:65" s="182" customFormat="1" ht="38.25" customHeight="1">
      <c r="B192" s="183"/>
      <c r="C192" s="151" t="s">
        <v>434</v>
      </c>
      <c r="D192" s="151" t="s">
        <v>118</v>
      </c>
      <c r="E192" s="152" t="s">
        <v>435</v>
      </c>
      <c r="F192" s="341" t="s">
        <v>436</v>
      </c>
      <c r="G192" s="341"/>
      <c r="H192" s="341"/>
      <c r="I192" s="341"/>
      <c r="J192" s="153" t="s">
        <v>238</v>
      </c>
      <c r="K192" s="154">
        <v>30</v>
      </c>
      <c r="L192" s="342"/>
      <c r="M192" s="342"/>
      <c r="N192" s="343">
        <f t="shared" si="7"/>
        <v>0</v>
      </c>
      <c r="O192" s="343"/>
      <c r="P192" s="343"/>
      <c r="Q192" s="343"/>
      <c r="R192" s="186"/>
      <c r="T192" s="254" t="s">
        <v>5</v>
      </c>
      <c r="U192" s="255" t="s">
        <v>36</v>
      </c>
      <c r="V192" s="256"/>
      <c r="W192" s="257"/>
      <c r="X192" s="257"/>
      <c r="Y192" s="257"/>
      <c r="Z192" s="257"/>
      <c r="AA192" s="258"/>
      <c r="AR192" s="172" t="s">
        <v>132</v>
      </c>
      <c r="AT192" s="172" t="s">
        <v>118</v>
      </c>
      <c r="AU192" s="172" t="s">
        <v>93</v>
      </c>
      <c r="AY192" s="172" t="s">
        <v>117</v>
      </c>
      <c r="BE192" s="259">
        <f t="shared" si="8"/>
        <v>0</v>
      </c>
      <c r="BF192" s="259">
        <f t="shared" si="9"/>
        <v>0</v>
      </c>
      <c r="BG192" s="259">
        <f t="shared" si="10"/>
        <v>0</v>
      </c>
      <c r="BH192" s="259">
        <f t="shared" si="11"/>
        <v>0</v>
      </c>
      <c r="BI192" s="259">
        <f t="shared" si="12"/>
        <v>0</v>
      </c>
      <c r="BJ192" s="172" t="s">
        <v>16</v>
      </c>
      <c r="BK192" s="259">
        <f t="shared" si="13"/>
        <v>0</v>
      </c>
      <c r="BL192" s="172" t="s">
        <v>132</v>
      </c>
      <c r="BM192" s="172" t="s">
        <v>437</v>
      </c>
    </row>
    <row r="193" spans="2:65" s="182" customFormat="1" ht="38.25" customHeight="1">
      <c r="B193" s="183"/>
      <c r="C193" s="151" t="s">
        <v>438</v>
      </c>
      <c r="D193" s="151" t="s">
        <v>118</v>
      </c>
      <c r="E193" s="152" t="s">
        <v>439</v>
      </c>
      <c r="F193" s="341" t="s">
        <v>440</v>
      </c>
      <c r="G193" s="341"/>
      <c r="H193" s="341"/>
      <c r="I193" s="341"/>
      <c r="J193" s="153" t="s">
        <v>238</v>
      </c>
      <c r="K193" s="154">
        <v>30</v>
      </c>
      <c r="L193" s="342"/>
      <c r="M193" s="342"/>
      <c r="N193" s="343">
        <f t="shared" si="7"/>
        <v>0</v>
      </c>
      <c r="O193" s="343"/>
      <c r="P193" s="343"/>
      <c r="Q193" s="343"/>
      <c r="R193" s="186"/>
      <c r="T193" s="254" t="s">
        <v>5</v>
      </c>
      <c r="U193" s="255" t="s">
        <v>36</v>
      </c>
      <c r="V193" s="256"/>
      <c r="W193" s="257"/>
      <c r="X193" s="257"/>
      <c r="Y193" s="257"/>
      <c r="Z193" s="257"/>
      <c r="AA193" s="258"/>
      <c r="AR193" s="172" t="s">
        <v>132</v>
      </c>
      <c r="AT193" s="172" t="s">
        <v>118</v>
      </c>
      <c r="AU193" s="172" t="s">
        <v>93</v>
      </c>
      <c r="AY193" s="172" t="s">
        <v>117</v>
      </c>
      <c r="BE193" s="259">
        <f t="shared" si="8"/>
        <v>0</v>
      </c>
      <c r="BF193" s="259">
        <f t="shared" si="9"/>
        <v>0</v>
      </c>
      <c r="BG193" s="259">
        <f t="shared" si="10"/>
        <v>0</v>
      </c>
      <c r="BH193" s="259">
        <f t="shared" si="11"/>
        <v>0</v>
      </c>
      <c r="BI193" s="259">
        <f t="shared" si="12"/>
        <v>0</v>
      </c>
      <c r="BJ193" s="172" t="s">
        <v>16</v>
      </c>
      <c r="BK193" s="259">
        <f t="shared" si="13"/>
        <v>0</v>
      </c>
      <c r="BL193" s="172" t="s">
        <v>132</v>
      </c>
      <c r="BM193" s="172" t="s">
        <v>441</v>
      </c>
    </row>
    <row r="194" spans="2:65" s="182" customFormat="1" ht="38.25" customHeight="1">
      <c r="B194" s="183"/>
      <c r="C194" s="151" t="s">
        <v>442</v>
      </c>
      <c r="D194" s="151" t="s">
        <v>118</v>
      </c>
      <c r="E194" s="152" t="s">
        <v>443</v>
      </c>
      <c r="F194" s="341" t="s">
        <v>444</v>
      </c>
      <c r="G194" s="341"/>
      <c r="H194" s="341"/>
      <c r="I194" s="341"/>
      <c r="J194" s="153" t="s">
        <v>238</v>
      </c>
      <c r="K194" s="154">
        <v>30</v>
      </c>
      <c r="L194" s="342"/>
      <c r="M194" s="342"/>
      <c r="N194" s="343">
        <f t="shared" si="7"/>
        <v>0</v>
      </c>
      <c r="O194" s="343"/>
      <c r="P194" s="343"/>
      <c r="Q194" s="343"/>
      <c r="R194" s="186"/>
      <c r="T194" s="254" t="s">
        <v>5</v>
      </c>
      <c r="U194" s="255" t="s">
        <v>36</v>
      </c>
      <c r="V194" s="256"/>
      <c r="W194" s="257"/>
      <c r="X194" s="257"/>
      <c r="Y194" s="257"/>
      <c r="Z194" s="257"/>
      <c r="AA194" s="258"/>
      <c r="AR194" s="172" t="s">
        <v>132</v>
      </c>
      <c r="AT194" s="172" t="s">
        <v>118</v>
      </c>
      <c r="AU194" s="172" t="s">
        <v>93</v>
      </c>
      <c r="AY194" s="172" t="s">
        <v>117</v>
      </c>
      <c r="BE194" s="259">
        <f t="shared" si="8"/>
        <v>0</v>
      </c>
      <c r="BF194" s="259">
        <f t="shared" si="9"/>
        <v>0</v>
      </c>
      <c r="BG194" s="259">
        <f t="shared" si="10"/>
        <v>0</v>
      </c>
      <c r="BH194" s="259">
        <f t="shared" si="11"/>
        <v>0</v>
      </c>
      <c r="BI194" s="259">
        <f t="shared" si="12"/>
        <v>0</v>
      </c>
      <c r="BJ194" s="172" t="s">
        <v>16</v>
      </c>
      <c r="BK194" s="259">
        <f t="shared" si="13"/>
        <v>0</v>
      </c>
      <c r="BL194" s="172" t="s">
        <v>132</v>
      </c>
      <c r="BM194" s="172" t="s">
        <v>445</v>
      </c>
    </row>
    <row r="195" spans="2:65" s="182" customFormat="1" ht="38.25" customHeight="1">
      <c r="B195" s="183"/>
      <c r="C195" s="151" t="s">
        <v>446</v>
      </c>
      <c r="D195" s="151" t="s">
        <v>118</v>
      </c>
      <c r="E195" s="152" t="s">
        <v>447</v>
      </c>
      <c r="F195" s="341" t="s">
        <v>448</v>
      </c>
      <c r="G195" s="341"/>
      <c r="H195" s="341"/>
      <c r="I195" s="341"/>
      <c r="J195" s="153" t="s">
        <v>238</v>
      </c>
      <c r="K195" s="154">
        <v>30</v>
      </c>
      <c r="L195" s="342"/>
      <c r="M195" s="342"/>
      <c r="N195" s="343">
        <f t="shared" si="7"/>
        <v>0</v>
      </c>
      <c r="O195" s="343"/>
      <c r="P195" s="343"/>
      <c r="Q195" s="343"/>
      <c r="R195" s="186"/>
      <c r="T195" s="254" t="s">
        <v>5</v>
      </c>
      <c r="U195" s="255" t="s">
        <v>36</v>
      </c>
      <c r="V195" s="256"/>
      <c r="W195" s="257"/>
      <c r="X195" s="257"/>
      <c r="Y195" s="257"/>
      <c r="Z195" s="257"/>
      <c r="AA195" s="258"/>
      <c r="AR195" s="172" t="s">
        <v>132</v>
      </c>
      <c r="AT195" s="172" t="s">
        <v>118</v>
      </c>
      <c r="AU195" s="172" t="s">
        <v>93</v>
      </c>
      <c r="AY195" s="172" t="s">
        <v>117</v>
      </c>
      <c r="BE195" s="259">
        <f t="shared" si="8"/>
        <v>0</v>
      </c>
      <c r="BF195" s="259">
        <f t="shared" si="9"/>
        <v>0</v>
      </c>
      <c r="BG195" s="259">
        <f t="shared" si="10"/>
        <v>0</v>
      </c>
      <c r="BH195" s="259">
        <f t="shared" si="11"/>
        <v>0</v>
      </c>
      <c r="BI195" s="259">
        <f t="shared" si="12"/>
        <v>0</v>
      </c>
      <c r="BJ195" s="172" t="s">
        <v>16</v>
      </c>
      <c r="BK195" s="259">
        <f t="shared" si="13"/>
        <v>0</v>
      </c>
      <c r="BL195" s="172" t="s">
        <v>132</v>
      </c>
      <c r="BM195" s="172" t="s">
        <v>449</v>
      </c>
    </row>
    <row r="196" spans="2:65" s="182" customFormat="1" ht="25.5" customHeight="1">
      <c r="B196" s="183"/>
      <c r="C196" s="151" t="s">
        <v>450</v>
      </c>
      <c r="D196" s="151" t="s">
        <v>118</v>
      </c>
      <c r="E196" s="152" t="s">
        <v>451</v>
      </c>
      <c r="F196" s="341" t="s">
        <v>452</v>
      </c>
      <c r="G196" s="341"/>
      <c r="H196" s="341"/>
      <c r="I196" s="341"/>
      <c r="J196" s="153" t="s">
        <v>238</v>
      </c>
      <c r="K196" s="154">
        <v>20</v>
      </c>
      <c r="L196" s="342"/>
      <c r="M196" s="342"/>
      <c r="N196" s="343">
        <f t="shared" si="7"/>
        <v>0</v>
      </c>
      <c r="O196" s="343"/>
      <c r="P196" s="343"/>
      <c r="Q196" s="343"/>
      <c r="R196" s="186"/>
      <c r="T196" s="254" t="s">
        <v>5</v>
      </c>
      <c r="U196" s="255" t="s">
        <v>36</v>
      </c>
      <c r="V196" s="256"/>
      <c r="W196" s="257"/>
      <c r="X196" s="257"/>
      <c r="Y196" s="257"/>
      <c r="Z196" s="257"/>
      <c r="AA196" s="258"/>
      <c r="AR196" s="172" t="s">
        <v>132</v>
      </c>
      <c r="AT196" s="172" t="s">
        <v>118</v>
      </c>
      <c r="AU196" s="172" t="s">
        <v>93</v>
      </c>
      <c r="AY196" s="172" t="s">
        <v>117</v>
      </c>
      <c r="BE196" s="259">
        <f t="shared" si="8"/>
        <v>0</v>
      </c>
      <c r="BF196" s="259">
        <f t="shared" si="9"/>
        <v>0</v>
      </c>
      <c r="BG196" s="259">
        <f t="shared" si="10"/>
        <v>0</v>
      </c>
      <c r="BH196" s="259">
        <f t="shared" si="11"/>
        <v>0</v>
      </c>
      <c r="BI196" s="259">
        <f t="shared" si="12"/>
        <v>0</v>
      </c>
      <c r="BJ196" s="172" t="s">
        <v>16</v>
      </c>
      <c r="BK196" s="259">
        <f t="shared" si="13"/>
        <v>0</v>
      </c>
      <c r="BL196" s="172" t="s">
        <v>132</v>
      </c>
      <c r="BM196" s="172" t="s">
        <v>453</v>
      </c>
    </row>
    <row r="197" spans="2:65" s="182" customFormat="1" ht="25.5" customHeight="1">
      <c r="B197" s="183"/>
      <c r="C197" s="151" t="s">
        <v>454</v>
      </c>
      <c r="D197" s="151" t="s">
        <v>118</v>
      </c>
      <c r="E197" s="152" t="s">
        <v>455</v>
      </c>
      <c r="F197" s="341" t="s">
        <v>456</v>
      </c>
      <c r="G197" s="341"/>
      <c r="H197" s="341"/>
      <c r="I197" s="341"/>
      <c r="J197" s="153" t="s">
        <v>238</v>
      </c>
      <c r="K197" s="154">
        <v>20</v>
      </c>
      <c r="L197" s="342"/>
      <c r="M197" s="342"/>
      <c r="N197" s="343">
        <f t="shared" si="7"/>
        <v>0</v>
      </c>
      <c r="O197" s="343"/>
      <c r="P197" s="343"/>
      <c r="Q197" s="343"/>
      <c r="R197" s="186"/>
      <c r="T197" s="254" t="s">
        <v>5</v>
      </c>
      <c r="U197" s="255" t="s">
        <v>36</v>
      </c>
      <c r="V197" s="256"/>
      <c r="W197" s="257"/>
      <c r="X197" s="257"/>
      <c r="Y197" s="257"/>
      <c r="Z197" s="257"/>
      <c r="AA197" s="258"/>
      <c r="AR197" s="172" t="s">
        <v>132</v>
      </c>
      <c r="AT197" s="172" t="s">
        <v>118</v>
      </c>
      <c r="AU197" s="172" t="s">
        <v>93</v>
      </c>
      <c r="AY197" s="172" t="s">
        <v>117</v>
      </c>
      <c r="BE197" s="259">
        <f t="shared" si="8"/>
        <v>0</v>
      </c>
      <c r="BF197" s="259">
        <f t="shared" si="9"/>
        <v>0</v>
      </c>
      <c r="BG197" s="259">
        <f t="shared" si="10"/>
        <v>0</v>
      </c>
      <c r="BH197" s="259">
        <f t="shared" si="11"/>
        <v>0</v>
      </c>
      <c r="BI197" s="259">
        <f t="shared" si="12"/>
        <v>0</v>
      </c>
      <c r="BJ197" s="172" t="s">
        <v>16</v>
      </c>
      <c r="BK197" s="259">
        <f t="shared" si="13"/>
        <v>0</v>
      </c>
      <c r="BL197" s="172" t="s">
        <v>132</v>
      </c>
      <c r="BM197" s="172" t="s">
        <v>457</v>
      </c>
    </row>
    <row r="198" spans="2:65" s="182" customFormat="1" ht="25.5" customHeight="1">
      <c r="B198" s="183"/>
      <c r="C198" s="151" t="s">
        <v>458</v>
      </c>
      <c r="D198" s="151" t="s">
        <v>118</v>
      </c>
      <c r="E198" s="152" t="s">
        <v>459</v>
      </c>
      <c r="F198" s="341" t="s">
        <v>460</v>
      </c>
      <c r="G198" s="341"/>
      <c r="H198" s="341"/>
      <c r="I198" s="341"/>
      <c r="J198" s="153" t="s">
        <v>238</v>
      </c>
      <c r="K198" s="154">
        <v>20</v>
      </c>
      <c r="L198" s="342"/>
      <c r="M198" s="342"/>
      <c r="N198" s="343">
        <f t="shared" si="7"/>
        <v>0</v>
      </c>
      <c r="O198" s="343"/>
      <c r="P198" s="343"/>
      <c r="Q198" s="343"/>
      <c r="R198" s="186"/>
      <c r="T198" s="254" t="s">
        <v>5</v>
      </c>
      <c r="U198" s="255" t="s">
        <v>36</v>
      </c>
      <c r="V198" s="256"/>
      <c r="W198" s="257"/>
      <c r="X198" s="257"/>
      <c r="Y198" s="257"/>
      <c r="Z198" s="257"/>
      <c r="AA198" s="258"/>
      <c r="AR198" s="172" t="s">
        <v>132</v>
      </c>
      <c r="AT198" s="172" t="s">
        <v>118</v>
      </c>
      <c r="AU198" s="172" t="s">
        <v>93</v>
      </c>
      <c r="AY198" s="172" t="s">
        <v>117</v>
      </c>
      <c r="BE198" s="259">
        <f t="shared" si="8"/>
        <v>0</v>
      </c>
      <c r="BF198" s="259">
        <f t="shared" si="9"/>
        <v>0</v>
      </c>
      <c r="BG198" s="259">
        <f t="shared" si="10"/>
        <v>0</v>
      </c>
      <c r="BH198" s="259">
        <f t="shared" si="11"/>
        <v>0</v>
      </c>
      <c r="BI198" s="259">
        <f t="shared" si="12"/>
        <v>0</v>
      </c>
      <c r="BJ198" s="172" t="s">
        <v>16</v>
      </c>
      <c r="BK198" s="259">
        <f t="shared" si="13"/>
        <v>0</v>
      </c>
      <c r="BL198" s="172" t="s">
        <v>132</v>
      </c>
      <c r="BM198" s="172" t="s">
        <v>461</v>
      </c>
    </row>
    <row r="199" spans="2:65" s="182" customFormat="1" ht="25.5" customHeight="1">
      <c r="B199" s="183"/>
      <c r="C199" s="151" t="s">
        <v>462</v>
      </c>
      <c r="D199" s="151" t="s">
        <v>118</v>
      </c>
      <c r="E199" s="152" t="s">
        <v>463</v>
      </c>
      <c r="F199" s="341" t="s">
        <v>464</v>
      </c>
      <c r="G199" s="341"/>
      <c r="H199" s="341"/>
      <c r="I199" s="341"/>
      <c r="J199" s="153" t="s">
        <v>238</v>
      </c>
      <c r="K199" s="154">
        <v>20</v>
      </c>
      <c r="L199" s="342"/>
      <c r="M199" s="342"/>
      <c r="N199" s="343">
        <f t="shared" si="7"/>
        <v>0</v>
      </c>
      <c r="O199" s="343"/>
      <c r="P199" s="343"/>
      <c r="Q199" s="343"/>
      <c r="R199" s="186"/>
      <c r="T199" s="254" t="s">
        <v>5</v>
      </c>
      <c r="U199" s="255" t="s">
        <v>36</v>
      </c>
      <c r="V199" s="256"/>
      <c r="W199" s="257"/>
      <c r="X199" s="257"/>
      <c r="Y199" s="257"/>
      <c r="Z199" s="257"/>
      <c r="AA199" s="258"/>
      <c r="AR199" s="172" t="s">
        <v>132</v>
      </c>
      <c r="AT199" s="172" t="s">
        <v>118</v>
      </c>
      <c r="AU199" s="172" t="s">
        <v>93</v>
      </c>
      <c r="AY199" s="172" t="s">
        <v>117</v>
      </c>
      <c r="BE199" s="259">
        <f t="shared" si="8"/>
        <v>0</v>
      </c>
      <c r="BF199" s="259">
        <f t="shared" si="9"/>
        <v>0</v>
      </c>
      <c r="BG199" s="259">
        <f t="shared" si="10"/>
        <v>0</v>
      </c>
      <c r="BH199" s="259">
        <f t="shared" si="11"/>
        <v>0</v>
      </c>
      <c r="BI199" s="259">
        <f t="shared" si="12"/>
        <v>0</v>
      </c>
      <c r="BJ199" s="172" t="s">
        <v>16</v>
      </c>
      <c r="BK199" s="259">
        <f t="shared" si="13"/>
        <v>0</v>
      </c>
      <c r="BL199" s="172" t="s">
        <v>132</v>
      </c>
      <c r="BM199" s="172" t="s">
        <v>465</v>
      </c>
    </row>
    <row r="200" spans="2:65" s="182" customFormat="1" ht="38.25" customHeight="1">
      <c r="B200" s="183"/>
      <c r="C200" s="151" t="s">
        <v>466</v>
      </c>
      <c r="D200" s="151" t="s">
        <v>118</v>
      </c>
      <c r="E200" s="152" t="s">
        <v>467</v>
      </c>
      <c r="F200" s="341" t="s">
        <v>468</v>
      </c>
      <c r="G200" s="341"/>
      <c r="H200" s="341"/>
      <c r="I200" s="341"/>
      <c r="J200" s="153" t="s">
        <v>238</v>
      </c>
      <c r="K200" s="154">
        <v>20</v>
      </c>
      <c r="L200" s="342"/>
      <c r="M200" s="342"/>
      <c r="N200" s="343">
        <f t="shared" si="7"/>
        <v>0</v>
      </c>
      <c r="O200" s="343"/>
      <c r="P200" s="343"/>
      <c r="Q200" s="343"/>
      <c r="R200" s="186"/>
      <c r="T200" s="254" t="s">
        <v>5</v>
      </c>
      <c r="U200" s="255" t="s">
        <v>36</v>
      </c>
      <c r="V200" s="256"/>
      <c r="W200" s="257"/>
      <c r="X200" s="257"/>
      <c r="Y200" s="257"/>
      <c r="Z200" s="257"/>
      <c r="AA200" s="258"/>
      <c r="AR200" s="172" t="s">
        <v>132</v>
      </c>
      <c r="AT200" s="172" t="s">
        <v>118</v>
      </c>
      <c r="AU200" s="172" t="s">
        <v>93</v>
      </c>
      <c r="AY200" s="172" t="s">
        <v>117</v>
      </c>
      <c r="BE200" s="259">
        <f t="shared" si="8"/>
        <v>0</v>
      </c>
      <c r="BF200" s="259">
        <f t="shared" si="9"/>
        <v>0</v>
      </c>
      <c r="BG200" s="259">
        <f t="shared" si="10"/>
        <v>0</v>
      </c>
      <c r="BH200" s="259">
        <f t="shared" si="11"/>
        <v>0</v>
      </c>
      <c r="BI200" s="259">
        <f t="shared" si="12"/>
        <v>0</v>
      </c>
      <c r="BJ200" s="172" t="s">
        <v>16</v>
      </c>
      <c r="BK200" s="259">
        <f t="shared" si="13"/>
        <v>0</v>
      </c>
      <c r="BL200" s="172" t="s">
        <v>132</v>
      </c>
      <c r="BM200" s="172" t="s">
        <v>469</v>
      </c>
    </row>
    <row r="201" spans="2:65" s="182" customFormat="1" ht="38.25" customHeight="1">
      <c r="B201" s="183"/>
      <c r="C201" s="151" t="s">
        <v>470</v>
      </c>
      <c r="D201" s="151" t="s">
        <v>118</v>
      </c>
      <c r="E201" s="152" t="s">
        <v>471</v>
      </c>
      <c r="F201" s="341" t="s">
        <v>472</v>
      </c>
      <c r="G201" s="341"/>
      <c r="H201" s="341"/>
      <c r="I201" s="341"/>
      <c r="J201" s="153" t="s">
        <v>238</v>
      </c>
      <c r="K201" s="154">
        <v>20</v>
      </c>
      <c r="L201" s="342"/>
      <c r="M201" s="342"/>
      <c r="N201" s="343">
        <f t="shared" si="7"/>
        <v>0</v>
      </c>
      <c r="O201" s="343"/>
      <c r="P201" s="343"/>
      <c r="Q201" s="343"/>
      <c r="R201" s="186"/>
      <c r="T201" s="254" t="s">
        <v>5</v>
      </c>
      <c r="U201" s="255" t="s">
        <v>36</v>
      </c>
      <c r="V201" s="256"/>
      <c r="W201" s="257"/>
      <c r="X201" s="257"/>
      <c r="Y201" s="257"/>
      <c r="Z201" s="257"/>
      <c r="AA201" s="258"/>
      <c r="AR201" s="172" t="s">
        <v>132</v>
      </c>
      <c r="AT201" s="172" t="s">
        <v>118</v>
      </c>
      <c r="AU201" s="172" t="s">
        <v>93</v>
      </c>
      <c r="AY201" s="172" t="s">
        <v>117</v>
      </c>
      <c r="BE201" s="259">
        <f t="shared" si="8"/>
        <v>0</v>
      </c>
      <c r="BF201" s="259">
        <f t="shared" si="9"/>
        <v>0</v>
      </c>
      <c r="BG201" s="259">
        <f t="shared" si="10"/>
        <v>0</v>
      </c>
      <c r="BH201" s="259">
        <f t="shared" si="11"/>
        <v>0</v>
      </c>
      <c r="BI201" s="259">
        <f t="shared" si="12"/>
        <v>0</v>
      </c>
      <c r="BJ201" s="172" t="s">
        <v>16</v>
      </c>
      <c r="BK201" s="259">
        <f t="shared" si="13"/>
        <v>0</v>
      </c>
      <c r="BL201" s="172" t="s">
        <v>132</v>
      </c>
      <c r="BM201" s="172" t="s">
        <v>473</v>
      </c>
    </row>
    <row r="202" spans="2:65" s="182" customFormat="1" ht="38.25" customHeight="1">
      <c r="B202" s="183"/>
      <c r="C202" s="151" t="s">
        <v>474</v>
      </c>
      <c r="D202" s="151" t="s">
        <v>118</v>
      </c>
      <c r="E202" s="152" t="s">
        <v>475</v>
      </c>
      <c r="F202" s="341" t="s">
        <v>476</v>
      </c>
      <c r="G202" s="341"/>
      <c r="H202" s="341"/>
      <c r="I202" s="341"/>
      <c r="J202" s="153" t="s">
        <v>238</v>
      </c>
      <c r="K202" s="154">
        <v>20</v>
      </c>
      <c r="L202" s="342"/>
      <c r="M202" s="342"/>
      <c r="N202" s="343">
        <f t="shared" si="7"/>
        <v>0</v>
      </c>
      <c r="O202" s="343"/>
      <c r="P202" s="343"/>
      <c r="Q202" s="343"/>
      <c r="R202" s="186"/>
      <c r="T202" s="254" t="s">
        <v>5</v>
      </c>
      <c r="U202" s="255" t="s">
        <v>36</v>
      </c>
      <c r="V202" s="256"/>
      <c r="W202" s="257"/>
      <c r="X202" s="257"/>
      <c r="Y202" s="257"/>
      <c r="Z202" s="257"/>
      <c r="AA202" s="258"/>
      <c r="AR202" s="172" t="s">
        <v>132</v>
      </c>
      <c r="AT202" s="172" t="s">
        <v>118</v>
      </c>
      <c r="AU202" s="172" t="s">
        <v>93</v>
      </c>
      <c r="AY202" s="172" t="s">
        <v>117</v>
      </c>
      <c r="BE202" s="259">
        <f t="shared" si="8"/>
        <v>0</v>
      </c>
      <c r="BF202" s="259">
        <f t="shared" si="9"/>
        <v>0</v>
      </c>
      <c r="BG202" s="259">
        <f t="shared" si="10"/>
        <v>0</v>
      </c>
      <c r="BH202" s="259">
        <f t="shared" si="11"/>
        <v>0</v>
      </c>
      <c r="BI202" s="259">
        <f t="shared" si="12"/>
        <v>0</v>
      </c>
      <c r="BJ202" s="172" t="s">
        <v>16</v>
      </c>
      <c r="BK202" s="259">
        <f t="shared" si="13"/>
        <v>0</v>
      </c>
      <c r="BL202" s="172" t="s">
        <v>132</v>
      </c>
      <c r="BM202" s="172" t="s">
        <v>477</v>
      </c>
    </row>
    <row r="203" spans="2:65" s="182" customFormat="1" ht="38.25" customHeight="1">
      <c r="B203" s="183"/>
      <c r="C203" s="151" t="s">
        <v>478</v>
      </c>
      <c r="D203" s="151" t="s">
        <v>118</v>
      </c>
      <c r="E203" s="152" t="s">
        <v>479</v>
      </c>
      <c r="F203" s="341" t="s">
        <v>480</v>
      </c>
      <c r="G203" s="341"/>
      <c r="H203" s="341"/>
      <c r="I203" s="341"/>
      <c r="J203" s="153" t="s">
        <v>238</v>
      </c>
      <c r="K203" s="154">
        <v>20</v>
      </c>
      <c r="L203" s="342"/>
      <c r="M203" s="342"/>
      <c r="N203" s="343">
        <f t="shared" si="7"/>
        <v>0</v>
      </c>
      <c r="O203" s="343"/>
      <c r="P203" s="343"/>
      <c r="Q203" s="343"/>
      <c r="R203" s="186"/>
      <c r="T203" s="254" t="s">
        <v>5</v>
      </c>
      <c r="U203" s="255" t="s">
        <v>36</v>
      </c>
      <c r="V203" s="256"/>
      <c r="W203" s="257"/>
      <c r="X203" s="257"/>
      <c r="Y203" s="257"/>
      <c r="Z203" s="257"/>
      <c r="AA203" s="258"/>
      <c r="AR203" s="172" t="s">
        <v>132</v>
      </c>
      <c r="AT203" s="172" t="s">
        <v>118</v>
      </c>
      <c r="AU203" s="172" t="s">
        <v>93</v>
      </c>
      <c r="AY203" s="172" t="s">
        <v>117</v>
      </c>
      <c r="BE203" s="259">
        <f t="shared" si="8"/>
        <v>0</v>
      </c>
      <c r="BF203" s="259">
        <f t="shared" si="9"/>
        <v>0</v>
      </c>
      <c r="BG203" s="259">
        <f t="shared" si="10"/>
        <v>0</v>
      </c>
      <c r="BH203" s="259">
        <f t="shared" si="11"/>
        <v>0</v>
      </c>
      <c r="BI203" s="259">
        <f t="shared" si="12"/>
        <v>0</v>
      </c>
      <c r="BJ203" s="172" t="s">
        <v>16</v>
      </c>
      <c r="BK203" s="259">
        <f t="shared" si="13"/>
        <v>0</v>
      </c>
      <c r="BL203" s="172" t="s">
        <v>132</v>
      </c>
      <c r="BM203" s="172" t="s">
        <v>481</v>
      </c>
    </row>
    <row r="204" spans="2:65" s="182" customFormat="1" ht="38.25" customHeight="1">
      <c r="B204" s="183"/>
      <c r="C204" s="151" t="s">
        <v>482</v>
      </c>
      <c r="D204" s="151" t="s">
        <v>118</v>
      </c>
      <c r="E204" s="152" t="s">
        <v>483</v>
      </c>
      <c r="F204" s="341" t="s">
        <v>484</v>
      </c>
      <c r="G204" s="341"/>
      <c r="H204" s="341"/>
      <c r="I204" s="341"/>
      <c r="J204" s="153" t="s">
        <v>238</v>
      </c>
      <c r="K204" s="154">
        <v>20</v>
      </c>
      <c r="L204" s="342"/>
      <c r="M204" s="342"/>
      <c r="N204" s="343">
        <f t="shared" si="7"/>
        <v>0</v>
      </c>
      <c r="O204" s="343"/>
      <c r="P204" s="343"/>
      <c r="Q204" s="343"/>
      <c r="R204" s="186"/>
      <c r="T204" s="254" t="s">
        <v>5</v>
      </c>
      <c r="U204" s="255" t="s">
        <v>36</v>
      </c>
      <c r="V204" s="256"/>
      <c r="W204" s="257"/>
      <c r="X204" s="257"/>
      <c r="Y204" s="257"/>
      <c r="Z204" s="257"/>
      <c r="AA204" s="258"/>
      <c r="AR204" s="172" t="s">
        <v>132</v>
      </c>
      <c r="AT204" s="172" t="s">
        <v>118</v>
      </c>
      <c r="AU204" s="172" t="s">
        <v>93</v>
      </c>
      <c r="AY204" s="172" t="s">
        <v>117</v>
      </c>
      <c r="BE204" s="259">
        <f t="shared" si="8"/>
        <v>0</v>
      </c>
      <c r="BF204" s="259">
        <f t="shared" si="9"/>
        <v>0</v>
      </c>
      <c r="BG204" s="259">
        <f t="shared" si="10"/>
        <v>0</v>
      </c>
      <c r="BH204" s="259">
        <f t="shared" si="11"/>
        <v>0</v>
      </c>
      <c r="BI204" s="259">
        <f t="shared" si="12"/>
        <v>0</v>
      </c>
      <c r="BJ204" s="172" t="s">
        <v>16</v>
      </c>
      <c r="BK204" s="259">
        <f t="shared" si="13"/>
        <v>0</v>
      </c>
      <c r="BL204" s="172" t="s">
        <v>132</v>
      </c>
      <c r="BM204" s="172" t="s">
        <v>485</v>
      </c>
    </row>
    <row r="205" spans="2:65" s="182" customFormat="1" ht="25.5" customHeight="1">
      <c r="B205" s="183"/>
      <c r="C205" s="151" t="s">
        <v>486</v>
      </c>
      <c r="D205" s="151" t="s">
        <v>118</v>
      </c>
      <c r="E205" s="152" t="s">
        <v>487</v>
      </c>
      <c r="F205" s="341" t="s">
        <v>488</v>
      </c>
      <c r="G205" s="341"/>
      <c r="H205" s="341"/>
      <c r="I205" s="341"/>
      <c r="J205" s="153" t="s">
        <v>142</v>
      </c>
      <c r="K205" s="154">
        <v>50</v>
      </c>
      <c r="L205" s="342"/>
      <c r="M205" s="342"/>
      <c r="N205" s="343">
        <f t="shared" si="7"/>
        <v>0</v>
      </c>
      <c r="O205" s="343"/>
      <c r="P205" s="343"/>
      <c r="Q205" s="343"/>
      <c r="R205" s="186"/>
      <c r="T205" s="254" t="s">
        <v>5</v>
      </c>
      <c r="U205" s="255" t="s">
        <v>36</v>
      </c>
      <c r="V205" s="256"/>
      <c r="W205" s="257"/>
      <c r="X205" s="257"/>
      <c r="Y205" s="257"/>
      <c r="Z205" s="257"/>
      <c r="AA205" s="258"/>
      <c r="AR205" s="172" t="s">
        <v>132</v>
      </c>
      <c r="AT205" s="172" t="s">
        <v>118</v>
      </c>
      <c r="AU205" s="172" t="s">
        <v>93</v>
      </c>
      <c r="AY205" s="172" t="s">
        <v>117</v>
      </c>
      <c r="BE205" s="259">
        <f t="shared" si="8"/>
        <v>0</v>
      </c>
      <c r="BF205" s="259">
        <f t="shared" si="9"/>
        <v>0</v>
      </c>
      <c r="BG205" s="259">
        <f t="shared" si="10"/>
        <v>0</v>
      </c>
      <c r="BH205" s="259">
        <f t="shared" si="11"/>
        <v>0</v>
      </c>
      <c r="BI205" s="259">
        <f t="shared" si="12"/>
        <v>0</v>
      </c>
      <c r="BJ205" s="172" t="s">
        <v>16</v>
      </c>
      <c r="BK205" s="259">
        <f t="shared" si="13"/>
        <v>0</v>
      </c>
      <c r="BL205" s="172" t="s">
        <v>132</v>
      </c>
      <c r="BM205" s="172" t="s">
        <v>489</v>
      </c>
    </row>
    <row r="206" spans="2:65" s="182" customFormat="1" ht="25.5" customHeight="1">
      <c r="B206" s="183"/>
      <c r="C206" s="151" t="s">
        <v>490</v>
      </c>
      <c r="D206" s="151" t="s">
        <v>118</v>
      </c>
      <c r="E206" s="152" t="s">
        <v>491</v>
      </c>
      <c r="F206" s="341" t="s">
        <v>492</v>
      </c>
      <c r="G206" s="341"/>
      <c r="H206" s="341"/>
      <c r="I206" s="341"/>
      <c r="J206" s="153" t="s">
        <v>142</v>
      </c>
      <c r="K206" s="154">
        <v>50</v>
      </c>
      <c r="L206" s="342"/>
      <c r="M206" s="342"/>
      <c r="N206" s="343">
        <f t="shared" si="7"/>
        <v>0</v>
      </c>
      <c r="O206" s="343"/>
      <c r="P206" s="343"/>
      <c r="Q206" s="343"/>
      <c r="R206" s="186"/>
      <c r="T206" s="254" t="s">
        <v>5</v>
      </c>
      <c r="U206" s="255" t="s">
        <v>36</v>
      </c>
      <c r="V206" s="256"/>
      <c r="W206" s="257"/>
      <c r="X206" s="257"/>
      <c r="Y206" s="257"/>
      <c r="Z206" s="257"/>
      <c r="AA206" s="258"/>
      <c r="AR206" s="172" t="s">
        <v>132</v>
      </c>
      <c r="AT206" s="172" t="s">
        <v>118</v>
      </c>
      <c r="AU206" s="172" t="s">
        <v>93</v>
      </c>
      <c r="AY206" s="172" t="s">
        <v>117</v>
      </c>
      <c r="BE206" s="259">
        <f t="shared" si="8"/>
        <v>0</v>
      </c>
      <c r="BF206" s="259">
        <f t="shared" si="9"/>
        <v>0</v>
      </c>
      <c r="BG206" s="259">
        <f t="shared" si="10"/>
        <v>0</v>
      </c>
      <c r="BH206" s="259">
        <f t="shared" si="11"/>
        <v>0</v>
      </c>
      <c r="BI206" s="259">
        <f t="shared" si="12"/>
        <v>0</v>
      </c>
      <c r="BJ206" s="172" t="s">
        <v>16</v>
      </c>
      <c r="BK206" s="259">
        <f t="shared" si="13"/>
        <v>0</v>
      </c>
      <c r="BL206" s="172" t="s">
        <v>132</v>
      </c>
      <c r="BM206" s="172" t="s">
        <v>493</v>
      </c>
    </row>
    <row r="207" spans="2:65" s="182" customFormat="1" ht="25.5" customHeight="1">
      <c r="B207" s="183"/>
      <c r="C207" s="151" t="s">
        <v>494</v>
      </c>
      <c r="D207" s="151" t="s">
        <v>118</v>
      </c>
      <c r="E207" s="152" t="s">
        <v>495</v>
      </c>
      <c r="F207" s="341" t="s">
        <v>496</v>
      </c>
      <c r="G207" s="341"/>
      <c r="H207" s="341"/>
      <c r="I207" s="341"/>
      <c r="J207" s="153" t="s">
        <v>142</v>
      </c>
      <c r="K207" s="154">
        <v>50</v>
      </c>
      <c r="L207" s="342"/>
      <c r="M207" s="342"/>
      <c r="N207" s="343">
        <f t="shared" si="7"/>
        <v>0</v>
      </c>
      <c r="O207" s="343"/>
      <c r="P207" s="343"/>
      <c r="Q207" s="343"/>
      <c r="R207" s="186"/>
      <c r="T207" s="254" t="s">
        <v>5</v>
      </c>
      <c r="U207" s="255" t="s">
        <v>36</v>
      </c>
      <c r="V207" s="256"/>
      <c r="W207" s="257"/>
      <c r="X207" s="257"/>
      <c r="Y207" s="257"/>
      <c r="Z207" s="257"/>
      <c r="AA207" s="258"/>
      <c r="AR207" s="172" t="s">
        <v>132</v>
      </c>
      <c r="AT207" s="172" t="s">
        <v>118</v>
      </c>
      <c r="AU207" s="172" t="s">
        <v>93</v>
      </c>
      <c r="AY207" s="172" t="s">
        <v>117</v>
      </c>
      <c r="BE207" s="259">
        <f t="shared" si="8"/>
        <v>0</v>
      </c>
      <c r="BF207" s="259">
        <f t="shared" si="9"/>
        <v>0</v>
      </c>
      <c r="BG207" s="259">
        <f t="shared" si="10"/>
        <v>0</v>
      </c>
      <c r="BH207" s="259">
        <f t="shared" si="11"/>
        <v>0</v>
      </c>
      <c r="BI207" s="259">
        <f t="shared" si="12"/>
        <v>0</v>
      </c>
      <c r="BJ207" s="172" t="s">
        <v>16</v>
      </c>
      <c r="BK207" s="259">
        <f t="shared" si="13"/>
        <v>0</v>
      </c>
      <c r="BL207" s="172" t="s">
        <v>132</v>
      </c>
      <c r="BM207" s="172" t="s">
        <v>497</v>
      </c>
    </row>
    <row r="208" spans="2:65" s="182" customFormat="1" ht="25.5" customHeight="1">
      <c r="B208" s="183"/>
      <c r="C208" s="151" t="s">
        <v>498</v>
      </c>
      <c r="D208" s="151" t="s">
        <v>118</v>
      </c>
      <c r="E208" s="152" t="s">
        <v>499</v>
      </c>
      <c r="F208" s="341" t="s">
        <v>500</v>
      </c>
      <c r="G208" s="341"/>
      <c r="H208" s="341"/>
      <c r="I208" s="341"/>
      <c r="J208" s="153" t="s">
        <v>142</v>
      </c>
      <c r="K208" s="154">
        <v>50</v>
      </c>
      <c r="L208" s="342"/>
      <c r="M208" s="342"/>
      <c r="N208" s="343">
        <f t="shared" si="7"/>
        <v>0</v>
      </c>
      <c r="O208" s="343"/>
      <c r="P208" s="343"/>
      <c r="Q208" s="343"/>
      <c r="R208" s="186"/>
      <c r="T208" s="254" t="s">
        <v>5</v>
      </c>
      <c r="U208" s="255" t="s">
        <v>36</v>
      </c>
      <c r="V208" s="256"/>
      <c r="W208" s="257"/>
      <c r="X208" s="257"/>
      <c r="Y208" s="257"/>
      <c r="Z208" s="257"/>
      <c r="AA208" s="258"/>
      <c r="AR208" s="172" t="s">
        <v>132</v>
      </c>
      <c r="AT208" s="172" t="s">
        <v>118</v>
      </c>
      <c r="AU208" s="172" t="s">
        <v>93</v>
      </c>
      <c r="AY208" s="172" t="s">
        <v>117</v>
      </c>
      <c r="BE208" s="259">
        <f t="shared" si="8"/>
        <v>0</v>
      </c>
      <c r="BF208" s="259">
        <f t="shared" si="9"/>
        <v>0</v>
      </c>
      <c r="BG208" s="259">
        <f t="shared" si="10"/>
        <v>0</v>
      </c>
      <c r="BH208" s="259">
        <f t="shared" si="11"/>
        <v>0</v>
      </c>
      <c r="BI208" s="259">
        <f t="shared" si="12"/>
        <v>0</v>
      </c>
      <c r="BJ208" s="172" t="s">
        <v>16</v>
      </c>
      <c r="BK208" s="259">
        <f t="shared" si="13"/>
        <v>0</v>
      </c>
      <c r="BL208" s="172" t="s">
        <v>132</v>
      </c>
      <c r="BM208" s="172" t="s">
        <v>501</v>
      </c>
    </row>
    <row r="209" spans="2:65" s="182" customFormat="1" ht="25.5" customHeight="1">
      <c r="B209" s="183"/>
      <c r="C209" s="151" t="s">
        <v>502</v>
      </c>
      <c r="D209" s="151" t="s">
        <v>118</v>
      </c>
      <c r="E209" s="152" t="s">
        <v>503</v>
      </c>
      <c r="F209" s="341" t="s">
        <v>504</v>
      </c>
      <c r="G209" s="341"/>
      <c r="H209" s="341"/>
      <c r="I209" s="341"/>
      <c r="J209" s="153" t="s">
        <v>142</v>
      </c>
      <c r="K209" s="154">
        <v>50</v>
      </c>
      <c r="L209" s="342"/>
      <c r="M209" s="342"/>
      <c r="N209" s="343">
        <f t="shared" si="7"/>
        <v>0</v>
      </c>
      <c r="O209" s="343"/>
      <c r="P209" s="343"/>
      <c r="Q209" s="343"/>
      <c r="R209" s="186"/>
      <c r="T209" s="254" t="s">
        <v>5</v>
      </c>
      <c r="U209" s="255" t="s">
        <v>36</v>
      </c>
      <c r="V209" s="256"/>
      <c r="W209" s="257"/>
      <c r="X209" s="257"/>
      <c r="Y209" s="257"/>
      <c r="Z209" s="257"/>
      <c r="AA209" s="258"/>
      <c r="AR209" s="172" t="s">
        <v>132</v>
      </c>
      <c r="AT209" s="172" t="s">
        <v>118</v>
      </c>
      <c r="AU209" s="172" t="s">
        <v>93</v>
      </c>
      <c r="AY209" s="172" t="s">
        <v>117</v>
      </c>
      <c r="BE209" s="259">
        <f t="shared" si="8"/>
        <v>0</v>
      </c>
      <c r="BF209" s="259">
        <f t="shared" si="9"/>
        <v>0</v>
      </c>
      <c r="BG209" s="259">
        <f t="shared" si="10"/>
        <v>0</v>
      </c>
      <c r="BH209" s="259">
        <f t="shared" si="11"/>
        <v>0</v>
      </c>
      <c r="BI209" s="259">
        <f t="shared" si="12"/>
        <v>0</v>
      </c>
      <c r="BJ209" s="172" t="s">
        <v>16</v>
      </c>
      <c r="BK209" s="259">
        <f t="shared" si="13"/>
        <v>0</v>
      </c>
      <c r="BL209" s="172" t="s">
        <v>132</v>
      </c>
      <c r="BM209" s="172" t="s">
        <v>505</v>
      </c>
    </row>
    <row r="210" spans="2:65" s="182" customFormat="1" ht="25.5" customHeight="1">
      <c r="B210" s="183"/>
      <c r="C210" s="151" t="s">
        <v>506</v>
      </c>
      <c r="D210" s="151" t="s">
        <v>118</v>
      </c>
      <c r="E210" s="152" t="s">
        <v>507</v>
      </c>
      <c r="F210" s="341" t="s">
        <v>508</v>
      </c>
      <c r="G210" s="341"/>
      <c r="H210" s="341"/>
      <c r="I210" s="341"/>
      <c r="J210" s="153" t="s">
        <v>142</v>
      </c>
      <c r="K210" s="154">
        <v>30</v>
      </c>
      <c r="L210" s="342"/>
      <c r="M210" s="342"/>
      <c r="N210" s="343">
        <f t="shared" si="7"/>
        <v>0</v>
      </c>
      <c r="O210" s="343"/>
      <c r="P210" s="343"/>
      <c r="Q210" s="343"/>
      <c r="R210" s="186"/>
      <c r="T210" s="254" t="s">
        <v>5</v>
      </c>
      <c r="U210" s="255" t="s">
        <v>36</v>
      </c>
      <c r="V210" s="256"/>
      <c r="W210" s="257"/>
      <c r="X210" s="257"/>
      <c r="Y210" s="257"/>
      <c r="Z210" s="257"/>
      <c r="AA210" s="258"/>
      <c r="AR210" s="172" t="s">
        <v>132</v>
      </c>
      <c r="AT210" s="172" t="s">
        <v>118</v>
      </c>
      <c r="AU210" s="172" t="s">
        <v>93</v>
      </c>
      <c r="AY210" s="172" t="s">
        <v>117</v>
      </c>
      <c r="BE210" s="259">
        <f t="shared" si="8"/>
        <v>0</v>
      </c>
      <c r="BF210" s="259">
        <f t="shared" si="9"/>
        <v>0</v>
      </c>
      <c r="BG210" s="259">
        <f t="shared" si="10"/>
        <v>0</v>
      </c>
      <c r="BH210" s="259">
        <f t="shared" si="11"/>
        <v>0</v>
      </c>
      <c r="BI210" s="259">
        <f t="shared" si="12"/>
        <v>0</v>
      </c>
      <c r="BJ210" s="172" t="s">
        <v>16</v>
      </c>
      <c r="BK210" s="259">
        <f t="shared" si="13"/>
        <v>0</v>
      </c>
      <c r="BL210" s="172" t="s">
        <v>132</v>
      </c>
      <c r="BM210" s="172" t="s">
        <v>509</v>
      </c>
    </row>
    <row r="211" spans="2:65" s="182" customFormat="1" ht="25.5" customHeight="1">
      <c r="B211" s="183"/>
      <c r="C211" s="151" t="s">
        <v>510</v>
      </c>
      <c r="D211" s="151" t="s">
        <v>118</v>
      </c>
      <c r="E211" s="152" t="s">
        <v>511</v>
      </c>
      <c r="F211" s="341" t="s">
        <v>512</v>
      </c>
      <c r="G211" s="341"/>
      <c r="H211" s="341"/>
      <c r="I211" s="341"/>
      <c r="J211" s="153" t="s">
        <v>142</v>
      </c>
      <c r="K211" s="154">
        <v>30</v>
      </c>
      <c r="L211" s="342"/>
      <c r="M211" s="342"/>
      <c r="N211" s="343">
        <f t="shared" si="7"/>
        <v>0</v>
      </c>
      <c r="O211" s="343"/>
      <c r="P211" s="343"/>
      <c r="Q211" s="343"/>
      <c r="R211" s="186"/>
      <c r="T211" s="254" t="s">
        <v>5</v>
      </c>
      <c r="U211" s="255" t="s">
        <v>36</v>
      </c>
      <c r="V211" s="256"/>
      <c r="W211" s="257"/>
      <c r="X211" s="257"/>
      <c r="Y211" s="257"/>
      <c r="Z211" s="257"/>
      <c r="AA211" s="258"/>
      <c r="AR211" s="172" t="s">
        <v>132</v>
      </c>
      <c r="AT211" s="172" t="s">
        <v>118</v>
      </c>
      <c r="AU211" s="172" t="s">
        <v>93</v>
      </c>
      <c r="AY211" s="172" t="s">
        <v>117</v>
      </c>
      <c r="BE211" s="259">
        <f t="shared" si="8"/>
        <v>0</v>
      </c>
      <c r="BF211" s="259">
        <f t="shared" si="9"/>
        <v>0</v>
      </c>
      <c r="BG211" s="259">
        <f t="shared" si="10"/>
        <v>0</v>
      </c>
      <c r="BH211" s="259">
        <f t="shared" si="11"/>
        <v>0</v>
      </c>
      <c r="BI211" s="259">
        <f t="shared" si="12"/>
        <v>0</v>
      </c>
      <c r="BJ211" s="172" t="s">
        <v>16</v>
      </c>
      <c r="BK211" s="259">
        <f t="shared" si="13"/>
        <v>0</v>
      </c>
      <c r="BL211" s="172" t="s">
        <v>132</v>
      </c>
      <c r="BM211" s="172" t="s">
        <v>513</v>
      </c>
    </row>
    <row r="212" spans="2:65" s="182" customFormat="1" ht="25.5" customHeight="1">
      <c r="B212" s="183"/>
      <c r="C212" s="151" t="s">
        <v>514</v>
      </c>
      <c r="D212" s="151" t="s">
        <v>118</v>
      </c>
      <c r="E212" s="152" t="s">
        <v>515</v>
      </c>
      <c r="F212" s="341" t="s">
        <v>516</v>
      </c>
      <c r="G212" s="341"/>
      <c r="H212" s="341"/>
      <c r="I212" s="341"/>
      <c r="J212" s="153" t="s">
        <v>142</v>
      </c>
      <c r="K212" s="154">
        <v>20</v>
      </c>
      <c r="L212" s="342"/>
      <c r="M212" s="342"/>
      <c r="N212" s="343">
        <f t="shared" si="7"/>
        <v>0</v>
      </c>
      <c r="O212" s="343"/>
      <c r="P212" s="343"/>
      <c r="Q212" s="343"/>
      <c r="R212" s="186"/>
      <c r="T212" s="254" t="s">
        <v>5</v>
      </c>
      <c r="U212" s="255" t="s">
        <v>36</v>
      </c>
      <c r="V212" s="256"/>
      <c r="W212" s="257"/>
      <c r="X212" s="257"/>
      <c r="Y212" s="257"/>
      <c r="Z212" s="257"/>
      <c r="AA212" s="258"/>
      <c r="AR212" s="172" t="s">
        <v>132</v>
      </c>
      <c r="AT212" s="172" t="s">
        <v>118</v>
      </c>
      <c r="AU212" s="172" t="s">
        <v>93</v>
      </c>
      <c r="AY212" s="172" t="s">
        <v>117</v>
      </c>
      <c r="BE212" s="259">
        <f t="shared" si="8"/>
        <v>0</v>
      </c>
      <c r="BF212" s="259">
        <f t="shared" si="9"/>
        <v>0</v>
      </c>
      <c r="BG212" s="259">
        <f t="shared" si="10"/>
        <v>0</v>
      </c>
      <c r="BH212" s="259">
        <f t="shared" si="11"/>
        <v>0</v>
      </c>
      <c r="BI212" s="259">
        <f t="shared" si="12"/>
        <v>0</v>
      </c>
      <c r="BJ212" s="172" t="s">
        <v>16</v>
      </c>
      <c r="BK212" s="259">
        <f t="shared" si="13"/>
        <v>0</v>
      </c>
      <c r="BL212" s="172" t="s">
        <v>132</v>
      </c>
      <c r="BM212" s="172" t="s">
        <v>517</v>
      </c>
    </row>
    <row r="213" spans="2:65" s="182" customFormat="1" ht="25.5" customHeight="1">
      <c r="B213" s="183"/>
      <c r="C213" s="151" t="s">
        <v>518</v>
      </c>
      <c r="D213" s="151" t="s">
        <v>118</v>
      </c>
      <c r="E213" s="152" t="s">
        <v>519</v>
      </c>
      <c r="F213" s="341" t="s">
        <v>520</v>
      </c>
      <c r="G213" s="341"/>
      <c r="H213" s="341"/>
      <c r="I213" s="341"/>
      <c r="J213" s="153" t="s">
        <v>142</v>
      </c>
      <c r="K213" s="154">
        <v>20</v>
      </c>
      <c r="L213" s="342"/>
      <c r="M213" s="342"/>
      <c r="N213" s="343">
        <f t="shared" si="7"/>
        <v>0</v>
      </c>
      <c r="O213" s="343"/>
      <c r="P213" s="343"/>
      <c r="Q213" s="343"/>
      <c r="R213" s="186"/>
      <c r="T213" s="254" t="s">
        <v>5</v>
      </c>
      <c r="U213" s="255" t="s">
        <v>36</v>
      </c>
      <c r="V213" s="256"/>
      <c r="W213" s="257"/>
      <c r="X213" s="257"/>
      <c r="Y213" s="257"/>
      <c r="Z213" s="257"/>
      <c r="AA213" s="258"/>
      <c r="AR213" s="172" t="s">
        <v>132</v>
      </c>
      <c r="AT213" s="172" t="s">
        <v>118</v>
      </c>
      <c r="AU213" s="172" t="s">
        <v>93</v>
      </c>
      <c r="AY213" s="172" t="s">
        <v>117</v>
      </c>
      <c r="BE213" s="259">
        <f t="shared" si="8"/>
        <v>0</v>
      </c>
      <c r="BF213" s="259">
        <f t="shared" si="9"/>
        <v>0</v>
      </c>
      <c r="BG213" s="259">
        <f t="shared" si="10"/>
        <v>0</v>
      </c>
      <c r="BH213" s="259">
        <f t="shared" si="11"/>
        <v>0</v>
      </c>
      <c r="BI213" s="259">
        <f t="shared" si="12"/>
        <v>0</v>
      </c>
      <c r="BJ213" s="172" t="s">
        <v>16</v>
      </c>
      <c r="BK213" s="259">
        <f t="shared" si="13"/>
        <v>0</v>
      </c>
      <c r="BL213" s="172" t="s">
        <v>132</v>
      </c>
      <c r="BM213" s="172" t="s">
        <v>521</v>
      </c>
    </row>
    <row r="214" spans="2:65" s="182" customFormat="1" ht="25.5" customHeight="1">
      <c r="B214" s="183"/>
      <c r="C214" s="151" t="s">
        <v>522</v>
      </c>
      <c r="D214" s="151" t="s">
        <v>118</v>
      </c>
      <c r="E214" s="152" t="s">
        <v>523</v>
      </c>
      <c r="F214" s="341" t="s">
        <v>524</v>
      </c>
      <c r="G214" s="341"/>
      <c r="H214" s="341"/>
      <c r="I214" s="341"/>
      <c r="J214" s="153" t="s">
        <v>142</v>
      </c>
      <c r="K214" s="154">
        <v>20</v>
      </c>
      <c r="L214" s="342"/>
      <c r="M214" s="342"/>
      <c r="N214" s="343">
        <f t="shared" si="7"/>
        <v>0</v>
      </c>
      <c r="O214" s="343"/>
      <c r="P214" s="343"/>
      <c r="Q214" s="343"/>
      <c r="R214" s="186"/>
      <c r="T214" s="254" t="s">
        <v>5</v>
      </c>
      <c r="U214" s="255" t="s">
        <v>36</v>
      </c>
      <c r="V214" s="256"/>
      <c r="W214" s="257"/>
      <c r="X214" s="257"/>
      <c r="Y214" s="257"/>
      <c r="Z214" s="257"/>
      <c r="AA214" s="258"/>
      <c r="AR214" s="172" t="s">
        <v>132</v>
      </c>
      <c r="AT214" s="172" t="s">
        <v>118</v>
      </c>
      <c r="AU214" s="172" t="s">
        <v>93</v>
      </c>
      <c r="AY214" s="172" t="s">
        <v>117</v>
      </c>
      <c r="BE214" s="259">
        <f t="shared" si="8"/>
        <v>0</v>
      </c>
      <c r="BF214" s="259">
        <f t="shared" si="9"/>
        <v>0</v>
      </c>
      <c r="BG214" s="259">
        <f t="shared" si="10"/>
        <v>0</v>
      </c>
      <c r="BH214" s="259">
        <f t="shared" si="11"/>
        <v>0</v>
      </c>
      <c r="BI214" s="259">
        <f t="shared" si="12"/>
        <v>0</v>
      </c>
      <c r="BJ214" s="172" t="s">
        <v>16</v>
      </c>
      <c r="BK214" s="259">
        <f t="shared" si="13"/>
        <v>0</v>
      </c>
      <c r="BL214" s="172" t="s">
        <v>132</v>
      </c>
      <c r="BM214" s="172" t="s">
        <v>525</v>
      </c>
    </row>
    <row r="215" spans="2:65" s="182" customFormat="1" ht="25.5" customHeight="1">
      <c r="B215" s="183"/>
      <c r="C215" s="151" t="s">
        <v>526</v>
      </c>
      <c r="D215" s="151" t="s">
        <v>118</v>
      </c>
      <c r="E215" s="152" t="s">
        <v>527</v>
      </c>
      <c r="F215" s="341" t="s">
        <v>528</v>
      </c>
      <c r="G215" s="341"/>
      <c r="H215" s="341"/>
      <c r="I215" s="341"/>
      <c r="J215" s="153" t="s">
        <v>142</v>
      </c>
      <c r="K215" s="154">
        <v>20</v>
      </c>
      <c r="L215" s="342"/>
      <c r="M215" s="342"/>
      <c r="N215" s="343">
        <f t="shared" si="7"/>
        <v>0</v>
      </c>
      <c r="O215" s="343"/>
      <c r="P215" s="343"/>
      <c r="Q215" s="343"/>
      <c r="R215" s="186"/>
      <c r="T215" s="254" t="s">
        <v>5</v>
      </c>
      <c r="U215" s="255" t="s">
        <v>36</v>
      </c>
      <c r="V215" s="256"/>
      <c r="W215" s="257"/>
      <c r="X215" s="257"/>
      <c r="Y215" s="257"/>
      <c r="Z215" s="257"/>
      <c r="AA215" s="258"/>
      <c r="AR215" s="172" t="s">
        <v>132</v>
      </c>
      <c r="AT215" s="172" t="s">
        <v>118</v>
      </c>
      <c r="AU215" s="172" t="s">
        <v>93</v>
      </c>
      <c r="AY215" s="172" t="s">
        <v>117</v>
      </c>
      <c r="BE215" s="259">
        <f t="shared" si="8"/>
        <v>0</v>
      </c>
      <c r="BF215" s="259">
        <f t="shared" si="9"/>
        <v>0</v>
      </c>
      <c r="BG215" s="259">
        <f t="shared" si="10"/>
        <v>0</v>
      </c>
      <c r="BH215" s="259">
        <f t="shared" si="11"/>
        <v>0</v>
      </c>
      <c r="BI215" s="259">
        <f t="shared" si="12"/>
        <v>0</v>
      </c>
      <c r="BJ215" s="172" t="s">
        <v>16</v>
      </c>
      <c r="BK215" s="259">
        <f t="shared" si="13"/>
        <v>0</v>
      </c>
      <c r="BL215" s="172" t="s">
        <v>132</v>
      </c>
      <c r="BM215" s="172" t="s">
        <v>529</v>
      </c>
    </row>
    <row r="216" spans="2:65" s="182" customFormat="1" ht="25.5" customHeight="1">
      <c r="B216" s="183"/>
      <c r="C216" s="151" t="s">
        <v>530</v>
      </c>
      <c r="D216" s="151" t="s">
        <v>118</v>
      </c>
      <c r="E216" s="152" t="s">
        <v>531</v>
      </c>
      <c r="F216" s="341" t="s">
        <v>532</v>
      </c>
      <c r="G216" s="341"/>
      <c r="H216" s="341"/>
      <c r="I216" s="341"/>
      <c r="J216" s="153" t="s">
        <v>142</v>
      </c>
      <c r="K216" s="154">
        <v>20</v>
      </c>
      <c r="L216" s="342"/>
      <c r="M216" s="342"/>
      <c r="N216" s="343">
        <f t="shared" si="7"/>
        <v>0</v>
      </c>
      <c r="O216" s="343"/>
      <c r="P216" s="343"/>
      <c r="Q216" s="343"/>
      <c r="R216" s="186"/>
      <c r="T216" s="254" t="s">
        <v>5</v>
      </c>
      <c r="U216" s="255" t="s">
        <v>36</v>
      </c>
      <c r="V216" s="256"/>
      <c r="W216" s="257"/>
      <c r="X216" s="257"/>
      <c r="Y216" s="257"/>
      <c r="Z216" s="257"/>
      <c r="AA216" s="258"/>
      <c r="AR216" s="172" t="s">
        <v>132</v>
      </c>
      <c r="AT216" s="172" t="s">
        <v>118</v>
      </c>
      <c r="AU216" s="172" t="s">
        <v>93</v>
      </c>
      <c r="AY216" s="172" t="s">
        <v>117</v>
      </c>
      <c r="BE216" s="259">
        <f t="shared" si="8"/>
        <v>0</v>
      </c>
      <c r="BF216" s="259">
        <f t="shared" si="9"/>
        <v>0</v>
      </c>
      <c r="BG216" s="259">
        <f t="shared" si="10"/>
        <v>0</v>
      </c>
      <c r="BH216" s="259">
        <f t="shared" si="11"/>
        <v>0</v>
      </c>
      <c r="BI216" s="259">
        <f t="shared" si="12"/>
        <v>0</v>
      </c>
      <c r="BJ216" s="172" t="s">
        <v>16</v>
      </c>
      <c r="BK216" s="259">
        <f t="shared" si="13"/>
        <v>0</v>
      </c>
      <c r="BL216" s="172" t="s">
        <v>132</v>
      </c>
      <c r="BM216" s="172" t="s">
        <v>533</v>
      </c>
    </row>
    <row r="217" spans="2:65" s="182" customFormat="1" ht="25.5" customHeight="1">
      <c r="B217" s="183"/>
      <c r="C217" s="151" t="s">
        <v>534</v>
      </c>
      <c r="D217" s="151" t="s">
        <v>118</v>
      </c>
      <c r="E217" s="152" t="s">
        <v>535</v>
      </c>
      <c r="F217" s="341" t="s">
        <v>536</v>
      </c>
      <c r="G217" s="341"/>
      <c r="H217" s="341"/>
      <c r="I217" s="341"/>
      <c r="J217" s="153" t="s">
        <v>238</v>
      </c>
      <c r="K217" s="154">
        <v>50</v>
      </c>
      <c r="L217" s="342"/>
      <c r="M217" s="342"/>
      <c r="N217" s="343">
        <f t="shared" si="7"/>
        <v>0</v>
      </c>
      <c r="O217" s="343"/>
      <c r="P217" s="343"/>
      <c r="Q217" s="343"/>
      <c r="R217" s="186"/>
      <c r="T217" s="254" t="s">
        <v>5</v>
      </c>
      <c r="U217" s="255" t="s">
        <v>36</v>
      </c>
      <c r="V217" s="256"/>
      <c r="W217" s="257"/>
      <c r="X217" s="257"/>
      <c r="Y217" s="257"/>
      <c r="Z217" s="257"/>
      <c r="AA217" s="258"/>
      <c r="AR217" s="172" t="s">
        <v>132</v>
      </c>
      <c r="AT217" s="172" t="s">
        <v>118</v>
      </c>
      <c r="AU217" s="172" t="s">
        <v>93</v>
      </c>
      <c r="AY217" s="172" t="s">
        <v>117</v>
      </c>
      <c r="BE217" s="259">
        <f t="shared" si="8"/>
        <v>0</v>
      </c>
      <c r="BF217" s="259">
        <f t="shared" si="9"/>
        <v>0</v>
      </c>
      <c r="BG217" s="259">
        <f t="shared" si="10"/>
        <v>0</v>
      </c>
      <c r="BH217" s="259">
        <f t="shared" si="11"/>
        <v>0</v>
      </c>
      <c r="BI217" s="259">
        <f t="shared" si="12"/>
        <v>0</v>
      </c>
      <c r="BJ217" s="172" t="s">
        <v>16</v>
      </c>
      <c r="BK217" s="259">
        <f t="shared" si="13"/>
        <v>0</v>
      </c>
      <c r="BL217" s="172" t="s">
        <v>132</v>
      </c>
      <c r="BM217" s="172" t="s">
        <v>537</v>
      </c>
    </row>
    <row r="218" spans="2:65" s="182" customFormat="1" ht="25.5" customHeight="1">
      <c r="B218" s="183"/>
      <c r="C218" s="151" t="s">
        <v>538</v>
      </c>
      <c r="D218" s="151" t="s">
        <v>118</v>
      </c>
      <c r="E218" s="152" t="s">
        <v>539</v>
      </c>
      <c r="F218" s="341" t="s">
        <v>540</v>
      </c>
      <c r="G218" s="341"/>
      <c r="H218" s="341"/>
      <c r="I218" s="341"/>
      <c r="J218" s="153" t="s">
        <v>238</v>
      </c>
      <c r="K218" s="154">
        <v>50</v>
      </c>
      <c r="L218" s="342"/>
      <c r="M218" s="342"/>
      <c r="N218" s="343">
        <f t="shared" si="7"/>
        <v>0</v>
      </c>
      <c r="O218" s="343"/>
      <c r="P218" s="343"/>
      <c r="Q218" s="343"/>
      <c r="R218" s="186"/>
      <c r="T218" s="254" t="s">
        <v>5</v>
      </c>
      <c r="U218" s="255" t="s">
        <v>36</v>
      </c>
      <c r="V218" s="256"/>
      <c r="W218" s="257"/>
      <c r="X218" s="257"/>
      <c r="Y218" s="257"/>
      <c r="Z218" s="257"/>
      <c r="AA218" s="258"/>
      <c r="AR218" s="172" t="s">
        <v>132</v>
      </c>
      <c r="AT218" s="172" t="s">
        <v>118</v>
      </c>
      <c r="AU218" s="172" t="s">
        <v>93</v>
      </c>
      <c r="AY218" s="172" t="s">
        <v>117</v>
      </c>
      <c r="BE218" s="259">
        <f t="shared" si="8"/>
        <v>0</v>
      </c>
      <c r="BF218" s="259">
        <f t="shared" si="9"/>
        <v>0</v>
      </c>
      <c r="BG218" s="259">
        <f t="shared" si="10"/>
        <v>0</v>
      </c>
      <c r="BH218" s="259">
        <f t="shared" si="11"/>
        <v>0</v>
      </c>
      <c r="BI218" s="259">
        <f t="shared" si="12"/>
        <v>0</v>
      </c>
      <c r="BJ218" s="172" t="s">
        <v>16</v>
      </c>
      <c r="BK218" s="259">
        <f t="shared" si="13"/>
        <v>0</v>
      </c>
      <c r="BL218" s="172" t="s">
        <v>132</v>
      </c>
      <c r="BM218" s="172" t="s">
        <v>541</v>
      </c>
    </row>
    <row r="219" spans="2:65" s="182" customFormat="1" ht="25.5" customHeight="1">
      <c r="B219" s="183"/>
      <c r="C219" s="151" t="s">
        <v>542</v>
      </c>
      <c r="D219" s="151" t="s">
        <v>118</v>
      </c>
      <c r="E219" s="152" t="s">
        <v>543</v>
      </c>
      <c r="F219" s="341" t="s">
        <v>544</v>
      </c>
      <c r="G219" s="341"/>
      <c r="H219" s="341"/>
      <c r="I219" s="341"/>
      <c r="J219" s="153" t="s">
        <v>238</v>
      </c>
      <c r="K219" s="154">
        <v>50</v>
      </c>
      <c r="L219" s="342"/>
      <c r="M219" s="342"/>
      <c r="N219" s="343">
        <f t="shared" si="7"/>
        <v>0</v>
      </c>
      <c r="O219" s="343"/>
      <c r="P219" s="343"/>
      <c r="Q219" s="343"/>
      <c r="R219" s="186"/>
      <c r="T219" s="254" t="s">
        <v>5</v>
      </c>
      <c r="U219" s="255" t="s">
        <v>36</v>
      </c>
      <c r="V219" s="256"/>
      <c r="W219" s="257"/>
      <c r="X219" s="257"/>
      <c r="Y219" s="257"/>
      <c r="Z219" s="257"/>
      <c r="AA219" s="258"/>
      <c r="AR219" s="172" t="s">
        <v>132</v>
      </c>
      <c r="AT219" s="172" t="s">
        <v>118</v>
      </c>
      <c r="AU219" s="172" t="s">
        <v>93</v>
      </c>
      <c r="AY219" s="172" t="s">
        <v>117</v>
      </c>
      <c r="BE219" s="259">
        <f t="shared" si="8"/>
        <v>0</v>
      </c>
      <c r="BF219" s="259">
        <f t="shared" si="9"/>
        <v>0</v>
      </c>
      <c r="BG219" s="259">
        <f t="shared" si="10"/>
        <v>0</v>
      </c>
      <c r="BH219" s="259">
        <f t="shared" si="11"/>
        <v>0</v>
      </c>
      <c r="BI219" s="259">
        <f t="shared" si="12"/>
        <v>0</v>
      </c>
      <c r="BJ219" s="172" t="s">
        <v>16</v>
      </c>
      <c r="BK219" s="259">
        <f t="shared" si="13"/>
        <v>0</v>
      </c>
      <c r="BL219" s="172" t="s">
        <v>132</v>
      </c>
      <c r="BM219" s="172" t="s">
        <v>545</v>
      </c>
    </row>
    <row r="220" spans="2:65" s="182" customFormat="1" ht="25.5" customHeight="1">
      <c r="B220" s="183"/>
      <c r="C220" s="151" t="s">
        <v>546</v>
      </c>
      <c r="D220" s="151" t="s">
        <v>118</v>
      </c>
      <c r="E220" s="152" t="s">
        <v>547</v>
      </c>
      <c r="F220" s="341" t="s">
        <v>548</v>
      </c>
      <c r="G220" s="341"/>
      <c r="H220" s="341"/>
      <c r="I220" s="341"/>
      <c r="J220" s="153" t="s">
        <v>238</v>
      </c>
      <c r="K220" s="154">
        <v>50</v>
      </c>
      <c r="L220" s="342"/>
      <c r="M220" s="342"/>
      <c r="N220" s="343">
        <f t="shared" si="7"/>
        <v>0</v>
      </c>
      <c r="O220" s="343"/>
      <c r="P220" s="343"/>
      <c r="Q220" s="343"/>
      <c r="R220" s="186"/>
      <c r="T220" s="254" t="s">
        <v>5</v>
      </c>
      <c r="U220" s="255" t="s">
        <v>36</v>
      </c>
      <c r="V220" s="256"/>
      <c r="W220" s="257"/>
      <c r="X220" s="257"/>
      <c r="Y220" s="257"/>
      <c r="Z220" s="257"/>
      <c r="AA220" s="258"/>
      <c r="AR220" s="172" t="s">
        <v>132</v>
      </c>
      <c r="AT220" s="172" t="s">
        <v>118</v>
      </c>
      <c r="AU220" s="172" t="s">
        <v>93</v>
      </c>
      <c r="AY220" s="172" t="s">
        <v>117</v>
      </c>
      <c r="BE220" s="259">
        <f t="shared" si="8"/>
        <v>0</v>
      </c>
      <c r="BF220" s="259">
        <f t="shared" si="9"/>
        <v>0</v>
      </c>
      <c r="BG220" s="259">
        <f t="shared" si="10"/>
        <v>0</v>
      </c>
      <c r="BH220" s="259">
        <f t="shared" si="11"/>
        <v>0</v>
      </c>
      <c r="BI220" s="259">
        <f t="shared" si="12"/>
        <v>0</v>
      </c>
      <c r="BJ220" s="172" t="s">
        <v>16</v>
      </c>
      <c r="BK220" s="259">
        <f t="shared" si="13"/>
        <v>0</v>
      </c>
      <c r="BL220" s="172" t="s">
        <v>132</v>
      </c>
      <c r="BM220" s="172" t="s">
        <v>549</v>
      </c>
    </row>
    <row r="221" spans="2:65" s="182" customFormat="1" ht="25.5" customHeight="1">
      <c r="B221" s="183"/>
      <c r="C221" s="151" t="s">
        <v>550</v>
      </c>
      <c r="D221" s="151" t="s">
        <v>118</v>
      </c>
      <c r="E221" s="152" t="s">
        <v>551</v>
      </c>
      <c r="F221" s="341" t="s">
        <v>552</v>
      </c>
      <c r="G221" s="341"/>
      <c r="H221" s="341"/>
      <c r="I221" s="341"/>
      <c r="J221" s="153" t="s">
        <v>238</v>
      </c>
      <c r="K221" s="154">
        <v>50</v>
      </c>
      <c r="L221" s="342"/>
      <c r="M221" s="342"/>
      <c r="N221" s="343">
        <f t="shared" si="7"/>
        <v>0</v>
      </c>
      <c r="O221" s="343"/>
      <c r="P221" s="343"/>
      <c r="Q221" s="343"/>
      <c r="R221" s="186"/>
      <c r="T221" s="254" t="s">
        <v>5</v>
      </c>
      <c r="U221" s="255" t="s">
        <v>36</v>
      </c>
      <c r="V221" s="256"/>
      <c r="W221" s="257"/>
      <c r="X221" s="257"/>
      <c r="Y221" s="257"/>
      <c r="Z221" s="257"/>
      <c r="AA221" s="258"/>
      <c r="AR221" s="172" t="s">
        <v>132</v>
      </c>
      <c r="AT221" s="172" t="s">
        <v>118</v>
      </c>
      <c r="AU221" s="172" t="s">
        <v>93</v>
      </c>
      <c r="AY221" s="172" t="s">
        <v>117</v>
      </c>
      <c r="BE221" s="259">
        <f t="shared" si="8"/>
        <v>0</v>
      </c>
      <c r="BF221" s="259">
        <f t="shared" si="9"/>
        <v>0</v>
      </c>
      <c r="BG221" s="259">
        <f t="shared" si="10"/>
        <v>0</v>
      </c>
      <c r="BH221" s="259">
        <f t="shared" si="11"/>
        <v>0</v>
      </c>
      <c r="BI221" s="259">
        <f t="shared" si="12"/>
        <v>0</v>
      </c>
      <c r="BJ221" s="172" t="s">
        <v>16</v>
      </c>
      <c r="BK221" s="259">
        <f t="shared" si="13"/>
        <v>0</v>
      </c>
      <c r="BL221" s="172" t="s">
        <v>132</v>
      </c>
      <c r="BM221" s="172" t="s">
        <v>553</v>
      </c>
    </row>
    <row r="222" spans="2:65" s="182" customFormat="1" ht="25.5" customHeight="1">
      <c r="B222" s="183"/>
      <c r="C222" s="151" t="s">
        <v>554</v>
      </c>
      <c r="D222" s="151" t="s">
        <v>118</v>
      </c>
      <c r="E222" s="152" t="s">
        <v>555</v>
      </c>
      <c r="F222" s="341" t="s">
        <v>556</v>
      </c>
      <c r="G222" s="341"/>
      <c r="H222" s="341"/>
      <c r="I222" s="341"/>
      <c r="J222" s="153" t="s">
        <v>238</v>
      </c>
      <c r="K222" s="154">
        <v>30</v>
      </c>
      <c r="L222" s="342"/>
      <c r="M222" s="342"/>
      <c r="N222" s="343">
        <f t="shared" si="7"/>
        <v>0</v>
      </c>
      <c r="O222" s="343"/>
      <c r="P222" s="343"/>
      <c r="Q222" s="343"/>
      <c r="R222" s="186"/>
      <c r="T222" s="254" t="s">
        <v>5</v>
      </c>
      <c r="U222" s="255" t="s">
        <v>36</v>
      </c>
      <c r="V222" s="256"/>
      <c r="W222" s="257"/>
      <c r="X222" s="257"/>
      <c r="Y222" s="257"/>
      <c r="Z222" s="257"/>
      <c r="AA222" s="258"/>
      <c r="AR222" s="172" t="s">
        <v>132</v>
      </c>
      <c r="AT222" s="172" t="s">
        <v>118</v>
      </c>
      <c r="AU222" s="172" t="s">
        <v>93</v>
      </c>
      <c r="AY222" s="172" t="s">
        <v>117</v>
      </c>
      <c r="BE222" s="259">
        <f t="shared" si="8"/>
        <v>0</v>
      </c>
      <c r="BF222" s="259">
        <f t="shared" si="9"/>
        <v>0</v>
      </c>
      <c r="BG222" s="259">
        <f t="shared" si="10"/>
        <v>0</v>
      </c>
      <c r="BH222" s="259">
        <f t="shared" si="11"/>
        <v>0</v>
      </c>
      <c r="BI222" s="259">
        <f t="shared" si="12"/>
        <v>0</v>
      </c>
      <c r="BJ222" s="172" t="s">
        <v>16</v>
      </c>
      <c r="BK222" s="259">
        <f t="shared" si="13"/>
        <v>0</v>
      </c>
      <c r="BL222" s="172" t="s">
        <v>132</v>
      </c>
      <c r="BM222" s="172" t="s">
        <v>557</v>
      </c>
    </row>
    <row r="223" spans="2:65" s="182" customFormat="1" ht="25.5" customHeight="1">
      <c r="B223" s="183"/>
      <c r="C223" s="151" t="s">
        <v>558</v>
      </c>
      <c r="D223" s="151" t="s">
        <v>118</v>
      </c>
      <c r="E223" s="152" t="s">
        <v>559</v>
      </c>
      <c r="F223" s="341" t="s">
        <v>560</v>
      </c>
      <c r="G223" s="341"/>
      <c r="H223" s="341"/>
      <c r="I223" s="341"/>
      <c r="J223" s="153" t="s">
        <v>238</v>
      </c>
      <c r="K223" s="154">
        <v>30</v>
      </c>
      <c r="L223" s="342"/>
      <c r="M223" s="342"/>
      <c r="N223" s="343">
        <f t="shared" si="7"/>
        <v>0</v>
      </c>
      <c r="O223" s="343"/>
      <c r="P223" s="343"/>
      <c r="Q223" s="343"/>
      <c r="R223" s="186"/>
      <c r="T223" s="254" t="s">
        <v>5</v>
      </c>
      <c r="U223" s="255" t="s">
        <v>36</v>
      </c>
      <c r="V223" s="256"/>
      <c r="W223" s="257"/>
      <c r="X223" s="257"/>
      <c r="Y223" s="257"/>
      <c r="Z223" s="257"/>
      <c r="AA223" s="258"/>
      <c r="AR223" s="172" t="s">
        <v>132</v>
      </c>
      <c r="AT223" s="172" t="s">
        <v>118</v>
      </c>
      <c r="AU223" s="172" t="s">
        <v>93</v>
      </c>
      <c r="AY223" s="172" t="s">
        <v>117</v>
      </c>
      <c r="BE223" s="259">
        <f t="shared" si="8"/>
        <v>0</v>
      </c>
      <c r="BF223" s="259">
        <f t="shared" si="9"/>
        <v>0</v>
      </c>
      <c r="BG223" s="259">
        <f t="shared" si="10"/>
        <v>0</v>
      </c>
      <c r="BH223" s="259">
        <f t="shared" si="11"/>
        <v>0</v>
      </c>
      <c r="BI223" s="259">
        <f t="shared" si="12"/>
        <v>0</v>
      </c>
      <c r="BJ223" s="172" t="s">
        <v>16</v>
      </c>
      <c r="BK223" s="259">
        <f t="shared" si="13"/>
        <v>0</v>
      </c>
      <c r="BL223" s="172" t="s">
        <v>132</v>
      </c>
      <c r="BM223" s="172" t="s">
        <v>561</v>
      </c>
    </row>
    <row r="224" spans="2:65" s="182" customFormat="1" ht="25.5" customHeight="1">
      <c r="B224" s="183"/>
      <c r="C224" s="151" t="s">
        <v>562</v>
      </c>
      <c r="D224" s="151" t="s">
        <v>118</v>
      </c>
      <c r="E224" s="152" t="s">
        <v>563</v>
      </c>
      <c r="F224" s="341" t="s">
        <v>564</v>
      </c>
      <c r="G224" s="341"/>
      <c r="H224" s="341"/>
      <c r="I224" s="341"/>
      <c r="J224" s="153" t="s">
        <v>238</v>
      </c>
      <c r="K224" s="154">
        <v>30</v>
      </c>
      <c r="L224" s="342"/>
      <c r="M224" s="342"/>
      <c r="N224" s="343">
        <f t="shared" si="7"/>
        <v>0</v>
      </c>
      <c r="O224" s="343"/>
      <c r="P224" s="343"/>
      <c r="Q224" s="343"/>
      <c r="R224" s="186"/>
      <c r="T224" s="254" t="s">
        <v>5</v>
      </c>
      <c r="U224" s="255" t="s">
        <v>36</v>
      </c>
      <c r="V224" s="256"/>
      <c r="W224" s="257"/>
      <c r="X224" s="257"/>
      <c r="Y224" s="257"/>
      <c r="Z224" s="257"/>
      <c r="AA224" s="258"/>
      <c r="AR224" s="172" t="s">
        <v>132</v>
      </c>
      <c r="AT224" s="172" t="s">
        <v>118</v>
      </c>
      <c r="AU224" s="172" t="s">
        <v>93</v>
      </c>
      <c r="AY224" s="172" t="s">
        <v>117</v>
      </c>
      <c r="BE224" s="259">
        <f t="shared" si="8"/>
        <v>0</v>
      </c>
      <c r="BF224" s="259">
        <f t="shared" si="9"/>
        <v>0</v>
      </c>
      <c r="BG224" s="259">
        <f t="shared" si="10"/>
        <v>0</v>
      </c>
      <c r="BH224" s="259">
        <f t="shared" si="11"/>
        <v>0</v>
      </c>
      <c r="BI224" s="259">
        <f t="shared" si="12"/>
        <v>0</v>
      </c>
      <c r="BJ224" s="172" t="s">
        <v>16</v>
      </c>
      <c r="BK224" s="259">
        <f t="shared" si="13"/>
        <v>0</v>
      </c>
      <c r="BL224" s="172" t="s">
        <v>132</v>
      </c>
      <c r="BM224" s="172" t="s">
        <v>565</v>
      </c>
    </row>
    <row r="225" spans="2:65" s="182" customFormat="1" ht="25.5" customHeight="1">
      <c r="B225" s="183"/>
      <c r="C225" s="151" t="s">
        <v>566</v>
      </c>
      <c r="D225" s="151" t="s">
        <v>118</v>
      </c>
      <c r="E225" s="152" t="s">
        <v>567</v>
      </c>
      <c r="F225" s="341" t="s">
        <v>568</v>
      </c>
      <c r="G225" s="341"/>
      <c r="H225" s="341"/>
      <c r="I225" s="341"/>
      <c r="J225" s="153" t="s">
        <v>238</v>
      </c>
      <c r="K225" s="154">
        <v>30</v>
      </c>
      <c r="L225" s="342"/>
      <c r="M225" s="342"/>
      <c r="N225" s="343">
        <f t="shared" si="7"/>
        <v>0</v>
      </c>
      <c r="O225" s="343"/>
      <c r="P225" s="343"/>
      <c r="Q225" s="343"/>
      <c r="R225" s="186"/>
      <c r="T225" s="254" t="s">
        <v>5</v>
      </c>
      <c r="U225" s="255" t="s">
        <v>36</v>
      </c>
      <c r="V225" s="256"/>
      <c r="W225" s="257"/>
      <c r="X225" s="257"/>
      <c r="Y225" s="257"/>
      <c r="Z225" s="257"/>
      <c r="AA225" s="258"/>
      <c r="AR225" s="172" t="s">
        <v>132</v>
      </c>
      <c r="AT225" s="172" t="s">
        <v>118</v>
      </c>
      <c r="AU225" s="172" t="s">
        <v>93</v>
      </c>
      <c r="AY225" s="172" t="s">
        <v>117</v>
      </c>
      <c r="BE225" s="259">
        <f t="shared" si="8"/>
        <v>0</v>
      </c>
      <c r="BF225" s="259">
        <f t="shared" si="9"/>
        <v>0</v>
      </c>
      <c r="BG225" s="259">
        <f t="shared" si="10"/>
        <v>0</v>
      </c>
      <c r="BH225" s="259">
        <f t="shared" si="11"/>
        <v>0</v>
      </c>
      <c r="BI225" s="259">
        <f t="shared" si="12"/>
        <v>0</v>
      </c>
      <c r="BJ225" s="172" t="s">
        <v>16</v>
      </c>
      <c r="BK225" s="259">
        <f t="shared" si="13"/>
        <v>0</v>
      </c>
      <c r="BL225" s="172" t="s">
        <v>132</v>
      </c>
      <c r="BM225" s="172" t="s">
        <v>569</v>
      </c>
    </row>
    <row r="226" spans="2:65" s="182" customFormat="1" ht="25.5" customHeight="1">
      <c r="B226" s="183"/>
      <c r="C226" s="151" t="s">
        <v>570</v>
      </c>
      <c r="D226" s="151" t="s">
        <v>118</v>
      </c>
      <c r="E226" s="152" t="s">
        <v>571</v>
      </c>
      <c r="F226" s="341" t="s">
        <v>572</v>
      </c>
      <c r="G226" s="341"/>
      <c r="H226" s="341"/>
      <c r="I226" s="341"/>
      <c r="J226" s="153" t="s">
        <v>238</v>
      </c>
      <c r="K226" s="154">
        <v>10</v>
      </c>
      <c r="L226" s="342"/>
      <c r="M226" s="342"/>
      <c r="N226" s="343">
        <f t="shared" si="7"/>
        <v>0</v>
      </c>
      <c r="O226" s="343"/>
      <c r="P226" s="343"/>
      <c r="Q226" s="343"/>
      <c r="R226" s="186"/>
      <c r="T226" s="254" t="s">
        <v>5</v>
      </c>
      <c r="U226" s="255" t="s">
        <v>36</v>
      </c>
      <c r="V226" s="256"/>
      <c r="W226" s="257"/>
      <c r="X226" s="257"/>
      <c r="Y226" s="257"/>
      <c r="Z226" s="257"/>
      <c r="AA226" s="258"/>
      <c r="AR226" s="172" t="s">
        <v>132</v>
      </c>
      <c r="AT226" s="172" t="s">
        <v>118</v>
      </c>
      <c r="AU226" s="172" t="s">
        <v>93</v>
      </c>
      <c r="AY226" s="172" t="s">
        <v>117</v>
      </c>
      <c r="BE226" s="259">
        <f t="shared" si="8"/>
        <v>0</v>
      </c>
      <c r="BF226" s="259">
        <f t="shared" si="9"/>
        <v>0</v>
      </c>
      <c r="BG226" s="259">
        <f t="shared" si="10"/>
        <v>0</v>
      </c>
      <c r="BH226" s="259">
        <f t="shared" si="11"/>
        <v>0</v>
      </c>
      <c r="BI226" s="259">
        <f t="shared" si="12"/>
        <v>0</v>
      </c>
      <c r="BJ226" s="172" t="s">
        <v>16</v>
      </c>
      <c r="BK226" s="259">
        <f t="shared" si="13"/>
        <v>0</v>
      </c>
      <c r="BL226" s="172" t="s">
        <v>132</v>
      </c>
      <c r="BM226" s="172" t="s">
        <v>573</v>
      </c>
    </row>
    <row r="227" spans="2:65" s="182" customFormat="1" ht="25.5" customHeight="1">
      <c r="B227" s="183"/>
      <c r="C227" s="151" t="s">
        <v>574</v>
      </c>
      <c r="D227" s="151" t="s">
        <v>118</v>
      </c>
      <c r="E227" s="152" t="s">
        <v>575</v>
      </c>
      <c r="F227" s="341" t="s">
        <v>576</v>
      </c>
      <c r="G227" s="341"/>
      <c r="H227" s="341"/>
      <c r="I227" s="341"/>
      <c r="J227" s="153" t="s">
        <v>142</v>
      </c>
      <c r="K227" s="154">
        <v>10</v>
      </c>
      <c r="L227" s="342"/>
      <c r="M227" s="342"/>
      <c r="N227" s="343">
        <f t="shared" si="7"/>
        <v>0</v>
      </c>
      <c r="O227" s="343"/>
      <c r="P227" s="343"/>
      <c r="Q227" s="343"/>
      <c r="R227" s="186"/>
      <c r="T227" s="254" t="s">
        <v>5</v>
      </c>
      <c r="U227" s="255" t="s">
        <v>36</v>
      </c>
      <c r="V227" s="256"/>
      <c r="W227" s="257"/>
      <c r="X227" s="257"/>
      <c r="Y227" s="257"/>
      <c r="Z227" s="257"/>
      <c r="AA227" s="258"/>
      <c r="AR227" s="172" t="s">
        <v>132</v>
      </c>
      <c r="AT227" s="172" t="s">
        <v>118</v>
      </c>
      <c r="AU227" s="172" t="s">
        <v>93</v>
      </c>
      <c r="AY227" s="172" t="s">
        <v>117</v>
      </c>
      <c r="BE227" s="259">
        <f t="shared" si="8"/>
        <v>0</v>
      </c>
      <c r="BF227" s="259">
        <f t="shared" si="9"/>
        <v>0</v>
      </c>
      <c r="BG227" s="259">
        <f t="shared" si="10"/>
        <v>0</v>
      </c>
      <c r="BH227" s="259">
        <f t="shared" si="11"/>
        <v>0</v>
      </c>
      <c r="BI227" s="259">
        <f t="shared" si="12"/>
        <v>0</v>
      </c>
      <c r="BJ227" s="172" t="s">
        <v>16</v>
      </c>
      <c r="BK227" s="259">
        <f t="shared" si="13"/>
        <v>0</v>
      </c>
      <c r="BL227" s="172" t="s">
        <v>132</v>
      </c>
      <c r="BM227" s="172" t="s">
        <v>577</v>
      </c>
    </row>
    <row r="228" spans="2:65" s="182" customFormat="1" ht="25.5" customHeight="1">
      <c r="B228" s="183"/>
      <c r="C228" s="151" t="s">
        <v>578</v>
      </c>
      <c r="D228" s="151" t="s">
        <v>118</v>
      </c>
      <c r="E228" s="152" t="s">
        <v>579</v>
      </c>
      <c r="F228" s="341" t="s">
        <v>580</v>
      </c>
      <c r="G228" s="341"/>
      <c r="H228" s="341"/>
      <c r="I228" s="341"/>
      <c r="J228" s="153" t="s">
        <v>142</v>
      </c>
      <c r="K228" s="154">
        <v>10</v>
      </c>
      <c r="L228" s="342"/>
      <c r="M228" s="342"/>
      <c r="N228" s="343">
        <f t="shared" si="7"/>
        <v>0</v>
      </c>
      <c r="O228" s="343"/>
      <c r="P228" s="343"/>
      <c r="Q228" s="343"/>
      <c r="R228" s="186"/>
      <c r="T228" s="254" t="s">
        <v>5</v>
      </c>
      <c r="U228" s="255" t="s">
        <v>36</v>
      </c>
      <c r="V228" s="256"/>
      <c r="W228" s="257"/>
      <c r="X228" s="257"/>
      <c r="Y228" s="257"/>
      <c r="Z228" s="257"/>
      <c r="AA228" s="258"/>
      <c r="AR228" s="172" t="s">
        <v>132</v>
      </c>
      <c r="AT228" s="172" t="s">
        <v>118</v>
      </c>
      <c r="AU228" s="172" t="s">
        <v>93</v>
      </c>
      <c r="AY228" s="172" t="s">
        <v>117</v>
      </c>
      <c r="BE228" s="259">
        <f t="shared" si="8"/>
        <v>0</v>
      </c>
      <c r="BF228" s="259">
        <f t="shared" si="9"/>
        <v>0</v>
      </c>
      <c r="BG228" s="259">
        <f t="shared" si="10"/>
        <v>0</v>
      </c>
      <c r="BH228" s="259">
        <f t="shared" si="11"/>
        <v>0</v>
      </c>
      <c r="BI228" s="259">
        <f t="shared" si="12"/>
        <v>0</v>
      </c>
      <c r="BJ228" s="172" t="s">
        <v>16</v>
      </c>
      <c r="BK228" s="259">
        <f t="shared" si="13"/>
        <v>0</v>
      </c>
      <c r="BL228" s="172" t="s">
        <v>132</v>
      </c>
      <c r="BM228" s="172" t="s">
        <v>581</v>
      </c>
    </row>
    <row r="229" spans="2:65" s="182" customFormat="1" ht="25.5" customHeight="1">
      <c r="B229" s="183"/>
      <c r="C229" s="151" t="s">
        <v>582</v>
      </c>
      <c r="D229" s="151" t="s">
        <v>118</v>
      </c>
      <c r="E229" s="152" t="s">
        <v>583</v>
      </c>
      <c r="F229" s="341" t="s">
        <v>584</v>
      </c>
      <c r="G229" s="341"/>
      <c r="H229" s="341"/>
      <c r="I229" s="341"/>
      <c r="J229" s="153" t="s">
        <v>142</v>
      </c>
      <c r="K229" s="154">
        <v>10</v>
      </c>
      <c r="L229" s="342"/>
      <c r="M229" s="342"/>
      <c r="N229" s="343">
        <f t="shared" si="7"/>
        <v>0</v>
      </c>
      <c r="O229" s="343"/>
      <c r="P229" s="343"/>
      <c r="Q229" s="343"/>
      <c r="R229" s="186"/>
      <c r="T229" s="254" t="s">
        <v>5</v>
      </c>
      <c r="U229" s="255" t="s">
        <v>36</v>
      </c>
      <c r="V229" s="256"/>
      <c r="W229" s="257"/>
      <c r="X229" s="257"/>
      <c r="Y229" s="257"/>
      <c r="Z229" s="257"/>
      <c r="AA229" s="258"/>
      <c r="AR229" s="172" t="s">
        <v>132</v>
      </c>
      <c r="AT229" s="172" t="s">
        <v>118</v>
      </c>
      <c r="AU229" s="172" t="s">
        <v>93</v>
      </c>
      <c r="AY229" s="172" t="s">
        <v>117</v>
      </c>
      <c r="BE229" s="259">
        <f t="shared" si="8"/>
        <v>0</v>
      </c>
      <c r="BF229" s="259">
        <f t="shared" si="9"/>
        <v>0</v>
      </c>
      <c r="BG229" s="259">
        <f t="shared" si="10"/>
        <v>0</v>
      </c>
      <c r="BH229" s="259">
        <f t="shared" si="11"/>
        <v>0</v>
      </c>
      <c r="BI229" s="259">
        <f t="shared" si="12"/>
        <v>0</v>
      </c>
      <c r="BJ229" s="172" t="s">
        <v>16</v>
      </c>
      <c r="BK229" s="259">
        <f t="shared" si="13"/>
        <v>0</v>
      </c>
      <c r="BL229" s="172" t="s">
        <v>132</v>
      </c>
      <c r="BM229" s="172" t="s">
        <v>585</v>
      </c>
    </row>
    <row r="230" spans="2:65" s="182" customFormat="1" ht="25.5" customHeight="1">
      <c r="B230" s="183"/>
      <c r="C230" s="151" t="s">
        <v>586</v>
      </c>
      <c r="D230" s="151" t="s">
        <v>118</v>
      </c>
      <c r="E230" s="152" t="s">
        <v>587</v>
      </c>
      <c r="F230" s="341" t="s">
        <v>588</v>
      </c>
      <c r="G230" s="341"/>
      <c r="H230" s="341"/>
      <c r="I230" s="341"/>
      <c r="J230" s="153" t="s">
        <v>142</v>
      </c>
      <c r="K230" s="154">
        <v>10</v>
      </c>
      <c r="L230" s="342"/>
      <c r="M230" s="342"/>
      <c r="N230" s="343">
        <f t="shared" si="7"/>
        <v>0</v>
      </c>
      <c r="O230" s="343"/>
      <c r="P230" s="343"/>
      <c r="Q230" s="343"/>
      <c r="R230" s="186"/>
      <c r="T230" s="254" t="s">
        <v>5</v>
      </c>
      <c r="U230" s="255" t="s">
        <v>36</v>
      </c>
      <c r="V230" s="256"/>
      <c r="W230" s="257"/>
      <c r="X230" s="257"/>
      <c r="Y230" s="257"/>
      <c r="Z230" s="257"/>
      <c r="AA230" s="258"/>
      <c r="AR230" s="172" t="s">
        <v>132</v>
      </c>
      <c r="AT230" s="172" t="s">
        <v>118</v>
      </c>
      <c r="AU230" s="172" t="s">
        <v>93</v>
      </c>
      <c r="AY230" s="172" t="s">
        <v>117</v>
      </c>
      <c r="BE230" s="259">
        <f t="shared" si="8"/>
        <v>0</v>
      </c>
      <c r="BF230" s="259">
        <f t="shared" si="9"/>
        <v>0</v>
      </c>
      <c r="BG230" s="259">
        <f t="shared" si="10"/>
        <v>0</v>
      </c>
      <c r="BH230" s="259">
        <f t="shared" si="11"/>
        <v>0</v>
      </c>
      <c r="BI230" s="259">
        <f t="shared" si="12"/>
        <v>0</v>
      </c>
      <c r="BJ230" s="172" t="s">
        <v>16</v>
      </c>
      <c r="BK230" s="259">
        <f t="shared" si="13"/>
        <v>0</v>
      </c>
      <c r="BL230" s="172" t="s">
        <v>132</v>
      </c>
      <c r="BM230" s="172" t="s">
        <v>589</v>
      </c>
    </row>
    <row r="231" spans="2:65" s="182" customFormat="1" ht="25.5" customHeight="1">
      <c r="B231" s="183"/>
      <c r="C231" s="151" t="s">
        <v>590</v>
      </c>
      <c r="D231" s="151" t="s">
        <v>118</v>
      </c>
      <c r="E231" s="152" t="s">
        <v>591</v>
      </c>
      <c r="F231" s="341" t="s">
        <v>592</v>
      </c>
      <c r="G231" s="341"/>
      <c r="H231" s="341"/>
      <c r="I231" s="341"/>
      <c r="J231" s="153" t="s">
        <v>142</v>
      </c>
      <c r="K231" s="154">
        <v>10</v>
      </c>
      <c r="L231" s="342"/>
      <c r="M231" s="342"/>
      <c r="N231" s="343">
        <f t="shared" si="7"/>
        <v>0</v>
      </c>
      <c r="O231" s="343"/>
      <c r="P231" s="343"/>
      <c r="Q231" s="343"/>
      <c r="R231" s="186"/>
      <c r="T231" s="254" t="s">
        <v>5</v>
      </c>
      <c r="U231" s="255" t="s">
        <v>36</v>
      </c>
      <c r="V231" s="256"/>
      <c r="W231" s="257"/>
      <c r="X231" s="257"/>
      <c r="Y231" s="257"/>
      <c r="Z231" s="257"/>
      <c r="AA231" s="258"/>
      <c r="AR231" s="172" t="s">
        <v>132</v>
      </c>
      <c r="AT231" s="172" t="s">
        <v>118</v>
      </c>
      <c r="AU231" s="172" t="s">
        <v>93</v>
      </c>
      <c r="AY231" s="172" t="s">
        <v>117</v>
      </c>
      <c r="BE231" s="259">
        <f t="shared" si="8"/>
        <v>0</v>
      </c>
      <c r="BF231" s="259">
        <f t="shared" si="9"/>
        <v>0</v>
      </c>
      <c r="BG231" s="259">
        <f t="shared" si="10"/>
        <v>0</v>
      </c>
      <c r="BH231" s="259">
        <f t="shared" si="11"/>
        <v>0</v>
      </c>
      <c r="BI231" s="259">
        <f t="shared" si="12"/>
        <v>0</v>
      </c>
      <c r="BJ231" s="172" t="s">
        <v>16</v>
      </c>
      <c r="BK231" s="259">
        <f t="shared" si="13"/>
        <v>0</v>
      </c>
      <c r="BL231" s="172" t="s">
        <v>132</v>
      </c>
      <c r="BM231" s="172" t="s">
        <v>593</v>
      </c>
    </row>
    <row r="232" spans="2:65" s="182" customFormat="1" ht="38.25" customHeight="1">
      <c r="B232" s="183"/>
      <c r="C232" s="151" t="s">
        <v>594</v>
      </c>
      <c r="D232" s="151" t="s">
        <v>118</v>
      </c>
      <c r="E232" s="152" t="s">
        <v>595</v>
      </c>
      <c r="F232" s="341" t="s">
        <v>596</v>
      </c>
      <c r="G232" s="341"/>
      <c r="H232" s="341"/>
      <c r="I232" s="341"/>
      <c r="J232" s="153" t="s">
        <v>142</v>
      </c>
      <c r="K232" s="154">
        <v>10</v>
      </c>
      <c r="L232" s="342"/>
      <c r="M232" s="342"/>
      <c r="N232" s="343">
        <f t="shared" si="7"/>
        <v>0</v>
      </c>
      <c r="O232" s="343"/>
      <c r="P232" s="343"/>
      <c r="Q232" s="343"/>
      <c r="R232" s="186"/>
      <c r="T232" s="254" t="s">
        <v>5</v>
      </c>
      <c r="U232" s="255" t="s">
        <v>36</v>
      </c>
      <c r="V232" s="256"/>
      <c r="W232" s="257"/>
      <c r="X232" s="257"/>
      <c r="Y232" s="257"/>
      <c r="Z232" s="257"/>
      <c r="AA232" s="258"/>
      <c r="AR232" s="172" t="s">
        <v>132</v>
      </c>
      <c r="AT232" s="172" t="s">
        <v>118</v>
      </c>
      <c r="AU232" s="172" t="s">
        <v>93</v>
      </c>
      <c r="AY232" s="172" t="s">
        <v>117</v>
      </c>
      <c r="BE232" s="259">
        <f t="shared" si="8"/>
        <v>0</v>
      </c>
      <c r="BF232" s="259">
        <f t="shared" si="9"/>
        <v>0</v>
      </c>
      <c r="BG232" s="259">
        <f t="shared" si="10"/>
        <v>0</v>
      </c>
      <c r="BH232" s="259">
        <f t="shared" si="11"/>
        <v>0</v>
      </c>
      <c r="BI232" s="259">
        <f t="shared" si="12"/>
        <v>0</v>
      </c>
      <c r="BJ232" s="172" t="s">
        <v>16</v>
      </c>
      <c r="BK232" s="259">
        <f t="shared" si="13"/>
        <v>0</v>
      </c>
      <c r="BL232" s="172" t="s">
        <v>132</v>
      </c>
      <c r="BM232" s="172" t="s">
        <v>597</v>
      </c>
    </row>
    <row r="233" spans="2:65" s="182" customFormat="1" ht="38.25" customHeight="1">
      <c r="B233" s="183"/>
      <c r="C233" s="151" t="s">
        <v>598</v>
      </c>
      <c r="D233" s="151" t="s">
        <v>118</v>
      </c>
      <c r="E233" s="152" t="s">
        <v>599</v>
      </c>
      <c r="F233" s="341" t="s">
        <v>600</v>
      </c>
      <c r="G233" s="341"/>
      <c r="H233" s="341"/>
      <c r="I233" s="341"/>
      <c r="J233" s="153" t="s">
        <v>142</v>
      </c>
      <c r="K233" s="154">
        <v>10</v>
      </c>
      <c r="L233" s="342"/>
      <c r="M233" s="342"/>
      <c r="N233" s="343">
        <f t="shared" si="7"/>
        <v>0</v>
      </c>
      <c r="O233" s="343"/>
      <c r="P233" s="343"/>
      <c r="Q233" s="343"/>
      <c r="R233" s="186"/>
      <c r="T233" s="254" t="s">
        <v>5</v>
      </c>
      <c r="U233" s="255" t="s">
        <v>36</v>
      </c>
      <c r="V233" s="256"/>
      <c r="W233" s="257"/>
      <c r="X233" s="257"/>
      <c r="Y233" s="257"/>
      <c r="Z233" s="257"/>
      <c r="AA233" s="258"/>
      <c r="AR233" s="172" t="s">
        <v>132</v>
      </c>
      <c r="AT233" s="172" t="s">
        <v>118</v>
      </c>
      <c r="AU233" s="172" t="s">
        <v>93</v>
      </c>
      <c r="AY233" s="172" t="s">
        <v>117</v>
      </c>
      <c r="BE233" s="259">
        <f t="shared" si="8"/>
        <v>0</v>
      </c>
      <c r="BF233" s="259">
        <f t="shared" si="9"/>
        <v>0</v>
      </c>
      <c r="BG233" s="259">
        <f t="shared" si="10"/>
        <v>0</v>
      </c>
      <c r="BH233" s="259">
        <f t="shared" si="11"/>
        <v>0</v>
      </c>
      <c r="BI233" s="259">
        <f t="shared" si="12"/>
        <v>0</v>
      </c>
      <c r="BJ233" s="172" t="s">
        <v>16</v>
      </c>
      <c r="BK233" s="259">
        <f t="shared" si="13"/>
        <v>0</v>
      </c>
      <c r="BL233" s="172" t="s">
        <v>132</v>
      </c>
      <c r="BM233" s="172" t="s">
        <v>601</v>
      </c>
    </row>
    <row r="234" spans="2:65" s="182" customFormat="1" ht="38.25" customHeight="1">
      <c r="B234" s="183"/>
      <c r="C234" s="151" t="s">
        <v>602</v>
      </c>
      <c r="D234" s="151" t="s">
        <v>118</v>
      </c>
      <c r="E234" s="152" t="s">
        <v>603</v>
      </c>
      <c r="F234" s="341" t="s">
        <v>604</v>
      </c>
      <c r="G234" s="341"/>
      <c r="H234" s="341"/>
      <c r="I234" s="341"/>
      <c r="J234" s="153" t="s">
        <v>142</v>
      </c>
      <c r="K234" s="154">
        <v>10</v>
      </c>
      <c r="L234" s="342"/>
      <c r="M234" s="342"/>
      <c r="N234" s="343">
        <f t="shared" si="7"/>
        <v>0</v>
      </c>
      <c r="O234" s="343"/>
      <c r="P234" s="343"/>
      <c r="Q234" s="343"/>
      <c r="R234" s="186"/>
      <c r="T234" s="254" t="s">
        <v>5</v>
      </c>
      <c r="U234" s="255" t="s">
        <v>36</v>
      </c>
      <c r="V234" s="256"/>
      <c r="W234" s="257"/>
      <c r="X234" s="257"/>
      <c r="Y234" s="257"/>
      <c r="Z234" s="257"/>
      <c r="AA234" s="258"/>
      <c r="AR234" s="172" t="s">
        <v>132</v>
      </c>
      <c r="AT234" s="172" t="s">
        <v>118</v>
      </c>
      <c r="AU234" s="172" t="s">
        <v>93</v>
      </c>
      <c r="AY234" s="172" t="s">
        <v>117</v>
      </c>
      <c r="BE234" s="259">
        <f t="shared" si="8"/>
        <v>0</v>
      </c>
      <c r="BF234" s="259">
        <f t="shared" si="9"/>
        <v>0</v>
      </c>
      <c r="BG234" s="259">
        <f t="shared" si="10"/>
        <v>0</v>
      </c>
      <c r="BH234" s="259">
        <f t="shared" si="11"/>
        <v>0</v>
      </c>
      <c r="BI234" s="259">
        <f t="shared" si="12"/>
        <v>0</v>
      </c>
      <c r="BJ234" s="172" t="s">
        <v>16</v>
      </c>
      <c r="BK234" s="259">
        <f t="shared" si="13"/>
        <v>0</v>
      </c>
      <c r="BL234" s="172" t="s">
        <v>132</v>
      </c>
      <c r="BM234" s="172" t="s">
        <v>605</v>
      </c>
    </row>
    <row r="235" spans="2:65" s="182" customFormat="1" ht="38.25" customHeight="1">
      <c r="B235" s="183"/>
      <c r="C235" s="151" t="s">
        <v>606</v>
      </c>
      <c r="D235" s="151" t="s">
        <v>118</v>
      </c>
      <c r="E235" s="152" t="s">
        <v>607</v>
      </c>
      <c r="F235" s="341" t="s">
        <v>608</v>
      </c>
      <c r="G235" s="341"/>
      <c r="H235" s="341"/>
      <c r="I235" s="341"/>
      <c r="J235" s="153" t="s">
        <v>142</v>
      </c>
      <c r="K235" s="154">
        <v>10</v>
      </c>
      <c r="L235" s="342"/>
      <c r="M235" s="342"/>
      <c r="N235" s="343">
        <f t="shared" si="7"/>
        <v>0</v>
      </c>
      <c r="O235" s="343"/>
      <c r="P235" s="343"/>
      <c r="Q235" s="343"/>
      <c r="R235" s="186"/>
      <c r="T235" s="254" t="s">
        <v>5</v>
      </c>
      <c r="U235" s="255" t="s">
        <v>36</v>
      </c>
      <c r="V235" s="256"/>
      <c r="W235" s="257"/>
      <c r="X235" s="257"/>
      <c r="Y235" s="257"/>
      <c r="Z235" s="257"/>
      <c r="AA235" s="258"/>
      <c r="AR235" s="172" t="s">
        <v>132</v>
      </c>
      <c r="AT235" s="172" t="s">
        <v>118</v>
      </c>
      <c r="AU235" s="172" t="s">
        <v>93</v>
      </c>
      <c r="AY235" s="172" t="s">
        <v>117</v>
      </c>
      <c r="BE235" s="259">
        <f t="shared" si="8"/>
        <v>0</v>
      </c>
      <c r="BF235" s="259">
        <f t="shared" si="9"/>
        <v>0</v>
      </c>
      <c r="BG235" s="259">
        <f t="shared" si="10"/>
        <v>0</v>
      </c>
      <c r="BH235" s="259">
        <f t="shared" si="11"/>
        <v>0</v>
      </c>
      <c r="BI235" s="259">
        <f t="shared" si="12"/>
        <v>0</v>
      </c>
      <c r="BJ235" s="172" t="s">
        <v>16</v>
      </c>
      <c r="BK235" s="259">
        <f t="shared" si="13"/>
        <v>0</v>
      </c>
      <c r="BL235" s="172" t="s">
        <v>132</v>
      </c>
      <c r="BM235" s="172" t="s">
        <v>609</v>
      </c>
    </row>
    <row r="236" spans="2:65" s="182" customFormat="1" ht="38.25" customHeight="1">
      <c r="B236" s="183"/>
      <c r="C236" s="151" t="s">
        <v>610</v>
      </c>
      <c r="D236" s="151" t="s">
        <v>118</v>
      </c>
      <c r="E236" s="152" t="s">
        <v>611</v>
      </c>
      <c r="F236" s="341" t="s">
        <v>612</v>
      </c>
      <c r="G236" s="341"/>
      <c r="H236" s="341"/>
      <c r="I236" s="341"/>
      <c r="J236" s="153" t="s">
        <v>142</v>
      </c>
      <c r="K236" s="154">
        <v>10</v>
      </c>
      <c r="L236" s="342"/>
      <c r="M236" s="342"/>
      <c r="N236" s="343">
        <f t="shared" si="7"/>
        <v>0</v>
      </c>
      <c r="O236" s="343"/>
      <c r="P236" s="343"/>
      <c r="Q236" s="343"/>
      <c r="R236" s="186"/>
      <c r="T236" s="254" t="s">
        <v>5</v>
      </c>
      <c r="U236" s="255" t="s">
        <v>36</v>
      </c>
      <c r="V236" s="256"/>
      <c r="W236" s="257"/>
      <c r="X236" s="257"/>
      <c r="Y236" s="257"/>
      <c r="Z236" s="257"/>
      <c r="AA236" s="258"/>
      <c r="AR236" s="172" t="s">
        <v>132</v>
      </c>
      <c r="AT236" s="172" t="s">
        <v>118</v>
      </c>
      <c r="AU236" s="172" t="s">
        <v>93</v>
      </c>
      <c r="AY236" s="172" t="s">
        <v>117</v>
      </c>
      <c r="BE236" s="259">
        <f t="shared" si="8"/>
        <v>0</v>
      </c>
      <c r="BF236" s="259">
        <f t="shared" si="9"/>
        <v>0</v>
      </c>
      <c r="BG236" s="259">
        <f t="shared" si="10"/>
        <v>0</v>
      </c>
      <c r="BH236" s="259">
        <f t="shared" si="11"/>
        <v>0</v>
      </c>
      <c r="BI236" s="259">
        <f t="shared" si="12"/>
        <v>0</v>
      </c>
      <c r="BJ236" s="172" t="s">
        <v>16</v>
      </c>
      <c r="BK236" s="259">
        <f t="shared" si="13"/>
        <v>0</v>
      </c>
      <c r="BL236" s="172" t="s">
        <v>132</v>
      </c>
      <c r="BM236" s="172" t="s">
        <v>613</v>
      </c>
    </row>
    <row r="237" spans="2:65" s="182" customFormat="1" ht="25.5" customHeight="1">
      <c r="B237" s="183"/>
      <c r="C237" s="151" t="s">
        <v>614</v>
      </c>
      <c r="D237" s="151" t="s">
        <v>118</v>
      </c>
      <c r="E237" s="152" t="s">
        <v>615</v>
      </c>
      <c r="F237" s="341" t="s">
        <v>616</v>
      </c>
      <c r="G237" s="341"/>
      <c r="H237" s="341"/>
      <c r="I237" s="341"/>
      <c r="J237" s="153" t="s">
        <v>238</v>
      </c>
      <c r="K237" s="154">
        <v>10</v>
      </c>
      <c r="L237" s="342"/>
      <c r="M237" s="342"/>
      <c r="N237" s="343">
        <f t="shared" si="7"/>
        <v>0</v>
      </c>
      <c r="O237" s="343"/>
      <c r="P237" s="343"/>
      <c r="Q237" s="343"/>
      <c r="R237" s="186"/>
      <c r="T237" s="254" t="s">
        <v>5</v>
      </c>
      <c r="U237" s="255" t="s">
        <v>36</v>
      </c>
      <c r="V237" s="256"/>
      <c r="W237" s="257"/>
      <c r="X237" s="257"/>
      <c r="Y237" s="257"/>
      <c r="Z237" s="257"/>
      <c r="AA237" s="258"/>
      <c r="AR237" s="172" t="s">
        <v>132</v>
      </c>
      <c r="AT237" s="172" t="s">
        <v>118</v>
      </c>
      <c r="AU237" s="172" t="s">
        <v>93</v>
      </c>
      <c r="AY237" s="172" t="s">
        <v>117</v>
      </c>
      <c r="BE237" s="259">
        <f t="shared" si="8"/>
        <v>0</v>
      </c>
      <c r="BF237" s="259">
        <f t="shared" si="9"/>
        <v>0</v>
      </c>
      <c r="BG237" s="259">
        <f t="shared" si="10"/>
        <v>0</v>
      </c>
      <c r="BH237" s="259">
        <f t="shared" si="11"/>
        <v>0</v>
      </c>
      <c r="BI237" s="259">
        <f t="shared" si="12"/>
        <v>0</v>
      </c>
      <c r="BJ237" s="172" t="s">
        <v>16</v>
      </c>
      <c r="BK237" s="259">
        <f t="shared" si="13"/>
        <v>0</v>
      </c>
      <c r="BL237" s="172" t="s">
        <v>132</v>
      </c>
      <c r="BM237" s="172" t="s">
        <v>617</v>
      </c>
    </row>
    <row r="238" spans="2:65" s="182" customFormat="1" ht="25.5" customHeight="1">
      <c r="B238" s="183"/>
      <c r="C238" s="151" t="s">
        <v>618</v>
      </c>
      <c r="D238" s="151" t="s">
        <v>118</v>
      </c>
      <c r="E238" s="152" t="s">
        <v>619</v>
      </c>
      <c r="F238" s="341" t="s">
        <v>620</v>
      </c>
      <c r="G238" s="341"/>
      <c r="H238" s="341"/>
      <c r="I238" s="341"/>
      <c r="J238" s="153" t="s">
        <v>238</v>
      </c>
      <c r="K238" s="154">
        <v>10</v>
      </c>
      <c r="L238" s="342"/>
      <c r="M238" s="342"/>
      <c r="N238" s="343">
        <f t="shared" si="7"/>
        <v>0</v>
      </c>
      <c r="O238" s="343"/>
      <c r="P238" s="343"/>
      <c r="Q238" s="343"/>
      <c r="R238" s="186"/>
      <c r="T238" s="254" t="s">
        <v>5</v>
      </c>
      <c r="U238" s="255" t="s">
        <v>36</v>
      </c>
      <c r="V238" s="256"/>
      <c r="W238" s="257"/>
      <c r="X238" s="257"/>
      <c r="Y238" s="257"/>
      <c r="Z238" s="257"/>
      <c r="AA238" s="258"/>
      <c r="AR238" s="172" t="s">
        <v>132</v>
      </c>
      <c r="AT238" s="172" t="s">
        <v>118</v>
      </c>
      <c r="AU238" s="172" t="s">
        <v>93</v>
      </c>
      <c r="AY238" s="172" t="s">
        <v>117</v>
      </c>
      <c r="BE238" s="259">
        <f t="shared" si="8"/>
        <v>0</v>
      </c>
      <c r="BF238" s="259">
        <f t="shared" si="9"/>
        <v>0</v>
      </c>
      <c r="BG238" s="259">
        <f t="shared" si="10"/>
        <v>0</v>
      </c>
      <c r="BH238" s="259">
        <f t="shared" si="11"/>
        <v>0</v>
      </c>
      <c r="BI238" s="259">
        <f t="shared" si="12"/>
        <v>0</v>
      </c>
      <c r="BJ238" s="172" t="s">
        <v>16</v>
      </c>
      <c r="BK238" s="259">
        <f t="shared" si="13"/>
        <v>0</v>
      </c>
      <c r="BL238" s="172" t="s">
        <v>132</v>
      </c>
      <c r="BM238" s="172" t="s">
        <v>621</v>
      </c>
    </row>
    <row r="239" spans="2:65" s="182" customFormat="1" ht="25.5" customHeight="1">
      <c r="B239" s="183"/>
      <c r="C239" s="151" t="s">
        <v>622</v>
      </c>
      <c r="D239" s="151" t="s">
        <v>118</v>
      </c>
      <c r="E239" s="152" t="s">
        <v>623</v>
      </c>
      <c r="F239" s="341" t="s">
        <v>624</v>
      </c>
      <c r="G239" s="341"/>
      <c r="H239" s="341"/>
      <c r="I239" s="341"/>
      <c r="J239" s="153" t="s">
        <v>238</v>
      </c>
      <c r="K239" s="154">
        <v>20</v>
      </c>
      <c r="L239" s="342"/>
      <c r="M239" s="342"/>
      <c r="N239" s="343">
        <f t="shared" si="7"/>
        <v>0</v>
      </c>
      <c r="O239" s="343"/>
      <c r="P239" s="343"/>
      <c r="Q239" s="343"/>
      <c r="R239" s="186"/>
      <c r="T239" s="254" t="s">
        <v>5</v>
      </c>
      <c r="U239" s="255" t="s">
        <v>36</v>
      </c>
      <c r="V239" s="256"/>
      <c r="W239" s="257"/>
      <c r="X239" s="257"/>
      <c r="Y239" s="257"/>
      <c r="Z239" s="257"/>
      <c r="AA239" s="258"/>
      <c r="AR239" s="172" t="s">
        <v>132</v>
      </c>
      <c r="AT239" s="172" t="s">
        <v>118</v>
      </c>
      <c r="AU239" s="172" t="s">
        <v>93</v>
      </c>
      <c r="AY239" s="172" t="s">
        <v>117</v>
      </c>
      <c r="BE239" s="259">
        <f t="shared" si="8"/>
        <v>0</v>
      </c>
      <c r="BF239" s="259">
        <f t="shared" si="9"/>
        <v>0</v>
      </c>
      <c r="BG239" s="259">
        <f t="shared" si="10"/>
        <v>0</v>
      </c>
      <c r="BH239" s="259">
        <f t="shared" si="11"/>
        <v>0</v>
      </c>
      <c r="BI239" s="259">
        <f t="shared" si="12"/>
        <v>0</v>
      </c>
      <c r="BJ239" s="172" t="s">
        <v>16</v>
      </c>
      <c r="BK239" s="259">
        <f t="shared" si="13"/>
        <v>0</v>
      </c>
      <c r="BL239" s="172" t="s">
        <v>132</v>
      </c>
      <c r="BM239" s="172" t="s">
        <v>625</v>
      </c>
    </row>
    <row r="240" spans="2:65" s="182" customFormat="1" ht="25.5" customHeight="1">
      <c r="B240" s="183"/>
      <c r="C240" s="151" t="s">
        <v>626</v>
      </c>
      <c r="D240" s="151" t="s">
        <v>118</v>
      </c>
      <c r="E240" s="152" t="s">
        <v>627</v>
      </c>
      <c r="F240" s="341" t="s">
        <v>628</v>
      </c>
      <c r="G240" s="341"/>
      <c r="H240" s="341"/>
      <c r="I240" s="341"/>
      <c r="J240" s="153" t="s">
        <v>238</v>
      </c>
      <c r="K240" s="154">
        <v>20</v>
      </c>
      <c r="L240" s="342"/>
      <c r="M240" s="342"/>
      <c r="N240" s="343">
        <f t="shared" si="7"/>
        <v>0</v>
      </c>
      <c r="O240" s="343"/>
      <c r="P240" s="343"/>
      <c r="Q240" s="343"/>
      <c r="R240" s="186"/>
      <c r="T240" s="254" t="s">
        <v>5</v>
      </c>
      <c r="U240" s="255" t="s">
        <v>36</v>
      </c>
      <c r="V240" s="256"/>
      <c r="W240" s="257"/>
      <c r="X240" s="257"/>
      <c r="Y240" s="257"/>
      <c r="Z240" s="257"/>
      <c r="AA240" s="258"/>
      <c r="AR240" s="172" t="s">
        <v>132</v>
      </c>
      <c r="AT240" s="172" t="s">
        <v>118</v>
      </c>
      <c r="AU240" s="172" t="s">
        <v>93</v>
      </c>
      <c r="AY240" s="172" t="s">
        <v>117</v>
      </c>
      <c r="BE240" s="259">
        <f t="shared" si="8"/>
        <v>0</v>
      </c>
      <c r="BF240" s="259">
        <f t="shared" si="9"/>
        <v>0</v>
      </c>
      <c r="BG240" s="259">
        <f t="shared" si="10"/>
        <v>0</v>
      </c>
      <c r="BH240" s="259">
        <f t="shared" si="11"/>
        <v>0</v>
      </c>
      <c r="BI240" s="259">
        <f t="shared" si="12"/>
        <v>0</v>
      </c>
      <c r="BJ240" s="172" t="s">
        <v>16</v>
      </c>
      <c r="BK240" s="259">
        <f t="shared" si="13"/>
        <v>0</v>
      </c>
      <c r="BL240" s="172" t="s">
        <v>132</v>
      </c>
      <c r="BM240" s="172" t="s">
        <v>629</v>
      </c>
    </row>
    <row r="241" spans="2:65" s="182" customFormat="1" ht="25.5" customHeight="1">
      <c r="B241" s="183"/>
      <c r="C241" s="151" t="s">
        <v>630</v>
      </c>
      <c r="D241" s="151" t="s">
        <v>118</v>
      </c>
      <c r="E241" s="152" t="s">
        <v>631</v>
      </c>
      <c r="F241" s="341" t="s">
        <v>632</v>
      </c>
      <c r="G241" s="341"/>
      <c r="H241" s="341"/>
      <c r="I241" s="341"/>
      <c r="J241" s="153" t="s">
        <v>238</v>
      </c>
      <c r="K241" s="154">
        <v>20</v>
      </c>
      <c r="L241" s="342"/>
      <c r="M241" s="342"/>
      <c r="N241" s="343">
        <f t="shared" si="7"/>
        <v>0</v>
      </c>
      <c r="O241" s="343"/>
      <c r="P241" s="343"/>
      <c r="Q241" s="343"/>
      <c r="R241" s="186"/>
      <c r="T241" s="254" t="s">
        <v>5</v>
      </c>
      <c r="U241" s="255" t="s">
        <v>36</v>
      </c>
      <c r="V241" s="256"/>
      <c r="W241" s="257"/>
      <c r="X241" s="257"/>
      <c r="Y241" s="257"/>
      <c r="Z241" s="257"/>
      <c r="AA241" s="258"/>
      <c r="AR241" s="172" t="s">
        <v>132</v>
      </c>
      <c r="AT241" s="172" t="s">
        <v>118</v>
      </c>
      <c r="AU241" s="172" t="s">
        <v>93</v>
      </c>
      <c r="AY241" s="172" t="s">
        <v>117</v>
      </c>
      <c r="BE241" s="259">
        <f t="shared" si="8"/>
        <v>0</v>
      </c>
      <c r="BF241" s="259">
        <f t="shared" si="9"/>
        <v>0</v>
      </c>
      <c r="BG241" s="259">
        <f t="shared" si="10"/>
        <v>0</v>
      </c>
      <c r="BH241" s="259">
        <f t="shared" si="11"/>
        <v>0</v>
      </c>
      <c r="BI241" s="259">
        <f t="shared" si="12"/>
        <v>0</v>
      </c>
      <c r="BJ241" s="172" t="s">
        <v>16</v>
      </c>
      <c r="BK241" s="259">
        <f t="shared" si="13"/>
        <v>0</v>
      </c>
      <c r="BL241" s="172" t="s">
        <v>132</v>
      </c>
      <c r="BM241" s="172" t="s">
        <v>633</v>
      </c>
    </row>
    <row r="242" spans="2:65" s="182" customFormat="1" ht="25.5" customHeight="1">
      <c r="B242" s="183"/>
      <c r="C242" s="151" t="s">
        <v>634</v>
      </c>
      <c r="D242" s="151" t="s">
        <v>118</v>
      </c>
      <c r="E242" s="152" t="s">
        <v>635</v>
      </c>
      <c r="F242" s="341" t="s">
        <v>636</v>
      </c>
      <c r="G242" s="341"/>
      <c r="H242" s="341"/>
      <c r="I242" s="341"/>
      <c r="J242" s="153" t="s">
        <v>238</v>
      </c>
      <c r="K242" s="154">
        <v>20</v>
      </c>
      <c r="L242" s="342"/>
      <c r="M242" s="342"/>
      <c r="N242" s="343">
        <f aca="true" t="shared" si="14" ref="N242:N305">ROUND(L242*K242,2)</f>
        <v>0</v>
      </c>
      <c r="O242" s="343"/>
      <c r="P242" s="343"/>
      <c r="Q242" s="343"/>
      <c r="R242" s="186"/>
      <c r="T242" s="254" t="s">
        <v>5</v>
      </c>
      <c r="U242" s="255" t="s">
        <v>36</v>
      </c>
      <c r="V242" s="256"/>
      <c r="W242" s="257"/>
      <c r="X242" s="257"/>
      <c r="Y242" s="257"/>
      <c r="Z242" s="257"/>
      <c r="AA242" s="258"/>
      <c r="AR242" s="172" t="s">
        <v>132</v>
      </c>
      <c r="AT242" s="172" t="s">
        <v>118</v>
      </c>
      <c r="AU242" s="172" t="s">
        <v>93</v>
      </c>
      <c r="AY242" s="172" t="s">
        <v>117</v>
      </c>
      <c r="BE242" s="259">
        <f aca="true" t="shared" si="15" ref="BE242:BE305">IF(U242="základní",N242,0)</f>
        <v>0</v>
      </c>
      <c r="BF242" s="259">
        <f aca="true" t="shared" si="16" ref="BF242:BF305">IF(U242="snížená",N242,0)</f>
        <v>0</v>
      </c>
      <c r="BG242" s="259">
        <f aca="true" t="shared" si="17" ref="BG242:BG305">IF(U242="zákl. přenesená",N242,0)</f>
        <v>0</v>
      </c>
      <c r="BH242" s="259">
        <f aca="true" t="shared" si="18" ref="BH242:BH305">IF(U242="sníž. přenesená",N242,0)</f>
        <v>0</v>
      </c>
      <c r="BI242" s="259">
        <f aca="true" t="shared" si="19" ref="BI242:BI305">IF(U242="nulová",N242,0)</f>
        <v>0</v>
      </c>
      <c r="BJ242" s="172" t="s">
        <v>16</v>
      </c>
      <c r="BK242" s="259">
        <f aca="true" t="shared" si="20" ref="BK242:BK305">ROUND(L242*K242,2)</f>
        <v>0</v>
      </c>
      <c r="BL242" s="172" t="s">
        <v>132</v>
      </c>
      <c r="BM242" s="172" t="s">
        <v>637</v>
      </c>
    </row>
    <row r="243" spans="2:65" s="182" customFormat="1" ht="25.5" customHeight="1">
      <c r="B243" s="183"/>
      <c r="C243" s="151" t="s">
        <v>638</v>
      </c>
      <c r="D243" s="151" t="s">
        <v>118</v>
      </c>
      <c r="E243" s="152" t="s">
        <v>639</v>
      </c>
      <c r="F243" s="341" t="s">
        <v>640</v>
      </c>
      <c r="G243" s="341"/>
      <c r="H243" s="341"/>
      <c r="I243" s="341"/>
      <c r="J243" s="153" t="s">
        <v>238</v>
      </c>
      <c r="K243" s="154">
        <v>20</v>
      </c>
      <c r="L243" s="342"/>
      <c r="M243" s="342"/>
      <c r="N243" s="343">
        <f t="shared" si="14"/>
        <v>0</v>
      </c>
      <c r="O243" s="343"/>
      <c r="P243" s="343"/>
      <c r="Q243" s="343"/>
      <c r="R243" s="186"/>
      <c r="T243" s="254" t="s">
        <v>5</v>
      </c>
      <c r="U243" s="255" t="s">
        <v>36</v>
      </c>
      <c r="V243" s="256"/>
      <c r="W243" s="257"/>
      <c r="X243" s="257"/>
      <c r="Y243" s="257"/>
      <c r="Z243" s="257"/>
      <c r="AA243" s="258"/>
      <c r="AR243" s="172" t="s">
        <v>132</v>
      </c>
      <c r="AT243" s="172" t="s">
        <v>118</v>
      </c>
      <c r="AU243" s="172" t="s">
        <v>93</v>
      </c>
      <c r="AY243" s="172" t="s">
        <v>117</v>
      </c>
      <c r="BE243" s="259">
        <f t="shared" si="15"/>
        <v>0</v>
      </c>
      <c r="BF243" s="259">
        <f t="shared" si="16"/>
        <v>0</v>
      </c>
      <c r="BG243" s="259">
        <f t="shared" si="17"/>
        <v>0</v>
      </c>
      <c r="BH243" s="259">
        <f t="shared" si="18"/>
        <v>0</v>
      </c>
      <c r="BI243" s="259">
        <f t="shared" si="19"/>
        <v>0</v>
      </c>
      <c r="BJ243" s="172" t="s">
        <v>16</v>
      </c>
      <c r="BK243" s="259">
        <f t="shared" si="20"/>
        <v>0</v>
      </c>
      <c r="BL243" s="172" t="s">
        <v>132</v>
      </c>
      <c r="BM243" s="172" t="s">
        <v>641</v>
      </c>
    </row>
    <row r="244" spans="2:65" s="182" customFormat="1" ht="25.5" customHeight="1">
      <c r="B244" s="183"/>
      <c r="C244" s="151" t="s">
        <v>642</v>
      </c>
      <c r="D244" s="151" t="s">
        <v>118</v>
      </c>
      <c r="E244" s="152" t="s">
        <v>643</v>
      </c>
      <c r="F244" s="341" t="s">
        <v>644</v>
      </c>
      <c r="G244" s="341"/>
      <c r="H244" s="341"/>
      <c r="I244" s="341"/>
      <c r="J244" s="153" t="s">
        <v>238</v>
      </c>
      <c r="K244" s="154">
        <v>20</v>
      </c>
      <c r="L244" s="342"/>
      <c r="M244" s="342"/>
      <c r="N244" s="343">
        <f t="shared" si="14"/>
        <v>0</v>
      </c>
      <c r="O244" s="343"/>
      <c r="P244" s="343"/>
      <c r="Q244" s="343"/>
      <c r="R244" s="186"/>
      <c r="T244" s="254" t="s">
        <v>5</v>
      </c>
      <c r="U244" s="255" t="s">
        <v>36</v>
      </c>
      <c r="V244" s="256"/>
      <c r="W244" s="257"/>
      <c r="X244" s="257"/>
      <c r="Y244" s="257"/>
      <c r="Z244" s="257"/>
      <c r="AA244" s="258"/>
      <c r="AR244" s="172" t="s">
        <v>132</v>
      </c>
      <c r="AT244" s="172" t="s">
        <v>118</v>
      </c>
      <c r="AU244" s="172" t="s">
        <v>93</v>
      </c>
      <c r="AY244" s="172" t="s">
        <v>117</v>
      </c>
      <c r="BE244" s="259">
        <f t="shared" si="15"/>
        <v>0</v>
      </c>
      <c r="BF244" s="259">
        <f t="shared" si="16"/>
        <v>0</v>
      </c>
      <c r="BG244" s="259">
        <f t="shared" si="17"/>
        <v>0</v>
      </c>
      <c r="BH244" s="259">
        <f t="shared" si="18"/>
        <v>0</v>
      </c>
      <c r="BI244" s="259">
        <f t="shared" si="19"/>
        <v>0</v>
      </c>
      <c r="BJ244" s="172" t="s">
        <v>16</v>
      </c>
      <c r="BK244" s="259">
        <f t="shared" si="20"/>
        <v>0</v>
      </c>
      <c r="BL244" s="172" t="s">
        <v>132</v>
      </c>
      <c r="BM244" s="172" t="s">
        <v>645</v>
      </c>
    </row>
    <row r="245" spans="2:65" s="182" customFormat="1" ht="25.5" customHeight="1">
      <c r="B245" s="183"/>
      <c r="C245" s="151" t="s">
        <v>646</v>
      </c>
      <c r="D245" s="151" t="s">
        <v>118</v>
      </c>
      <c r="E245" s="152" t="s">
        <v>647</v>
      </c>
      <c r="F245" s="341" t="s">
        <v>648</v>
      </c>
      <c r="G245" s="341"/>
      <c r="H245" s="341"/>
      <c r="I245" s="341"/>
      <c r="J245" s="153" t="s">
        <v>238</v>
      </c>
      <c r="K245" s="154">
        <v>20</v>
      </c>
      <c r="L245" s="342"/>
      <c r="M245" s="342"/>
      <c r="N245" s="343">
        <f t="shared" si="14"/>
        <v>0</v>
      </c>
      <c r="O245" s="343"/>
      <c r="P245" s="343"/>
      <c r="Q245" s="343"/>
      <c r="R245" s="186"/>
      <c r="T245" s="254" t="s">
        <v>5</v>
      </c>
      <c r="U245" s="255" t="s">
        <v>36</v>
      </c>
      <c r="V245" s="256"/>
      <c r="W245" s="257"/>
      <c r="X245" s="257"/>
      <c r="Y245" s="257"/>
      <c r="Z245" s="257"/>
      <c r="AA245" s="258"/>
      <c r="AR245" s="172" t="s">
        <v>132</v>
      </c>
      <c r="AT245" s="172" t="s">
        <v>118</v>
      </c>
      <c r="AU245" s="172" t="s">
        <v>93</v>
      </c>
      <c r="AY245" s="172" t="s">
        <v>117</v>
      </c>
      <c r="BE245" s="259">
        <f t="shared" si="15"/>
        <v>0</v>
      </c>
      <c r="BF245" s="259">
        <f t="shared" si="16"/>
        <v>0</v>
      </c>
      <c r="BG245" s="259">
        <f t="shared" si="17"/>
        <v>0</v>
      </c>
      <c r="BH245" s="259">
        <f t="shared" si="18"/>
        <v>0</v>
      </c>
      <c r="BI245" s="259">
        <f t="shared" si="19"/>
        <v>0</v>
      </c>
      <c r="BJ245" s="172" t="s">
        <v>16</v>
      </c>
      <c r="BK245" s="259">
        <f t="shared" si="20"/>
        <v>0</v>
      </c>
      <c r="BL245" s="172" t="s">
        <v>132</v>
      </c>
      <c r="BM245" s="172" t="s">
        <v>649</v>
      </c>
    </row>
    <row r="246" spans="2:65" s="182" customFormat="1" ht="25.5" customHeight="1">
      <c r="B246" s="183"/>
      <c r="C246" s="151" t="s">
        <v>650</v>
      </c>
      <c r="D246" s="151" t="s">
        <v>118</v>
      </c>
      <c r="E246" s="152" t="s">
        <v>651</v>
      </c>
      <c r="F246" s="341" t="s">
        <v>652</v>
      </c>
      <c r="G246" s="341"/>
      <c r="H246" s="341"/>
      <c r="I246" s="341"/>
      <c r="J246" s="153" t="s">
        <v>238</v>
      </c>
      <c r="K246" s="154">
        <v>20</v>
      </c>
      <c r="L246" s="342"/>
      <c r="M246" s="342"/>
      <c r="N246" s="343">
        <f t="shared" si="14"/>
        <v>0</v>
      </c>
      <c r="O246" s="343"/>
      <c r="P246" s="343"/>
      <c r="Q246" s="343"/>
      <c r="R246" s="186"/>
      <c r="T246" s="254" t="s">
        <v>5</v>
      </c>
      <c r="U246" s="255" t="s">
        <v>36</v>
      </c>
      <c r="V246" s="256"/>
      <c r="W246" s="257"/>
      <c r="X246" s="257"/>
      <c r="Y246" s="257"/>
      <c r="Z246" s="257"/>
      <c r="AA246" s="258"/>
      <c r="AR246" s="172" t="s">
        <v>132</v>
      </c>
      <c r="AT246" s="172" t="s">
        <v>118</v>
      </c>
      <c r="AU246" s="172" t="s">
        <v>93</v>
      </c>
      <c r="AY246" s="172" t="s">
        <v>117</v>
      </c>
      <c r="BE246" s="259">
        <f t="shared" si="15"/>
        <v>0</v>
      </c>
      <c r="BF246" s="259">
        <f t="shared" si="16"/>
        <v>0</v>
      </c>
      <c r="BG246" s="259">
        <f t="shared" si="17"/>
        <v>0</v>
      </c>
      <c r="BH246" s="259">
        <f t="shared" si="18"/>
        <v>0</v>
      </c>
      <c r="BI246" s="259">
        <f t="shared" si="19"/>
        <v>0</v>
      </c>
      <c r="BJ246" s="172" t="s">
        <v>16</v>
      </c>
      <c r="BK246" s="259">
        <f t="shared" si="20"/>
        <v>0</v>
      </c>
      <c r="BL246" s="172" t="s">
        <v>132</v>
      </c>
      <c r="BM246" s="172" t="s">
        <v>653</v>
      </c>
    </row>
    <row r="247" spans="2:65" s="182" customFormat="1" ht="25.5" customHeight="1">
      <c r="B247" s="183"/>
      <c r="C247" s="151" t="s">
        <v>654</v>
      </c>
      <c r="D247" s="151" t="s">
        <v>118</v>
      </c>
      <c r="E247" s="152" t="s">
        <v>655</v>
      </c>
      <c r="F247" s="341" t="s">
        <v>656</v>
      </c>
      <c r="G247" s="341"/>
      <c r="H247" s="341"/>
      <c r="I247" s="341"/>
      <c r="J247" s="153" t="s">
        <v>238</v>
      </c>
      <c r="K247" s="154">
        <v>10</v>
      </c>
      <c r="L247" s="342"/>
      <c r="M247" s="342"/>
      <c r="N247" s="343">
        <f t="shared" si="14"/>
        <v>0</v>
      </c>
      <c r="O247" s="343"/>
      <c r="P247" s="343"/>
      <c r="Q247" s="343"/>
      <c r="R247" s="186"/>
      <c r="T247" s="254" t="s">
        <v>5</v>
      </c>
      <c r="U247" s="255" t="s">
        <v>36</v>
      </c>
      <c r="V247" s="256"/>
      <c r="W247" s="257"/>
      <c r="X247" s="257"/>
      <c r="Y247" s="257"/>
      <c r="Z247" s="257"/>
      <c r="AA247" s="258"/>
      <c r="AR247" s="172" t="s">
        <v>132</v>
      </c>
      <c r="AT247" s="172" t="s">
        <v>118</v>
      </c>
      <c r="AU247" s="172" t="s">
        <v>93</v>
      </c>
      <c r="AY247" s="172" t="s">
        <v>117</v>
      </c>
      <c r="BE247" s="259">
        <f t="shared" si="15"/>
        <v>0</v>
      </c>
      <c r="BF247" s="259">
        <f t="shared" si="16"/>
        <v>0</v>
      </c>
      <c r="BG247" s="259">
        <f t="shared" si="17"/>
        <v>0</v>
      </c>
      <c r="BH247" s="259">
        <f t="shared" si="18"/>
        <v>0</v>
      </c>
      <c r="BI247" s="259">
        <f t="shared" si="19"/>
        <v>0</v>
      </c>
      <c r="BJ247" s="172" t="s">
        <v>16</v>
      </c>
      <c r="BK247" s="259">
        <f t="shared" si="20"/>
        <v>0</v>
      </c>
      <c r="BL247" s="172" t="s">
        <v>132</v>
      </c>
      <c r="BM247" s="172" t="s">
        <v>657</v>
      </c>
    </row>
    <row r="248" spans="2:65" s="182" customFormat="1" ht="25.5" customHeight="1">
      <c r="B248" s="183"/>
      <c r="C248" s="151" t="s">
        <v>658</v>
      </c>
      <c r="D248" s="151" t="s">
        <v>118</v>
      </c>
      <c r="E248" s="152" t="s">
        <v>659</v>
      </c>
      <c r="F248" s="341" t="s">
        <v>660</v>
      </c>
      <c r="G248" s="341"/>
      <c r="H248" s="341"/>
      <c r="I248" s="341"/>
      <c r="J248" s="153" t="s">
        <v>238</v>
      </c>
      <c r="K248" s="154">
        <v>10</v>
      </c>
      <c r="L248" s="342"/>
      <c r="M248" s="342"/>
      <c r="N248" s="343">
        <f t="shared" si="14"/>
        <v>0</v>
      </c>
      <c r="O248" s="343"/>
      <c r="P248" s="343"/>
      <c r="Q248" s="343"/>
      <c r="R248" s="186"/>
      <c r="T248" s="254" t="s">
        <v>5</v>
      </c>
      <c r="U248" s="255" t="s">
        <v>36</v>
      </c>
      <c r="V248" s="256"/>
      <c r="W248" s="257"/>
      <c r="X248" s="257"/>
      <c r="Y248" s="257"/>
      <c r="Z248" s="257"/>
      <c r="AA248" s="258"/>
      <c r="AR248" s="172" t="s">
        <v>132</v>
      </c>
      <c r="AT248" s="172" t="s">
        <v>118</v>
      </c>
      <c r="AU248" s="172" t="s">
        <v>93</v>
      </c>
      <c r="AY248" s="172" t="s">
        <v>117</v>
      </c>
      <c r="BE248" s="259">
        <f t="shared" si="15"/>
        <v>0</v>
      </c>
      <c r="BF248" s="259">
        <f t="shared" si="16"/>
        <v>0</v>
      </c>
      <c r="BG248" s="259">
        <f t="shared" si="17"/>
        <v>0</v>
      </c>
      <c r="BH248" s="259">
        <f t="shared" si="18"/>
        <v>0</v>
      </c>
      <c r="BI248" s="259">
        <f t="shared" si="19"/>
        <v>0</v>
      </c>
      <c r="BJ248" s="172" t="s">
        <v>16</v>
      </c>
      <c r="BK248" s="259">
        <f t="shared" si="20"/>
        <v>0</v>
      </c>
      <c r="BL248" s="172" t="s">
        <v>132</v>
      </c>
      <c r="BM248" s="172" t="s">
        <v>661</v>
      </c>
    </row>
    <row r="249" spans="2:65" s="182" customFormat="1" ht="25.5" customHeight="1">
      <c r="B249" s="183"/>
      <c r="C249" s="151" t="s">
        <v>662</v>
      </c>
      <c r="D249" s="151" t="s">
        <v>118</v>
      </c>
      <c r="E249" s="152" t="s">
        <v>663</v>
      </c>
      <c r="F249" s="341" t="s">
        <v>664</v>
      </c>
      <c r="G249" s="341"/>
      <c r="H249" s="341"/>
      <c r="I249" s="341"/>
      <c r="J249" s="153" t="s">
        <v>238</v>
      </c>
      <c r="K249" s="154">
        <v>10</v>
      </c>
      <c r="L249" s="342"/>
      <c r="M249" s="342"/>
      <c r="N249" s="343">
        <f t="shared" si="14"/>
        <v>0</v>
      </c>
      <c r="O249" s="343"/>
      <c r="P249" s="343"/>
      <c r="Q249" s="343"/>
      <c r="R249" s="186"/>
      <c r="T249" s="254" t="s">
        <v>5</v>
      </c>
      <c r="U249" s="255" t="s">
        <v>36</v>
      </c>
      <c r="V249" s="256"/>
      <c r="W249" s="257"/>
      <c r="X249" s="257"/>
      <c r="Y249" s="257"/>
      <c r="Z249" s="257"/>
      <c r="AA249" s="258"/>
      <c r="AR249" s="172" t="s">
        <v>132</v>
      </c>
      <c r="AT249" s="172" t="s">
        <v>118</v>
      </c>
      <c r="AU249" s="172" t="s">
        <v>93</v>
      </c>
      <c r="AY249" s="172" t="s">
        <v>117</v>
      </c>
      <c r="BE249" s="259">
        <f t="shared" si="15"/>
        <v>0</v>
      </c>
      <c r="BF249" s="259">
        <f t="shared" si="16"/>
        <v>0</v>
      </c>
      <c r="BG249" s="259">
        <f t="shared" si="17"/>
        <v>0</v>
      </c>
      <c r="BH249" s="259">
        <f t="shared" si="18"/>
        <v>0</v>
      </c>
      <c r="BI249" s="259">
        <f t="shared" si="19"/>
        <v>0</v>
      </c>
      <c r="BJ249" s="172" t="s">
        <v>16</v>
      </c>
      <c r="BK249" s="259">
        <f t="shared" si="20"/>
        <v>0</v>
      </c>
      <c r="BL249" s="172" t="s">
        <v>132</v>
      </c>
      <c r="BM249" s="172" t="s">
        <v>665</v>
      </c>
    </row>
    <row r="250" spans="2:65" s="182" customFormat="1" ht="25.5" customHeight="1">
      <c r="B250" s="183"/>
      <c r="C250" s="151" t="s">
        <v>666</v>
      </c>
      <c r="D250" s="151" t="s">
        <v>118</v>
      </c>
      <c r="E250" s="152" t="s">
        <v>667</v>
      </c>
      <c r="F250" s="341" t="s">
        <v>668</v>
      </c>
      <c r="G250" s="341"/>
      <c r="H250" s="341"/>
      <c r="I250" s="341"/>
      <c r="J250" s="153" t="s">
        <v>161</v>
      </c>
      <c r="K250" s="154">
        <v>50</v>
      </c>
      <c r="L250" s="342"/>
      <c r="M250" s="342"/>
      <c r="N250" s="343">
        <f t="shared" si="14"/>
        <v>0</v>
      </c>
      <c r="O250" s="343"/>
      <c r="P250" s="343"/>
      <c r="Q250" s="343"/>
      <c r="R250" s="186"/>
      <c r="T250" s="254" t="s">
        <v>5</v>
      </c>
      <c r="U250" s="255" t="s">
        <v>36</v>
      </c>
      <c r="V250" s="256"/>
      <c r="W250" s="257"/>
      <c r="X250" s="257"/>
      <c r="Y250" s="257"/>
      <c r="Z250" s="257"/>
      <c r="AA250" s="258"/>
      <c r="AR250" s="172" t="s">
        <v>132</v>
      </c>
      <c r="AT250" s="172" t="s">
        <v>118</v>
      </c>
      <c r="AU250" s="172" t="s">
        <v>93</v>
      </c>
      <c r="AY250" s="172" t="s">
        <v>117</v>
      </c>
      <c r="BE250" s="259">
        <f t="shared" si="15"/>
        <v>0</v>
      </c>
      <c r="BF250" s="259">
        <f t="shared" si="16"/>
        <v>0</v>
      </c>
      <c r="BG250" s="259">
        <f t="shared" si="17"/>
        <v>0</v>
      </c>
      <c r="BH250" s="259">
        <f t="shared" si="18"/>
        <v>0</v>
      </c>
      <c r="BI250" s="259">
        <f t="shared" si="19"/>
        <v>0</v>
      </c>
      <c r="BJ250" s="172" t="s">
        <v>16</v>
      </c>
      <c r="BK250" s="259">
        <f t="shared" si="20"/>
        <v>0</v>
      </c>
      <c r="BL250" s="172" t="s">
        <v>132</v>
      </c>
      <c r="BM250" s="172" t="s">
        <v>669</v>
      </c>
    </row>
    <row r="251" spans="2:65" s="182" customFormat="1" ht="25.5" customHeight="1">
      <c r="B251" s="183"/>
      <c r="C251" s="151" t="s">
        <v>670</v>
      </c>
      <c r="D251" s="151" t="s">
        <v>118</v>
      </c>
      <c r="E251" s="152" t="s">
        <v>671</v>
      </c>
      <c r="F251" s="341" t="s">
        <v>672</v>
      </c>
      <c r="G251" s="341"/>
      <c r="H251" s="341"/>
      <c r="I251" s="341"/>
      <c r="J251" s="153" t="s">
        <v>161</v>
      </c>
      <c r="K251" s="154">
        <v>30</v>
      </c>
      <c r="L251" s="342"/>
      <c r="M251" s="342"/>
      <c r="N251" s="343">
        <f t="shared" si="14"/>
        <v>0</v>
      </c>
      <c r="O251" s="343"/>
      <c r="P251" s="343"/>
      <c r="Q251" s="343"/>
      <c r="R251" s="186"/>
      <c r="T251" s="254" t="s">
        <v>5</v>
      </c>
      <c r="U251" s="255" t="s">
        <v>36</v>
      </c>
      <c r="V251" s="256"/>
      <c r="W251" s="257"/>
      <c r="X251" s="257"/>
      <c r="Y251" s="257"/>
      <c r="Z251" s="257"/>
      <c r="AA251" s="258"/>
      <c r="AR251" s="172" t="s">
        <v>132</v>
      </c>
      <c r="AT251" s="172" t="s">
        <v>118</v>
      </c>
      <c r="AU251" s="172" t="s">
        <v>93</v>
      </c>
      <c r="AY251" s="172" t="s">
        <v>117</v>
      </c>
      <c r="BE251" s="259">
        <f t="shared" si="15"/>
        <v>0</v>
      </c>
      <c r="BF251" s="259">
        <f t="shared" si="16"/>
        <v>0</v>
      </c>
      <c r="BG251" s="259">
        <f t="shared" si="17"/>
        <v>0</v>
      </c>
      <c r="BH251" s="259">
        <f t="shared" si="18"/>
        <v>0</v>
      </c>
      <c r="BI251" s="259">
        <f t="shared" si="19"/>
        <v>0</v>
      </c>
      <c r="BJ251" s="172" t="s">
        <v>16</v>
      </c>
      <c r="BK251" s="259">
        <f t="shared" si="20"/>
        <v>0</v>
      </c>
      <c r="BL251" s="172" t="s">
        <v>132</v>
      </c>
      <c r="BM251" s="172" t="s">
        <v>673</v>
      </c>
    </row>
    <row r="252" spans="2:65" s="182" customFormat="1" ht="25.5" customHeight="1">
      <c r="B252" s="183"/>
      <c r="C252" s="151" t="s">
        <v>674</v>
      </c>
      <c r="D252" s="151" t="s">
        <v>118</v>
      </c>
      <c r="E252" s="152" t="s">
        <v>675</v>
      </c>
      <c r="F252" s="341" t="s">
        <v>676</v>
      </c>
      <c r="G252" s="341"/>
      <c r="H252" s="341"/>
      <c r="I252" s="341"/>
      <c r="J252" s="153" t="s">
        <v>161</v>
      </c>
      <c r="K252" s="154">
        <v>30</v>
      </c>
      <c r="L252" s="342"/>
      <c r="M252" s="342"/>
      <c r="N252" s="343">
        <f t="shared" si="14"/>
        <v>0</v>
      </c>
      <c r="O252" s="343"/>
      <c r="P252" s="343"/>
      <c r="Q252" s="343"/>
      <c r="R252" s="186"/>
      <c r="T252" s="254" t="s">
        <v>5</v>
      </c>
      <c r="U252" s="255" t="s">
        <v>36</v>
      </c>
      <c r="V252" s="256"/>
      <c r="W252" s="257"/>
      <c r="X252" s="257"/>
      <c r="Y252" s="257"/>
      <c r="Z252" s="257"/>
      <c r="AA252" s="258"/>
      <c r="AR252" s="172" t="s">
        <v>132</v>
      </c>
      <c r="AT252" s="172" t="s">
        <v>118</v>
      </c>
      <c r="AU252" s="172" t="s">
        <v>93</v>
      </c>
      <c r="AY252" s="172" t="s">
        <v>117</v>
      </c>
      <c r="BE252" s="259">
        <f t="shared" si="15"/>
        <v>0</v>
      </c>
      <c r="BF252" s="259">
        <f t="shared" si="16"/>
        <v>0</v>
      </c>
      <c r="BG252" s="259">
        <f t="shared" si="17"/>
        <v>0</v>
      </c>
      <c r="BH252" s="259">
        <f t="shared" si="18"/>
        <v>0</v>
      </c>
      <c r="BI252" s="259">
        <f t="shared" si="19"/>
        <v>0</v>
      </c>
      <c r="BJ252" s="172" t="s">
        <v>16</v>
      </c>
      <c r="BK252" s="259">
        <f t="shared" si="20"/>
        <v>0</v>
      </c>
      <c r="BL252" s="172" t="s">
        <v>132</v>
      </c>
      <c r="BM252" s="172" t="s">
        <v>677</v>
      </c>
    </row>
    <row r="253" spans="2:65" s="182" customFormat="1" ht="25.5" customHeight="1">
      <c r="B253" s="183"/>
      <c r="C253" s="151" t="s">
        <v>678</v>
      </c>
      <c r="D253" s="151" t="s">
        <v>118</v>
      </c>
      <c r="E253" s="152" t="s">
        <v>679</v>
      </c>
      <c r="F253" s="341" t="s">
        <v>680</v>
      </c>
      <c r="G253" s="341"/>
      <c r="H253" s="341"/>
      <c r="I253" s="341"/>
      <c r="J253" s="153" t="s">
        <v>238</v>
      </c>
      <c r="K253" s="154">
        <v>30</v>
      </c>
      <c r="L253" s="342"/>
      <c r="M253" s="342"/>
      <c r="N253" s="343">
        <f t="shared" si="14"/>
        <v>0</v>
      </c>
      <c r="O253" s="343"/>
      <c r="P253" s="343"/>
      <c r="Q253" s="343"/>
      <c r="R253" s="186"/>
      <c r="T253" s="254" t="s">
        <v>5</v>
      </c>
      <c r="U253" s="255" t="s">
        <v>36</v>
      </c>
      <c r="V253" s="256"/>
      <c r="W253" s="257"/>
      <c r="X253" s="257"/>
      <c r="Y253" s="257"/>
      <c r="Z253" s="257"/>
      <c r="AA253" s="258"/>
      <c r="AR253" s="172" t="s">
        <v>132</v>
      </c>
      <c r="AT253" s="172" t="s">
        <v>118</v>
      </c>
      <c r="AU253" s="172" t="s">
        <v>93</v>
      </c>
      <c r="AY253" s="172" t="s">
        <v>117</v>
      </c>
      <c r="BE253" s="259">
        <f t="shared" si="15"/>
        <v>0</v>
      </c>
      <c r="BF253" s="259">
        <f t="shared" si="16"/>
        <v>0</v>
      </c>
      <c r="BG253" s="259">
        <f t="shared" si="17"/>
        <v>0</v>
      </c>
      <c r="BH253" s="259">
        <f t="shared" si="18"/>
        <v>0</v>
      </c>
      <c r="BI253" s="259">
        <f t="shared" si="19"/>
        <v>0</v>
      </c>
      <c r="BJ253" s="172" t="s">
        <v>16</v>
      </c>
      <c r="BK253" s="259">
        <f t="shared" si="20"/>
        <v>0</v>
      </c>
      <c r="BL253" s="172" t="s">
        <v>132</v>
      </c>
      <c r="BM253" s="172" t="s">
        <v>681</v>
      </c>
    </row>
    <row r="254" spans="2:65" s="182" customFormat="1" ht="25.5" customHeight="1">
      <c r="B254" s="183"/>
      <c r="C254" s="151" t="s">
        <v>682</v>
      </c>
      <c r="D254" s="151" t="s">
        <v>118</v>
      </c>
      <c r="E254" s="152" t="s">
        <v>683</v>
      </c>
      <c r="F254" s="341" t="s">
        <v>684</v>
      </c>
      <c r="G254" s="341"/>
      <c r="H254" s="341"/>
      <c r="I254" s="341"/>
      <c r="J254" s="153" t="s">
        <v>238</v>
      </c>
      <c r="K254" s="154">
        <v>30</v>
      </c>
      <c r="L254" s="342"/>
      <c r="M254" s="342"/>
      <c r="N254" s="343">
        <f t="shared" si="14"/>
        <v>0</v>
      </c>
      <c r="O254" s="343"/>
      <c r="P254" s="343"/>
      <c r="Q254" s="343"/>
      <c r="R254" s="186"/>
      <c r="T254" s="254" t="s">
        <v>5</v>
      </c>
      <c r="U254" s="255" t="s">
        <v>36</v>
      </c>
      <c r="V254" s="256"/>
      <c r="W254" s="257"/>
      <c r="X254" s="257"/>
      <c r="Y254" s="257"/>
      <c r="Z254" s="257"/>
      <c r="AA254" s="258"/>
      <c r="AR254" s="172" t="s">
        <v>132</v>
      </c>
      <c r="AT254" s="172" t="s">
        <v>118</v>
      </c>
      <c r="AU254" s="172" t="s">
        <v>93</v>
      </c>
      <c r="AY254" s="172" t="s">
        <v>117</v>
      </c>
      <c r="BE254" s="259">
        <f t="shared" si="15"/>
        <v>0</v>
      </c>
      <c r="BF254" s="259">
        <f t="shared" si="16"/>
        <v>0</v>
      </c>
      <c r="BG254" s="259">
        <f t="shared" si="17"/>
        <v>0</v>
      </c>
      <c r="BH254" s="259">
        <f t="shared" si="18"/>
        <v>0</v>
      </c>
      <c r="BI254" s="259">
        <f t="shared" si="19"/>
        <v>0</v>
      </c>
      <c r="BJ254" s="172" t="s">
        <v>16</v>
      </c>
      <c r="BK254" s="259">
        <f t="shared" si="20"/>
        <v>0</v>
      </c>
      <c r="BL254" s="172" t="s">
        <v>132</v>
      </c>
      <c r="BM254" s="172" t="s">
        <v>685</v>
      </c>
    </row>
    <row r="255" spans="2:65" s="182" customFormat="1" ht="25.5" customHeight="1">
      <c r="B255" s="183"/>
      <c r="C255" s="151" t="s">
        <v>686</v>
      </c>
      <c r="D255" s="151" t="s">
        <v>118</v>
      </c>
      <c r="E255" s="152" t="s">
        <v>687</v>
      </c>
      <c r="F255" s="341" t="s">
        <v>688</v>
      </c>
      <c r="G255" s="341"/>
      <c r="H255" s="341"/>
      <c r="I255" s="341"/>
      <c r="J255" s="153" t="s">
        <v>238</v>
      </c>
      <c r="K255" s="154">
        <v>30</v>
      </c>
      <c r="L255" s="342"/>
      <c r="M255" s="342"/>
      <c r="N255" s="343">
        <f t="shared" si="14"/>
        <v>0</v>
      </c>
      <c r="O255" s="343"/>
      <c r="P255" s="343"/>
      <c r="Q255" s="343"/>
      <c r="R255" s="186"/>
      <c r="T255" s="254" t="s">
        <v>5</v>
      </c>
      <c r="U255" s="255" t="s">
        <v>36</v>
      </c>
      <c r="V255" s="256"/>
      <c r="W255" s="257"/>
      <c r="X255" s="257"/>
      <c r="Y255" s="257"/>
      <c r="Z255" s="257"/>
      <c r="AA255" s="258"/>
      <c r="AR255" s="172" t="s">
        <v>132</v>
      </c>
      <c r="AT255" s="172" t="s">
        <v>118</v>
      </c>
      <c r="AU255" s="172" t="s">
        <v>93</v>
      </c>
      <c r="AY255" s="172" t="s">
        <v>117</v>
      </c>
      <c r="BE255" s="259">
        <f t="shared" si="15"/>
        <v>0</v>
      </c>
      <c r="BF255" s="259">
        <f t="shared" si="16"/>
        <v>0</v>
      </c>
      <c r="BG255" s="259">
        <f t="shared" si="17"/>
        <v>0</v>
      </c>
      <c r="BH255" s="259">
        <f t="shared" si="18"/>
        <v>0</v>
      </c>
      <c r="BI255" s="259">
        <f t="shared" si="19"/>
        <v>0</v>
      </c>
      <c r="BJ255" s="172" t="s">
        <v>16</v>
      </c>
      <c r="BK255" s="259">
        <f t="shared" si="20"/>
        <v>0</v>
      </c>
      <c r="BL255" s="172" t="s">
        <v>132</v>
      </c>
      <c r="BM255" s="172" t="s">
        <v>689</v>
      </c>
    </row>
    <row r="256" spans="2:65" s="182" customFormat="1" ht="25.5" customHeight="1">
      <c r="B256" s="183"/>
      <c r="C256" s="151" t="s">
        <v>690</v>
      </c>
      <c r="D256" s="151" t="s">
        <v>118</v>
      </c>
      <c r="E256" s="152" t="s">
        <v>691</v>
      </c>
      <c r="F256" s="341" t="s">
        <v>692</v>
      </c>
      <c r="G256" s="341"/>
      <c r="H256" s="341"/>
      <c r="I256" s="341"/>
      <c r="J256" s="153" t="s">
        <v>238</v>
      </c>
      <c r="K256" s="154">
        <v>10</v>
      </c>
      <c r="L256" s="342"/>
      <c r="M256" s="342"/>
      <c r="N256" s="343">
        <f t="shared" si="14"/>
        <v>0</v>
      </c>
      <c r="O256" s="343"/>
      <c r="P256" s="343"/>
      <c r="Q256" s="343"/>
      <c r="R256" s="186"/>
      <c r="T256" s="254" t="s">
        <v>5</v>
      </c>
      <c r="U256" s="255" t="s">
        <v>36</v>
      </c>
      <c r="V256" s="256"/>
      <c r="W256" s="257"/>
      <c r="X256" s="257"/>
      <c r="Y256" s="257"/>
      <c r="Z256" s="257"/>
      <c r="AA256" s="258"/>
      <c r="AR256" s="172" t="s">
        <v>132</v>
      </c>
      <c r="AT256" s="172" t="s">
        <v>118</v>
      </c>
      <c r="AU256" s="172" t="s">
        <v>93</v>
      </c>
      <c r="AY256" s="172" t="s">
        <v>117</v>
      </c>
      <c r="BE256" s="259">
        <f t="shared" si="15"/>
        <v>0</v>
      </c>
      <c r="BF256" s="259">
        <f t="shared" si="16"/>
        <v>0</v>
      </c>
      <c r="BG256" s="259">
        <f t="shared" si="17"/>
        <v>0</v>
      </c>
      <c r="BH256" s="259">
        <f t="shared" si="18"/>
        <v>0</v>
      </c>
      <c r="BI256" s="259">
        <f t="shared" si="19"/>
        <v>0</v>
      </c>
      <c r="BJ256" s="172" t="s">
        <v>16</v>
      </c>
      <c r="BK256" s="259">
        <f t="shared" si="20"/>
        <v>0</v>
      </c>
      <c r="BL256" s="172" t="s">
        <v>132</v>
      </c>
      <c r="BM256" s="172" t="s">
        <v>693</v>
      </c>
    </row>
    <row r="257" spans="2:65" s="182" customFormat="1" ht="25.5" customHeight="1">
      <c r="B257" s="183"/>
      <c r="C257" s="151" t="s">
        <v>694</v>
      </c>
      <c r="D257" s="151" t="s">
        <v>118</v>
      </c>
      <c r="E257" s="152" t="s">
        <v>695</v>
      </c>
      <c r="F257" s="341" t="s">
        <v>696</v>
      </c>
      <c r="G257" s="341"/>
      <c r="H257" s="341"/>
      <c r="I257" s="341"/>
      <c r="J257" s="153" t="s">
        <v>238</v>
      </c>
      <c r="K257" s="154">
        <v>10</v>
      </c>
      <c r="L257" s="342"/>
      <c r="M257" s="342"/>
      <c r="N257" s="343">
        <f t="shared" si="14"/>
        <v>0</v>
      </c>
      <c r="O257" s="343"/>
      <c r="P257" s="343"/>
      <c r="Q257" s="343"/>
      <c r="R257" s="186"/>
      <c r="T257" s="254" t="s">
        <v>5</v>
      </c>
      <c r="U257" s="255" t="s">
        <v>36</v>
      </c>
      <c r="V257" s="256"/>
      <c r="W257" s="257"/>
      <c r="X257" s="257"/>
      <c r="Y257" s="257"/>
      <c r="Z257" s="257"/>
      <c r="AA257" s="258"/>
      <c r="AR257" s="172" t="s">
        <v>132</v>
      </c>
      <c r="AT257" s="172" t="s">
        <v>118</v>
      </c>
      <c r="AU257" s="172" t="s">
        <v>93</v>
      </c>
      <c r="AY257" s="172" t="s">
        <v>117</v>
      </c>
      <c r="BE257" s="259">
        <f t="shared" si="15"/>
        <v>0</v>
      </c>
      <c r="BF257" s="259">
        <f t="shared" si="16"/>
        <v>0</v>
      </c>
      <c r="BG257" s="259">
        <f t="shared" si="17"/>
        <v>0</v>
      </c>
      <c r="BH257" s="259">
        <f t="shared" si="18"/>
        <v>0</v>
      </c>
      <c r="BI257" s="259">
        <f t="shared" si="19"/>
        <v>0</v>
      </c>
      <c r="BJ257" s="172" t="s">
        <v>16</v>
      </c>
      <c r="BK257" s="259">
        <f t="shared" si="20"/>
        <v>0</v>
      </c>
      <c r="BL257" s="172" t="s">
        <v>132</v>
      </c>
      <c r="BM257" s="172" t="s">
        <v>697</v>
      </c>
    </row>
    <row r="258" spans="2:65" s="182" customFormat="1" ht="25.5" customHeight="1">
      <c r="B258" s="183"/>
      <c r="C258" s="151" t="s">
        <v>698</v>
      </c>
      <c r="D258" s="151" t="s">
        <v>118</v>
      </c>
      <c r="E258" s="152" t="s">
        <v>699</v>
      </c>
      <c r="F258" s="341" t="s">
        <v>700</v>
      </c>
      <c r="G258" s="341"/>
      <c r="H258" s="341"/>
      <c r="I258" s="341"/>
      <c r="J258" s="153" t="s">
        <v>238</v>
      </c>
      <c r="K258" s="154">
        <v>10</v>
      </c>
      <c r="L258" s="342"/>
      <c r="M258" s="342"/>
      <c r="N258" s="343">
        <f t="shared" si="14"/>
        <v>0</v>
      </c>
      <c r="O258" s="343"/>
      <c r="P258" s="343"/>
      <c r="Q258" s="343"/>
      <c r="R258" s="186"/>
      <c r="T258" s="254" t="s">
        <v>5</v>
      </c>
      <c r="U258" s="255" t="s">
        <v>36</v>
      </c>
      <c r="V258" s="256"/>
      <c r="W258" s="257"/>
      <c r="X258" s="257"/>
      <c r="Y258" s="257"/>
      <c r="Z258" s="257"/>
      <c r="AA258" s="258"/>
      <c r="AR258" s="172" t="s">
        <v>132</v>
      </c>
      <c r="AT258" s="172" t="s">
        <v>118</v>
      </c>
      <c r="AU258" s="172" t="s">
        <v>93</v>
      </c>
      <c r="AY258" s="172" t="s">
        <v>117</v>
      </c>
      <c r="BE258" s="259">
        <f t="shared" si="15"/>
        <v>0</v>
      </c>
      <c r="BF258" s="259">
        <f t="shared" si="16"/>
        <v>0</v>
      </c>
      <c r="BG258" s="259">
        <f t="shared" si="17"/>
        <v>0</v>
      </c>
      <c r="BH258" s="259">
        <f t="shared" si="18"/>
        <v>0</v>
      </c>
      <c r="BI258" s="259">
        <f t="shared" si="19"/>
        <v>0</v>
      </c>
      <c r="BJ258" s="172" t="s">
        <v>16</v>
      </c>
      <c r="BK258" s="259">
        <f t="shared" si="20"/>
        <v>0</v>
      </c>
      <c r="BL258" s="172" t="s">
        <v>132</v>
      </c>
      <c r="BM258" s="172" t="s">
        <v>701</v>
      </c>
    </row>
    <row r="259" spans="2:65" s="182" customFormat="1" ht="25.5" customHeight="1">
      <c r="B259" s="183"/>
      <c r="C259" s="151" t="s">
        <v>702</v>
      </c>
      <c r="D259" s="151" t="s">
        <v>118</v>
      </c>
      <c r="E259" s="152" t="s">
        <v>703</v>
      </c>
      <c r="F259" s="341" t="s">
        <v>704</v>
      </c>
      <c r="G259" s="341"/>
      <c r="H259" s="341"/>
      <c r="I259" s="341"/>
      <c r="J259" s="153" t="s">
        <v>238</v>
      </c>
      <c r="K259" s="154">
        <v>10</v>
      </c>
      <c r="L259" s="342"/>
      <c r="M259" s="342"/>
      <c r="N259" s="343">
        <f t="shared" si="14"/>
        <v>0</v>
      </c>
      <c r="O259" s="343"/>
      <c r="P259" s="343"/>
      <c r="Q259" s="343"/>
      <c r="R259" s="186"/>
      <c r="T259" s="254" t="s">
        <v>5</v>
      </c>
      <c r="U259" s="255" t="s">
        <v>36</v>
      </c>
      <c r="V259" s="256"/>
      <c r="W259" s="257"/>
      <c r="X259" s="257"/>
      <c r="Y259" s="257"/>
      <c r="Z259" s="257"/>
      <c r="AA259" s="258"/>
      <c r="AR259" s="172" t="s">
        <v>132</v>
      </c>
      <c r="AT259" s="172" t="s">
        <v>118</v>
      </c>
      <c r="AU259" s="172" t="s">
        <v>93</v>
      </c>
      <c r="AY259" s="172" t="s">
        <v>117</v>
      </c>
      <c r="BE259" s="259">
        <f t="shared" si="15"/>
        <v>0</v>
      </c>
      <c r="BF259" s="259">
        <f t="shared" si="16"/>
        <v>0</v>
      </c>
      <c r="BG259" s="259">
        <f t="shared" si="17"/>
        <v>0</v>
      </c>
      <c r="BH259" s="259">
        <f t="shared" si="18"/>
        <v>0</v>
      </c>
      <c r="BI259" s="259">
        <f t="shared" si="19"/>
        <v>0</v>
      </c>
      <c r="BJ259" s="172" t="s">
        <v>16</v>
      </c>
      <c r="BK259" s="259">
        <f t="shared" si="20"/>
        <v>0</v>
      </c>
      <c r="BL259" s="172" t="s">
        <v>132</v>
      </c>
      <c r="BM259" s="172" t="s">
        <v>705</v>
      </c>
    </row>
    <row r="260" spans="2:65" s="182" customFormat="1" ht="25.5" customHeight="1">
      <c r="B260" s="183"/>
      <c r="C260" s="151" t="s">
        <v>706</v>
      </c>
      <c r="D260" s="151" t="s">
        <v>118</v>
      </c>
      <c r="E260" s="152" t="s">
        <v>707</v>
      </c>
      <c r="F260" s="341" t="s">
        <v>708</v>
      </c>
      <c r="G260" s="341"/>
      <c r="H260" s="341"/>
      <c r="I260" s="341"/>
      <c r="J260" s="153" t="s">
        <v>142</v>
      </c>
      <c r="K260" s="154">
        <v>30</v>
      </c>
      <c r="L260" s="342"/>
      <c r="M260" s="342"/>
      <c r="N260" s="343">
        <f t="shared" si="14"/>
        <v>0</v>
      </c>
      <c r="O260" s="343"/>
      <c r="P260" s="343"/>
      <c r="Q260" s="343"/>
      <c r="R260" s="186"/>
      <c r="T260" s="254" t="s">
        <v>5</v>
      </c>
      <c r="U260" s="255" t="s">
        <v>36</v>
      </c>
      <c r="V260" s="256"/>
      <c r="W260" s="257"/>
      <c r="X260" s="257"/>
      <c r="Y260" s="257"/>
      <c r="Z260" s="257"/>
      <c r="AA260" s="258"/>
      <c r="AR260" s="172" t="s">
        <v>132</v>
      </c>
      <c r="AT260" s="172" t="s">
        <v>118</v>
      </c>
      <c r="AU260" s="172" t="s">
        <v>93</v>
      </c>
      <c r="AY260" s="172" t="s">
        <v>117</v>
      </c>
      <c r="BE260" s="259">
        <f t="shared" si="15"/>
        <v>0</v>
      </c>
      <c r="BF260" s="259">
        <f t="shared" si="16"/>
        <v>0</v>
      </c>
      <c r="BG260" s="259">
        <f t="shared" si="17"/>
        <v>0</v>
      </c>
      <c r="BH260" s="259">
        <f t="shared" si="18"/>
        <v>0</v>
      </c>
      <c r="BI260" s="259">
        <f t="shared" si="19"/>
        <v>0</v>
      </c>
      <c r="BJ260" s="172" t="s">
        <v>16</v>
      </c>
      <c r="BK260" s="259">
        <f t="shared" si="20"/>
        <v>0</v>
      </c>
      <c r="BL260" s="172" t="s">
        <v>132</v>
      </c>
      <c r="BM260" s="172" t="s">
        <v>709</v>
      </c>
    </row>
    <row r="261" spans="2:65" s="182" customFormat="1" ht="25.5" customHeight="1">
      <c r="B261" s="183"/>
      <c r="C261" s="151" t="s">
        <v>710</v>
      </c>
      <c r="D261" s="151" t="s">
        <v>118</v>
      </c>
      <c r="E261" s="152" t="s">
        <v>711</v>
      </c>
      <c r="F261" s="341" t="s">
        <v>712</v>
      </c>
      <c r="G261" s="341"/>
      <c r="H261" s="341"/>
      <c r="I261" s="341"/>
      <c r="J261" s="153" t="s">
        <v>142</v>
      </c>
      <c r="K261" s="154">
        <v>30</v>
      </c>
      <c r="L261" s="342"/>
      <c r="M261" s="342"/>
      <c r="N261" s="343">
        <f t="shared" si="14"/>
        <v>0</v>
      </c>
      <c r="O261" s="343"/>
      <c r="P261" s="343"/>
      <c r="Q261" s="343"/>
      <c r="R261" s="186"/>
      <c r="T261" s="254" t="s">
        <v>5</v>
      </c>
      <c r="U261" s="255" t="s">
        <v>36</v>
      </c>
      <c r="V261" s="256"/>
      <c r="W261" s="257"/>
      <c r="X261" s="257"/>
      <c r="Y261" s="257"/>
      <c r="Z261" s="257"/>
      <c r="AA261" s="258"/>
      <c r="AR261" s="172" t="s">
        <v>132</v>
      </c>
      <c r="AT261" s="172" t="s">
        <v>118</v>
      </c>
      <c r="AU261" s="172" t="s">
        <v>93</v>
      </c>
      <c r="AY261" s="172" t="s">
        <v>117</v>
      </c>
      <c r="BE261" s="259">
        <f t="shared" si="15"/>
        <v>0</v>
      </c>
      <c r="BF261" s="259">
        <f t="shared" si="16"/>
        <v>0</v>
      </c>
      <c r="BG261" s="259">
        <f t="shared" si="17"/>
        <v>0</v>
      </c>
      <c r="BH261" s="259">
        <f t="shared" si="18"/>
        <v>0</v>
      </c>
      <c r="BI261" s="259">
        <f t="shared" si="19"/>
        <v>0</v>
      </c>
      <c r="BJ261" s="172" t="s">
        <v>16</v>
      </c>
      <c r="BK261" s="259">
        <f t="shared" si="20"/>
        <v>0</v>
      </c>
      <c r="BL261" s="172" t="s">
        <v>132</v>
      </c>
      <c r="BM261" s="172" t="s">
        <v>713</v>
      </c>
    </row>
    <row r="262" spans="2:65" s="182" customFormat="1" ht="25.5" customHeight="1">
      <c r="B262" s="183"/>
      <c r="C262" s="151" t="s">
        <v>714</v>
      </c>
      <c r="D262" s="151" t="s">
        <v>118</v>
      </c>
      <c r="E262" s="152" t="s">
        <v>715</v>
      </c>
      <c r="F262" s="341" t="s">
        <v>716</v>
      </c>
      <c r="G262" s="341"/>
      <c r="H262" s="341"/>
      <c r="I262" s="341"/>
      <c r="J262" s="153" t="s">
        <v>142</v>
      </c>
      <c r="K262" s="154">
        <v>30</v>
      </c>
      <c r="L262" s="342"/>
      <c r="M262" s="342"/>
      <c r="N262" s="343">
        <f t="shared" si="14"/>
        <v>0</v>
      </c>
      <c r="O262" s="343"/>
      <c r="P262" s="343"/>
      <c r="Q262" s="343"/>
      <c r="R262" s="186"/>
      <c r="T262" s="254" t="s">
        <v>5</v>
      </c>
      <c r="U262" s="255" t="s">
        <v>36</v>
      </c>
      <c r="V262" s="256"/>
      <c r="W262" s="257"/>
      <c r="X262" s="257"/>
      <c r="Y262" s="257"/>
      <c r="Z262" s="257"/>
      <c r="AA262" s="258"/>
      <c r="AR262" s="172" t="s">
        <v>132</v>
      </c>
      <c r="AT262" s="172" t="s">
        <v>118</v>
      </c>
      <c r="AU262" s="172" t="s">
        <v>93</v>
      </c>
      <c r="AY262" s="172" t="s">
        <v>117</v>
      </c>
      <c r="BE262" s="259">
        <f t="shared" si="15"/>
        <v>0</v>
      </c>
      <c r="BF262" s="259">
        <f t="shared" si="16"/>
        <v>0</v>
      </c>
      <c r="BG262" s="259">
        <f t="shared" si="17"/>
        <v>0</v>
      </c>
      <c r="BH262" s="259">
        <f t="shared" si="18"/>
        <v>0</v>
      </c>
      <c r="BI262" s="259">
        <f t="shared" si="19"/>
        <v>0</v>
      </c>
      <c r="BJ262" s="172" t="s">
        <v>16</v>
      </c>
      <c r="BK262" s="259">
        <f t="shared" si="20"/>
        <v>0</v>
      </c>
      <c r="BL262" s="172" t="s">
        <v>132</v>
      </c>
      <c r="BM262" s="172" t="s">
        <v>717</v>
      </c>
    </row>
    <row r="263" spans="2:65" s="182" customFormat="1" ht="25.5" customHeight="1">
      <c r="B263" s="183"/>
      <c r="C263" s="151" t="s">
        <v>718</v>
      </c>
      <c r="D263" s="151" t="s">
        <v>118</v>
      </c>
      <c r="E263" s="152" t="s">
        <v>719</v>
      </c>
      <c r="F263" s="341" t="s">
        <v>720</v>
      </c>
      <c r="G263" s="341"/>
      <c r="H263" s="341"/>
      <c r="I263" s="341"/>
      <c r="J263" s="153" t="s">
        <v>142</v>
      </c>
      <c r="K263" s="154">
        <v>10</v>
      </c>
      <c r="L263" s="342"/>
      <c r="M263" s="342"/>
      <c r="N263" s="343">
        <f t="shared" si="14"/>
        <v>0</v>
      </c>
      <c r="O263" s="343"/>
      <c r="P263" s="343"/>
      <c r="Q263" s="343"/>
      <c r="R263" s="186"/>
      <c r="T263" s="254" t="s">
        <v>5</v>
      </c>
      <c r="U263" s="255" t="s">
        <v>36</v>
      </c>
      <c r="V263" s="256"/>
      <c r="W263" s="257"/>
      <c r="X263" s="257"/>
      <c r="Y263" s="257"/>
      <c r="Z263" s="257"/>
      <c r="AA263" s="258"/>
      <c r="AR263" s="172" t="s">
        <v>132</v>
      </c>
      <c r="AT263" s="172" t="s">
        <v>118</v>
      </c>
      <c r="AU263" s="172" t="s">
        <v>93</v>
      </c>
      <c r="AY263" s="172" t="s">
        <v>117</v>
      </c>
      <c r="BE263" s="259">
        <f t="shared" si="15"/>
        <v>0</v>
      </c>
      <c r="BF263" s="259">
        <f t="shared" si="16"/>
        <v>0</v>
      </c>
      <c r="BG263" s="259">
        <f t="shared" si="17"/>
        <v>0</v>
      </c>
      <c r="BH263" s="259">
        <f t="shared" si="18"/>
        <v>0</v>
      </c>
      <c r="BI263" s="259">
        <f t="shared" si="19"/>
        <v>0</v>
      </c>
      <c r="BJ263" s="172" t="s">
        <v>16</v>
      </c>
      <c r="BK263" s="259">
        <f t="shared" si="20"/>
        <v>0</v>
      </c>
      <c r="BL263" s="172" t="s">
        <v>132</v>
      </c>
      <c r="BM263" s="172" t="s">
        <v>721</v>
      </c>
    </row>
    <row r="264" spans="2:65" s="182" customFormat="1" ht="38.25" customHeight="1">
      <c r="B264" s="183"/>
      <c r="C264" s="151" t="s">
        <v>722</v>
      </c>
      <c r="D264" s="151" t="s">
        <v>118</v>
      </c>
      <c r="E264" s="152" t="s">
        <v>723</v>
      </c>
      <c r="F264" s="341" t="s">
        <v>724</v>
      </c>
      <c r="G264" s="341"/>
      <c r="H264" s="341"/>
      <c r="I264" s="341"/>
      <c r="J264" s="153" t="s">
        <v>238</v>
      </c>
      <c r="K264" s="154">
        <v>30</v>
      </c>
      <c r="L264" s="342"/>
      <c r="M264" s="342"/>
      <c r="N264" s="343">
        <f t="shared" si="14"/>
        <v>0</v>
      </c>
      <c r="O264" s="343"/>
      <c r="P264" s="343"/>
      <c r="Q264" s="343"/>
      <c r="R264" s="186"/>
      <c r="T264" s="254" t="s">
        <v>5</v>
      </c>
      <c r="U264" s="255" t="s">
        <v>36</v>
      </c>
      <c r="V264" s="256"/>
      <c r="W264" s="257"/>
      <c r="X264" s="257"/>
      <c r="Y264" s="257"/>
      <c r="Z264" s="257"/>
      <c r="AA264" s="258"/>
      <c r="AR264" s="172" t="s">
        <v>132</v>
      </c>
      <c r="AT264" s="172" t="s">
        <v>118</v>
      </c>
      <c r="AU264" s="172" t="s">
        <v>93</v>
      </c>
      <c r="AY264" s="172" t="s">
        <v>117</v>
      </c>
      <c r="BE264" s="259">
        <f t="shared" si="15"/>
        <v>0</v>
      </c>
      <c r="BF264" s="259">
        <f t="shared" si="16"/>
        <v>0</v>
      </c>
      <c r="BG264" s="259">
        <f t="shared" si="17"/>
        <v>0</v>
      </c>
      <c r="BH264" s="259">
        <f t="shared" si="18"/>
        <v>0</v>
      </c>
      <c r="BI264" s="259">
        <f t="shared" si="19"/>
        <v>0</v>
      </c>
      <c r="BJ264" s="172" t="s">
        <v>16</v>
      </c>
      <c r="BK264" s="259">
        <f t="shared" si="20"/>
        <v>0</v>
      </c>
      <c r="BL264" s="172" t="s">
        <v>132</v>
      </c>
      <c r="BM264" s="172" t="s">
        <v>725</v>
      </c>
    </row>
    <row r="265" spans="2:65" s="182" customFormat="1" ht="38.25" customHeight="1">
      <c r="B265" s="183"/>
      <c r="C265" s="151" t="s">
        <v>726</v>
      </c>
      <c r="D265" s="151" t="s">
        <v>118</v>
      </c>
      <c r="E265" s="152" t="s">
        <v>727</v>
      </c>
      <c r="F265" s="341" t="s">
        <v>728</v>
      </c>
      <c r="G265" s="341"/>
      <c r="H265" s="341"/>
      <c r="I265" s="341"/>
      <c r="J265" s="153" t="s">
        <v>238</v>
      </c>
      <c r="K265" s="154">
        <v>30</v>
      </c>
      <c r="L265" s="342"/>
      <c r="M265" s="342"/>
      <c r="N265" s="343">
        <f t="shared" si="14"/>
        <v>0</v>
      </c>
      <c r="O265" s="343"/>
      <c r="P265" s="343"/>
      <c r="Q265" s="343"/>
      <c r="R265" s="186"/>
      <c r="T265" s="254" t="s">
        <v>5</v>
      </c>
      <c r="U265" s="255" t="s">
        <v>36</v>
      </c>
      <c r="V265" s="256"/>
      <c r="W265" s="257"/>
      <c r="X265" s="257"/>
      <c r="Y265" s="257"/>
      <c r="Z265" s="257"/>
      <c r="AA265" s="258"/>
      <c r="AR265" s="172" t="s">
        <v>132</v>
      </c>
      <c r="AT265" s="172" t="s">
        <v>118</v>
      </c>
      <c r="AU265" s="172" t="s">
        <v>93</v>
      </c>
      <c r="AY265" s="172" t="s">
        <v>117</v>
      </c>
      <c r="BE265" s="259">
        <f t="shared" si="15"/>
        <v>0</v>
      </c>
      <c r="BF265" s="259">
        <f t="shared" si="16"/>
        <v>0</v>
      </c>
      <c r="BG265" s="259">
        <f t="shared" si="17"/>
        <v>0</v>
      </c>
      <c r="BH265" s="259">
        <f t="shared" si="18"/>
        <v>0</v>
      </c>
      <c r="BI265" s="259">
        <f t="shared" si="19"/>
        <v>0</v>
      </c>
      <c r="BJ265" s="172" t="s">
        <v>16</v>
      </c>
      <c r="BK265" s="259">
        <f t="shared" si="20"/>
        <v>0</v>
      </c>
      <c r="BL265" s="172" t="s">
        <v>132</v>
      </c>
      <c r="BM265" s="172" t="s">
        <v>729</v>
      </c>
    </row>
    <row r="266" spans="2:65" s="182" customFormat="1" ht="38.25" customHeight="1">
      <c r="B266" s="183"/>
      <c r="C266" s="151" t="s">
        <v>730</v>
      </c>
      <c r="D266" s="151" t="s">
        <v>118</v>
      </c>
      <c r="E266" s="152" t="s">
        <v>731</v>
      </c>
      <c r="F266" s="341" t="s">
        <v>732</v>
      </c>
      <c r="G266" s="341"/>
      <c r="H266" s="341"/>
      <c r="I266" s="341"/>
      <c r="J266" s="153" t="s">
        <v>238</v>
      </c>
      <c r="K266" s="154">
        <v>30</v>
      </c>
      <c r="L266" s="342"/>
      <c r="M266" s="342"/>
      <c r="N266" s="343">
        <f t="shared" si="14"/>
        <v>0</v>
      </c>
      <c r="O266" s="343"/>
      <c r="P266" s="343"/>
      <c r="Q266" s="343"/>
      <c r="R266" s="186"/>
      <c r="T266" s="254" t="s">
        <v>5</v>
      </c>
      <c r="U266" s="255" t="s">
        <v>36</v>
      </c>
      <c r="V266" s="256"/>
      <c r="W266" s="257"/>
      <c r="X266" s="257"/>
      <c r="Y266" s="257"/>
      <c r="Z266" s="257"/>
      <c r="AA266" s="258"/>
      <c r="AR266" s="172" t="s">
        <v>132</v>
      </c>
      <c r="AT266" s="172" t="s">
        <v>118</v>
      </c>
      <c r="AU266" s="172" t="s">
        <v>93</v>
      </c>
      <c r="AY266" s="172" t="s">
        <v>117</v>
      </c>
      <c r="BE266" s="259">
        <f t="shared" si="15"/>
        <v>0</v>
      </c>
      <c r="BF266" s="259">
        <f t="shared" si="16"/>
        <v>0</v>
      </c>
      <c r="BG266" s="259">
        <f t="shared" si="17"/>
        <v>0</v>
      </c>
      <c r="BH266" s="259">
        <f t="shared" si="18"/>
        <v>0</v>
      </c>
      <c r="BI266" s="259">
        <f t="shared" si="19"/>
        <v>0</v>
      </c>
      <c r="BJ266" s="172" t="s">
        <v>16</v>
      </c>
      <c r="BK266" s="259">
        <f t="shared" si="20"/>
        <v>0</v>
      </c>
      <c r="BL266" s="172" t="s">
        <v>132</v>
      </c>
      <c r="BM266" s="172" t="s">
        <v>733</v>
      </c>
    </row>
    <row r="267" spans="2:65" s="182" customFormat="1" ht="38.25" customHeight="1">
      <c r="B267" s="183"/>
      <c r="C267" s="151" t="s">
        <v>734</v>
      </c>
      <c r="D267" s="151" t="s">
        <v>118</v>
      </c>
      <c r="E267" s="152" t="s">
        <v>735</v>
      </c>
      <c r="F267" s="341" t="s">
        <v>736</v>
      </c>
      <c r="G267" s="341"/>
      <c r="H267" s="341"/>
      <c r="I267" s="341"/>
      <c r="J267" s="153" t="s">
        <v>238</v>
      </c>
      <c r="K267" s="154">
        <v>30</v>
      </c>
      <c r="L267" s="342"/>
      <c r="M267" s="342"/>
      <c r="N267" s="343">
        <f t="shared" si="14"/>
        <v>0</v>
      </c>
      <c r="O267" s="343"/>
      <c r="P267" s="343"/>
      <c r="Q267" s="343"/>
      <c r="R267" s="186"/>
      <c r="T267" s="254" t="s">
        <v>5</v>
      </c>
      <c r="U267" s="255" t="s">
        <v>36</v>
      </c>
      <c r="V267" s="256"/>
      <c r="W267" s="257"/>
      <c r="X267" s="257"/>
      <c r="Y267" s="257"/>
      <c r="Z267" s="257"/>
      <c r="AA267" s="258"/>
      <c r="AR267" s="172" t="s">
        <v>132</v>
      </c>
      <c r="AT267" s="172" t="s">
        <v>118</v>
      </c>
      <c r="AU267" s="172" t="s">
        <v>93</v>
      </c>
      <c r="AY267" s="172" t="s">
        <v>117</v>
      </c>
      <c r="BE267" s="259">
        <f t="shared" si="15"/>
        <v>0</v>
      </c>
      <c r="BF267" s="259">
        <f t="shared" si="16"/>
        <v>0</v>
      </c>
      <c r="BG267" s="259">
        <f t="shared" si="17"/>
        <v>0</v>
      </c>
      <c r="BH267" s="259">
        <f t="shared" si="18"/>
        <v>0</v>
      </c>
      <c r="BI267" s="259">
        <f t="shared" si="19"/>
        <v>0</v>
      </c>
      <c r="BJ267" s="172" t="s">
        <v>16</v>
      </c>
      <c r="BK267" s="259">
        <f t="shared" si="20"/>
        <v>0</v>
      </c>
      <c r="BL267" s="172" t="s">
        <v>132</v>
      </c>
      <c r="BM267" s="172" t="s">
        <v>737</v>
      </c>
    </row>
    <row r="268" spans="2:65" s="182" customFormat="1" ht="38.25" customHeight="1">
      <c r="B268" s="183"/>
      <c r="C268" s="151" t="s">
        <v>738</v>
      </c>
      <c r="D268" s="151" t="s">
        <v>118</v>
      </c>
      <c r="E268" s="152" t="s">
        <v>739</v>
      </c>
      <c r="F268" s="341" t="s">
        <v>740</v>
      </c>
      <c r="G268" s="341"/>
      <c r="H268" s="341"/>
      <c r="I268" s="341"/>
      <c r="J268" s="153" t="s">
        <v>238</v>
      </c>
      <c r="K268" s="154">
        <v>30</v>
      </c>
      <c r="L268" s="342"/>
      <c r="M268" s="342"/>
      <c r="N268" s="343">
        <f t="shared" si="14"/>
        <v>0</v>
      </c>
      <c r="O268" s="343"/>
      <c r="P268" s="343"/>
      <c r="Q268" s="343"/>
      <c r="R268" s="186"/>
      <c r="T268" s="254" t="s">
        <v>5</v>
      </c>
      <c r="U268" s="255" t="s">
        <v>36</v>
      </c>
      <c r="V268" s="256"/>
      <c r="W268" s="257"/>
      <c r="X268" s="257"/>
      <c r="Y268" s="257"/>
      <c r="Z268" s="257"/>
      <c r="AA268" s="258"/>
      <c r="AR268" s="172" t="s">
        <v>132</v>
      </c>
      <c r="AT268" s="172" t="s">
        <v>118</v>
      </c>
      <c r="AU268" s="172" t="s">
        <v>93</v>
      </c>
      <c r="AY268" s="172" t="s">
        <v>117</v>
      </c>
      <c r="BE268" s="259">
        <f t="shared" si="15"/>
        <v>0</v>
      </c>
      <c r="BF268" s="259">
        <f t="shared" si="16"/>
        <v>0</v>
      </c>
      <c r="BG268" s="259">
        <f t="shared" si="17"/>
        <v>0</v>
      </c>
      <c r="BH268" s="259">
        <f t="shared" si="18"/>
        <v>0</v>
      </c>
      <c r="BI268" s="259">
        <f t="shared" si="19"/>
        <v>0</v>
      </c>
      <c r="BJ268" s="172" t="s">
        <v>16</v>
      </c>
      <c r="BK268" s="259">
        <f t="shared" si="20"/>
        <v>0</v>
      </c>
      <c r="BL268" s="172" t="s">
        <v>132</v>
      </c>
      <c r="BM268" s="172" t="s">
        <v>741</v>
      </c>
    </row>
    <row r="269" spans="2:65" s="182" customFormat="1" ht="38.25" customHeight="1">
      <c r="B269" s="183"/>
      <c r="C269" s="151" t="s">
        <v>742</v>
      </c>
      <c r="D269" s="151" t="s">
        <v>118</v>
      </c>
      <c r="E269" s="152" t="s">
        <v>743</v>
      </c>
      <c r="F269" s="341" t="s">
        <v>744</v>
      </c>
      <c r="G269" s="341"/>
      <c r="H269" s="341"/>
      <c r="I269" s="341"/>
      <c r="J269" s="153" t="s">
        <v>238</v>
      </c>
      <c r="K269" s="154">
        <v>30</v>
      </c>
      <c r="L269" s="342"/>
      <c r="M269" s="342"/>
      <c r="N269" s="343">
        <f t="shared" si="14"/>
        <v>0</v>
      </c>
      <c r="O269" s="343"/>
      <c r="P269" s="343"/>
      <c r="Q269" s="343"/>
      <c r="R269" s="186"/>
      <c r="T269" s="254" t="s">
        <v>5</v>
      </c>
      <c r="U269" s="255" t="s">
        <v>36</v>
      </c>
      <c r="V269" s="256"/>
      <c r="W269" s="257"/>
      <c r="X269" s="257"/>
      <c r="Y269" s="257"/>
      <c r="Z269" s="257"/>
      <c r="AA269" s="258"/>
      <c r="AR269" s="172" t="s">
        <v>132</v>
      </c>
      <c r="AT269" s="172" t="s">
        <v>118</v>
      </c>
      <c r="AU269" s="172" t="s">
        <v>93</v>
      </c>
      <c r="AY269" s="172" t="s">
        <v>117</v>
      </c>
      <c r="BE269" s="259">
        <f t="shared" si="15"/>
        <v>0</v>
      </c>
      <c r="BF269" s="259">
        <f t="shared" si="16"/>
        <v>0</v>
      </c>
      <c r="BG269" s="259">
        <f t="shared" si="17"/>
        <v>0</v>
      </c>
      <c r="BH269" s="259">
        <f t="shared" si="18"/>
        <v>0</v>
      </c>
      <c r="BI269" s="259">
        <f t="shared" si="19"/>
        <v>0</v>
      </c>
      <c r="BJ269" s="172" t="s">
        <v>16</v>
      </c>
      <c r="BK269" s="259">
        <f t="shared" si="20"/>
        <v>0</v>
      </c>
      <c r="BL269" s="172" t="s">
        <v>132</v>
      </c>
      <c r="BM269" s="172" t="s">
        <v>745</v>
      </c>
    </row>
    <row r="270" spans="2:65" s="182" customFormat="1" ht="38.25" customHeight="1">
      <c r="B270" s="183"/>
      <c r="C270" s="151" t="s">
        <v>746</v>
      </c>
      <c r="D270" s="151" t="s">
        <v>118</v>
      </c>
      <c r="E270" s="152" t="s">
        <v>747</v>
      </c>
      <c r="F270" s="341" t="s">
        <v>748</v>
      </c>
      <c r="G270" s="341"/>
      <c r="H270" s="341"/>
      <c r="I270" s="341"/>
      <c r="J270" s="153" t="s">
        <v>238</v>
      </c>
      <c r="K270" s="154">
        <v>30</v>
      </c>
      <c r="L270" s="342"/>
      <c r="M270" s="342"/>
      <c r="N270" s="343">
        <f t="shared" si="14"/>
        <v>0</v>
      </c>
      <c r="O270" s="343"/>
      <c r="P270" s="343"/>
      <c r="Q270" s="343"/>
      <c r="R270" s="186"/>
      <c r="T270" s="254" t="s">
        <v>5</v>
      </c>
      <c r="U270" s="255" t="s">
        <v>36</v>
      </c>
      <c r="V270" s="256"/>
      <c r="W270" s="257"/>
      <c r="X270" s="257"/>
      <c r="Y270" s="257"/>
      <c r="Z270" s="257"/>
      <c r="AA270" s="258"/>
      <c r="AR270" s="172" t="s">
        <v>132</v>
      </c>
      <c r="AT270" s="172" t="s">
        <v>118</v>
      </c>
      <c r="AU270" s="172" t="s">
        <v>93</v>
      </c>
      <c r="AY270" s="172" t="s">
        <v>117</v>
      </c>
      <c r="BE270" s="259">
        <f t="shared" si="15"/>
        <v>0</v>
      </c>
      <c r="BF270" s="259">
        <f t="shared" si="16"/>
        <v>0</v>
      </c>
      <c r="BG270" s="259">
        <f t="shared" si="17"/>
        <v>0</v>
      </c>
      <c r="BH270" s="259">
        <f t="shared" si="18"/>
        <v>0</v>
      </c>
      <c r="BI270" s="259">
        <f t="shared" si="19"/>
        <v>0</v>
      </c>
      <c r="BJ270" s="172" t="s">
        <v>16</v>
      </c>
      <c r="BK270" s="259">
        <f t="shared" si="20"/>
        <v>0</v>
      </c>
      <c r="BL270" s="172" t="s">
        <v>132</v>
      </c>
      <c r="BM270" s="172" t="s">
        <v>749</v>
      </c>
    </row>
    <row r="271" spans="2:65" s="182" customFormat="1" ht="38.25" customHeight="1">
      <c r="B271" s="183"/>
      <c r="C271" s="151" t="s">
        <v>750</v>
      </c>
      <c r="D271" s="151" t="s">
        <v>118</v>
      </c>
      <c r="E271" s="152" t="s">
        <v>751</v>
      </c>
      <c r="F271" s="341" t="s">
        <v>752</v>
      </c>
      <c r="G271" s="341"/>
      <c r="H271" s="341"/>
      <c r="I271" s="341"/>
      <c r="J271" s="153" t="s">
        <v>238</v>
      </c>
      <c r="K271" s="154">
        <v>30</v>
      </c>
      <c r="L271" s="342"/>
      <c r="M271" s="342"/>
      <c r="N271" s="343">
        <f t="shared" si="14"/>
        <v>0</v>
      </c>
      <c r="O271" s="343"/>
      <c r="P271" s="343"/>
      <c r="Q271" s="343"/>
      <c r="R271" s="186"/>
      <c r="T271" s="254" t="s">
        <v>5</v>
      </c>
      <c r="U271" s="255" t="s">
        <v>36</v>
      </c>
      <c r="V271" s="256"/>
      <c r="W271" s="257"/>
      <c r="X271" s="257"/>
      <c r="Y271" s="257"/>
      <c r="Z271" s="257"/>
      <c r="AA271" s="258"/>
      <c r="AR271" s="172" t="s">
        <v>132</v>
      </c>
      <c r="AT271" s="172" t="s">
        <v>118</v>
      </c>
      <c r="AU271" s="172" t="s">
        <v>93</v>
      </c>
      <c r="AY271" s="172" t="s">
        <v>117</v>
      </c>
      <c r="BE271" s="259">
        <f t="shared" si="15"/>
        <v>0</v>
      </c>
      <c r="BF271" s="259">
        <f t="shared" si="16"/>
        <v>0</v>
      </c>
      <c r="BG271" s="259">
        <f t="shared" si="17"/>
        <v>0</v>
      </c>
      <c r="BH271" s="259">
        <f t="shared" si="18"/>
        <v>0</v>
      </c>
      <c r="BI271" s="259">
        <f t="shared" si="19"/>
        <v>0</v>
      </c>
      <c r="BJ271" s="172" t="s">
        <v>16</v>
      </c>
      <c r="BK271" s="259">
        <f t="shared" si="20"/>
        <v>0</v>
      </c>
      <c r="BL271" s="172" t="s">
        <v>132</v>
      </c>
      <c r="BM271" s="172" t="s">
        <v>753</v>
      </c>
    </row>
    <row r="272" spans="2:65" s="182" customFormat="1" ht="38.25" customHeight="1">
      <c r="B272" s="183"/>
      <c r="C272" s="151" t="s">
        <v>754</v>
      </c>
      <c r="D272" s="151" t="s">
        <v>118</v>
      </c>
      <c r="E272" s="152" t="s">
        <v>755</v>
      </c>
      <c r="F272" s="341" t="s">
        <v>756</v>
      </c>
      <c r="G272" s="341"/>
      <c r="H272" s="341"/>
      <c r="I272" s="341"/>
      <c r="J272" s="153" t="s">
        <v>238</v>
      </c>
      <c r="K272" s="154">
        <v>30</v>
      </c>
      <c r="L272" s="342"/>
      <c r="M272" s="342"/>
      <c r="N272" s="343">
        <f t="shared" si="14"/>
        <v>0</v>
      </c>
      <c r="O272" s="343"/>
      <c r="P272" s="343"/>
      <c r="Q272" s="343"/>
      <c r="R272" s="186"/>
      <c r="T272" s="254" t="s">
        <v>5</v>
      </c>
      <c r="U272" s="255" t="s">
        <v>36</v>
      </c>
      <c r="V272" s="256"/>
      <c r="W272" s="257"/>
      <c r="X272" s="257"/>
      <c r="Y272" s="257"/>
      <c r="Z272" s="257"/>
      <c r="AA272" s="258"/>
      <c r="AR272" s="172" t="s">
        <v>132</v>
      </c>
      <c r="AT272" s="172" t="s">
        <v>118</v>
      </c>
      <c r="AU272" s="172" t="s">
        <v>93</v>
      </c>
      <c r="AY272" s="172" t="s">
        <v>117</v>
      </c>
      <c r="BE272" s="259">
        <f t="shared" si="15"/>
        <v>0</v>
      </c>
      <c r="BF272" s="259">
        <f t="shared" si="16"/>
        <v>0</v>
      </c>
      <c r="BG272" s="259">
        <f t="shared" si="17"/>
        <v>0</v>
      </c>
      <c r="BH272" s="259">
        <f t="shared" si="18"/>
        <v>0</v>
      </c>
      <c r="BI272" s="259">
        <f t="shared" si="19"/>
        <v>0</v>
      </c>
      <c r="BJ272" s="172" t="s">
        <v>16</v>
      </c>
      <c r="BK272" s="259">
        <f t="shared" si="20"/>
        <v>0</v>
      </c>
      <c r="BL272" s="172" t="s">
        <v>132</v>
      </c>
      <c r="BM272" s="172" t="s">
        <v>757</v>
      </c>
    </row>
    <row r="273" spans="2:65" s="182" customFormat="1" ht="38.25" customHeight="1">
      <c r="B273" s="183"/>
      <c r="C273" s="151" t="s">
        <v>758</v>
      </c>
      <c r="D273" s="151" t="s">
        <v>118</v>
      </c>
      <c r="E273" s="152" t="s">
        <v>759</v>
      </c>
      <c r="F273" s="341" t="s">
        <v>760</v>
      </c>
      <c r="G273" s="341"/>
      <c r="H273" s="341"/>
      <c r="I273" s="341"/>
      <c r="J273" s="153" t="s">
        <v>238</v>
      </c>
      <c r="K273" s="154">
        <v>30</v>
      </c>
      <c r="L273" s="342"/>
      <c r="M273" s="342"/>
      <c r="N273" s="343">
        <f t="shared" si="14"/>
        <v>0</v>
      </c>
      <c r="O273" s="343"/>
      <c r="P273" s="343"/>
      <c r="Q273" s="343"/>
      <c r="R273" s="186"/>
      <c r="T273" s="254" t="s">
        <v>5</v>
      </c>
      <c r="U273" s="255" t="s">
        <v>36</v>
      </c>
      <c r="V273" s="256"/>
      <c r="W273" s="257"/>
      <c r="X273" s="257"/>
      <c r="Y273" s="257"/>
      <c r="Z273" s="257"/>
      <c r="AA273" s="258"/>
      <c r="AR273" s="172" t="s">
        <v>132</v>
      </c>
      <c r="AT273" s="172" t="s">
        <v>118</v>
      </c>
      <c r="AU273" s="172" t="s">
        <v>93</v>
      </c>
      <c r="AY273" s="172" t="s">
        <v>117</v>
      </c>
      <c r="BE273" s="259">
        <f t="shared" si="15"/>
        <v>0</v>
      </c>
      <c r="BF273" s="259">
        <f t="shared" si="16"/>
        <v>0</v>
      </c>
      <c r="BG273" s="259">
        <f t="shared" si="17"/>
        <v>0</v>
      </c>
      <c r="BH273" s="259">
        <f t="shared" si="18"/>
        <v>0</v>
      </c>
      <c r="BI273" s="259">
        <f t="shared" si="19"/>
        <v>0</v>
      </c>
      <c r="BJ273" s="172" t="s">
        <v>16</v>
      </c>
      <c r="BK273" s="259">
        <f t="shared" si="20"/>
        <v>0</v>
      </c>
      <c r="BL273" s="172" t="s">
        <v>132</v>
      </c>
      <c r="BM273" s="172" t="s">
        <v>761</v>
      </c>
    </row>
    <row r="274" spans="2:65" s="182" customFormat="1" ht="38.25" customHeight="1">
      <c r="B274" s="183"/>
      <c r="C274" s="151" t="s">
        <v>762</v>
      </c>
      <c r="D274" s="151" t="s">
        <v>118</v>
      </c>
      <c r="E274" s="152" t="s">
        <v>763</v>
      </c>
      <c r="F274" s="341" t="s">
        <v>764</v>
      </c>
      <c r="G274" s="341"/>
      <c r="H274" s="341"/>
      <c r="I274" s="341"/>
      <c r="J274" s="153" t="s">
        <v>238</v>
      </c>
      <c r="K274" s="154">
        <v>30</v>
      </c>
      <c r="L274" s="342"/>
      <c r="M274" s="342"/>
      <c r="N274" s="343">
        <f t="shared" si="14"/>
        <v>0</v>
      </c>
      <c r="O274" s="343"/>
      <c r="P274" s="343"/>
      <c r="Q274" s="343"/>
      <c r="R274" s="186"/>
      <c r="T274" s="254" t="s">
        <v>5</v>
      </c>
      <c r="U274" s="255" t="s">
        <v>36</v>
      </c>
      <c r="V274" s="256"/>
      <c r="W274" s="257"/>
      <c r="X274" s="257"/>
      <c r="Y274" s="257"/>
      <c r="Z274" s="257"/>
      <c r="AA274" s="258"/>
      <c r="AR274" s="172" t="s">
        <v>132</v>
      </c>
      <c r="AT274" s="172" t="s">
        <v>118</v>
      </c>
      <c r="AU274" s="172" t="s">
        <v>93</v>
      </c>
      <c r="AY274" s="172" t="s">
        <v>117</v>
      </c>
      <c r="BE274" s="259">
        <f t="shared" si="15"/>
        <v>0</v>
      </c>
      <c r="BF274" s="259">
        <f t="shared" si="16"/>
        <v>0</v>
      </c>
      <c r="BG274" s="259">
        <f t="shared" si="17"/>
        <v>0</v>
      </c>
      <c r="BH274" s="259">
        <f t="shared" si="18"/>
        <v>0</v>
      </c>
      <c r="BI274" s="259">
        <f t="shared" si="19"/>
        <v>0</v>
      </c>
      <c r="BJ274" s="172" t="s">
        <v>16</v>
      </c>
      <c r="BK274" s="259">
        <f t="shared" si="20"/>
        <v>0</v>
      </c>
      <c r="BL274" s="172" t="s">
        <v>132</v>
      </c>
      <c r="BM274" s="172" t="s">
        <v>765</v>
      </c>
    </row>
    <row r="275" spans="2:65" s="182" customFormat="1" ht="38.25" customHeight="1">
      <c r="B275" s="183"/>
      <c r="C275" s="151" t="s">
        <v>766</v>
      </c>
      <c r="D275" s="151" t="s">
        <v>118</v>
      </c>
      <c r="E275" s="152" t="s">
        <v>767</v>
      </c>
      <c r="F275" s="341" t="s">
        <v>768</v>
      </c>
      <c r="G275" s="341"/>
      <c r="H275" s="341"/>
      <c r="I275" s="341"/>
      <c r="J275" s="153" t="s">
        <v>238</v>
      </c>
      <c r="K275" s="154">
        <v>10</v>
      </c>
      <c r="L275" s="342"/>
      <c r="M275" s="342"/>
      <c r="N275" s="343">
        <f t="shared" si="14"/>
        <v>0</v>
      </c>
      <c r="O275" s="343"/>
      <c r="P275" s="343"/>
      <c r="Q275" s="343"/>
      <c r="R275" s="186"/>
      <c r="T275" s="254" t="s">
        <v>5</v>
      </c>
      <c r="U275" s="255" t="s">
        <v>36</v>
      </c>
      <c r="V275" s="256"/>
      <c r="W275" s="257"/>
      <c r="X275" s="257"/>
      <c r="Y275" s="257"/>
      <c r="Z275" s="257"/>
      <c r="AA275" s="258"/>
      <c r="AR275" s="172" t="s">
        <v>132</v>
      </c>
      <c r="AT275" s="172" t="s">
        <v>118</v>
      </c>
      <c r="AU275" s="172" t="s">
        <v>93</v>
      </c>
      <c r="AY275" s="172" t="s">
        <v>117</v>
      </c>
      <c r="BE275" s="259">
        <f t="shared" si="15"/>
        <v>0</v>
      </c>
      <c r="BF275" s="259">
        <f t="shared" si="16"/>
        <v>0</v>
      </c>
      <c r="BG275" s="259">
        <f t="shared" si="17"/>
        <v>0</v>
      </c>
      <c r="BH275" s="259">
        <f t="shared" si="18"/>
        <v>0</v>
      </c>
      <c r="BI275" s="259">
        <f t="shared" si="19"/>
        <v>0</v>
      </c>
      <c r="BJ275" s="172" t="s">
        <v>16</v>
      </c>
      <c r="BK275" s="259">
        <f t="shared" si="20"/>
        <v>0</v>
      </c>
      <c r="BL275" s="172" t="s">
        <v>132</v>
      </c>
      <c r="BM275" s="172" t="s">
        <v>769</v>
      </c>
    </row>
    <row r="276" spans="2:65" s="182" customFormat="1" ht="38.25" customHeight="1">
      <c r="B276" s="183"/>
      <c r="C276" s="151" t="s">
        <v>770</v>
      </c>
      <c r="D276" s="151" t="s">
        <v>118</v>
      </c>
      <c r="E276" s="152" t="s">
        <v>771</v>
      </c>
      <c r="F276" s="341" t="s">
        <v>772</v>
      </c>
      <c r="G276" s="341"/>
      <c r="H276" s="341"/>
      <c r="I276" s="341"/>
      <c r="J276" s="153" t="s">
        <v>238</v>
      </c>
      <c r="K276" s="154">
        <v>10</v>
      </c>
      <c r="L276" s="342"/>
      <c r="M276" s="342"/>
      <c r="N276" s="343">
        <f t="shared" si="14"/>
        <v>0</v>
      </c>
      <c r="O276" s="343"/>
      <c r="P276" s="343"/>
      <c r="Q276" s="343"/>
      <c r="R276" s="186"/>
      <c r="T276" s="254" t="s">
        <v>5</v>
      </c>
      <c r="U276" s="255" t="s">
        <v>36</v>
      </c>
      <c r="V276" s="256"/>
      <c r="W276" s="257"/>
      <c r="X276" s="257"/>
      <c r="Y276" s="257"/>
      <c r="Z276" s="257"/>
      <c r="AA276" s="258"/>
      <c r="AR276" s="172" t="s">
        <v>132</v>
      </c>
      <c r="AT276" s="172" t="s">
        <v>118</v>
      </c>
      <c r="AU276" s="172" t="s">
        <v>93</v>
      </c>
      <c r="AY276" s="172" t="s">
        <v>117</v>
      </c>
      <c r="BE276" s="259">
        <f t="shared" si="15"/>
        <v>0</v>
      </c>
      <c r="BF276" s="259">
        <f t="shared" si="16"/>
        <v>0</v>
      </c>
      <c r="BG276" s="259">
        <f t="shared" si="17"/>
        <v>0</v>
      </c>
      <c r="BH276" s="259">
        <f t="shared" si="18"/>
        <v>0</v>
      </c>
      <c r="BI276" s="259">
        <f t="shared" si="19"/>
        <v>0</v>
      </c>
      <c r="BJ276" s="172" t="s">
        <v>16</v>
      </c>
      <c r="BK276" s="259">
        <f t="shared" si="20"/>
        <v>0</v>
      </c>
      <c r="BL276" s="172" t="s">
        <v>132</v>
      </c>
      <c r="BM276" s="172" t="s">
        <v>773</v>
      </c>
    </row>
    <row r="277" spans="2:65" s="182" customFormat="1" ht="38.25" customHeight="1">
      <c r="B277" s="183"/>
      <c r="C277" s="151" t="s">
        <v>774</v>
      </c>
      <c r="D277" s="151" t="s">
        <v>118</v>
      </c>
      <c r="E277" s="152" t="s">
        <v>775</v>
      </c>
      <c r="F277" s="341" t="s">
        <v>776</v>
      </c>
      <c r="G277" s="341"/>
      <c r="H277" s="341"/>
      <c r="I277" s="341"/>
      <c r="J277" s="153" t="s">
        <v>238</v>
      </c>
      <c r="K277" s="154">
        <v>10</v>
      </c>
      <c r="L277" s="342"/>
      <c r="M277" s="342"/>
      <c r="N277" s="343">
        <f t="shared" si="14"/>
        <v>0</v>
      </c>
      <c r="O277" s="343"/>
      <c r="P277" s="343"/>
      <c r="Q277" s="343"/>
      <c r="R277" s="186"/>
      <c r="T277" s="254" t="s">
        <v>5</v>
      </c>
      <c r="U277" s="255" t="s">
        <v>36</v>
      </c>
      <c r="V277" s="256"/>
      <c r="W277" s="257"/>
      <c r="X277" s="257"/>
      <c r="Y277" s="257"/>
      <c r="Z277" s="257"/>
      <c r="AA277" s="258"/>
      <c r="AR277" s="172" t="s">
        <v>132</v>
      </c>
      <c r="AT277" s="172" t="s">
        <v>118</v>
      </c>
      <c r="AU277" s="172" t="s">
        <v>93</v>
      </c>
      <c r="AY277" s="172" t="s">
        <v>117</v>
      </c>
      <c r="BE277" s="259">
        <f t="shared" si="15"/>
        <v>0</v>
      </c>
      <c r="BF277" s="259">
        <f t="shared" si="16"/>
        <v>0</v>
      </c>
      <c r="BG277" s="259">
        <f t="shared" si="17"/>
        <v>0</v>
      </c>
      <c r="BH277" s="259">
        <f t="shared" si="18"/>
        <v>0</v>
      </c>
      <c r="BI277" s="259">
        <f t="shared" si="19"/>
        <v>0</v>
      </c>
      <c r="BJ277" s="172" t="s">
        <v>16</v>
      </c>
      <c r="BK277" s="259">
        <f t="shared" si="20"/>
        <v>0</v>
      </c>
      <c r="BL277" s="172" t="s">
        <v>132</v>
      </c>
      <c r="BM277" s="172" t="s">
        <v>777</v>
      </c>
    </row>
    <row r="278" spans="2:65" s="182" customFormat="1" ht="38.25" customHeight="1">
      <c r="B278" s="183"/>
      <c r="C278" s="151" t="s">
        <v>778</v>
      </c>
      <c r="D278" s="151" t="s">
        <v>118</v>
      </c>
      <c r="E278" s="152" t="s">
        <v>779</v>
      </c>
      <c r="F278" s="341" t="s">
        <v>780</v>
      </c>
      <c r="G278" s="341"/>
      <c r="H278" s="341"/>
      <c r="I278" s="341"/>
      <c r="J278" s="153" t="s">
        <v>238</v>
      </c>
      <c r="K278" s="154">
        <v>10</v>
      </c>
      <c r="L278" s="342"/>
      <c r="M278" s="342"/>
      <c r="N278" s="343">
        <f t="shared" si="14"/>
        <v>0</v>
      </c>
      <c r="O278" s="343"/>
      <c r="P278" s="343"/>
      <c r="Q278" s="343"/>
      <c r="R278" s="186"/>
      <c r="T278" s="254" t="s">
        <v>5</v>
      </c>
      <c r="U278" s="255" t="s">
        <v>36</v>
      </c>
      <c r="V278" s="256"/>
      <c r="W278" s="257"/>
      <c r="X278" s="257"/>
      <c r="Y278" s="257"/>
      <c r="Z278" s="257"/>
      <c r="AA278" s="258"/>
      <c r="AR278" s="172" t="s">
        <v>132</v>
      </c>
      <c r="AT278" s="172" t="s">
        <v>118</v>
      </c>
      <c r="AU278" s="172" t="s">
        <v>93</v>
      </c>
      <c r="AY278" s="172" t="s">
        <v>117</v>
      </c>
      <c r="BE278" s="259">
        <f t="shared" si="15"/>
        <v>0</v>
      </c>
      <c r="BF278" s="259">
        <f t="shared" si="16"/>
        <v>0</v>
      </c>
      <c r="BG278" s="259">
        <f t="shared" si="17"/>
        <v>0</v>
      </c>
      <c r="BH278" s="259">
        <f t="shared" si="18"/>
        <v>0</v>
      </c>
      <c r="BI278" s="259">
        <f t="shared" si="19"/>
        <v>0</v>
      </c>
      <c r="BJ278" s="172" t="s">
        <v>16</v>
      </c>
      <c r="BK278" s="259">
        <f t="shared" si="20"/>
        <v>0</v>
      </c>
      <c r="BL278" s="172" t="s">
        <v>132</v>
      </c>
      <c r="BM278" s="172" t="s">
        <v>781</v>
      </c>
    </row>
    <row r="279" spans="2:65" s="182" customFormat="1" ht="38.25" customHeight="1">
      <c r="B279" s="183"/>
      <c r="C279" s="151" t="s">
        <v>782</v>
      </c>
      <c r="D279" s="151" t="s">
        <v>118</v>
      </c>
      <c r="E279" s="152" t="s">
        <v>783</v>
      </c>
      <c r="F279" s="341" t="s">
        <v>784</v>
      </c>
      <c r="G279" s="341"/>
      <c r="H279" s="341"/>
      <c r="I279" s="341"/>
      <c r="J279" s="153" t="s">
        <v>238</v>
      </c>
      <c r="K279" s="154">
        <v>10</v>
      </c>
      <c r="L279" s="342"/>
      <c r="M279" s="342"/>
      <c r="N279" s="343">
        <f t="shared" si="14"/>
        <v>0</v>
      </c>
      <c r="O279" s="343"/>
      <c r="P279" s="343"/>
      <c r="Q279" s="343"/>
      <c r="R279" s="186"/>
      <c r="T279" s="254" t="s">
        <v>5</v>
      </c>
      <c r="U279" s="255" t="s">
        <v>36</v>
      </c>
      <c r="V279" s="256"/>
      <c r="W279" s="257"/>
      <c r="X279" s="257"/>
      <c r="Y279" s="257"/>
      <c r="Z279" s="257"/>
      <c r="AA279" s="258"/>
      <c r="AR279" s="172" t="s">
        <v>132</v>
      </c>
      <c r="AT279" s="172" t="s">
        <v>118</v>
      </c>
      <c r="AU279" s="172" t="s">
        <v>93</v>
      </c>
      <c r="AY279" s="172" t="s">
        <v>117</v>
      </c>
      <c r="BE279" s="259">
        <f t="shared" si="15"/>
        <v>0</v>
      </c>
      <c r="BF279" s="259">
        <f t="shared" si="16"/>
        <v>0</v>
      </c>
      <c r="BG279" s="259">
        <f t="shared" si="17"/>
        <v>0</v>
      </c>
      <c r="BH279" s="259">
        <f t="shared" si="18"/>
        <v>0</v>
      </c>
      <c r="BI279" s="259">
        <f t="shared" si="19"/>
        <v>0</v>
      </c>
      <c r="BJ279" s="172" t="s">
        <v>16</v>
      </c>
      <c r="BK279" s="259">
        <f t="shared" si="20"/>
        <v>0</v>
      </c>
      <c r="BL279" s="172" t="s">
        <v>132</v>
      </c>
      <c r="BM279" s="172" t="s">
        <v>785</v>
      </c>
    </row>
    <row r="280" spans="2:65" s="182" customFormat="1" ht="38.25" customHeight="1">
      <c r="B280" s="183"/>
      <c r="C280" s="151" t="s">
        <v>786</v>
      </c>
      <c r="D280" s="151" t="s">
        <v>118</v>
      </c>
      <c r="E280" s="152" t="s">
        <v>787</v>
      </c>
      <c r="F280" s="341" t="s">
        <v>788</v>
      </c>
      <c r="G280" s="341"/>
      <c r="H280" s="341"/>
      <c r="I280" s="341"/>
      <c r="J280" s="153" t="s">
        <v>238</v>
      </c>
      <c r="K280" s="154">
        <v>10</v>
      </c>
      <c r="L280" s="342"/>
      <c r="M280" s="342"/>
      <c r="N280" s="343">
        <f t="shared" si="14"/>
        <v>0</v>
      </c>
      <c r="O280" s="343"/>
      <c r="P280" s="343"/>
      <c r="Q280" s="343"/>
      <c r="R280" s="186"/>
      <c r="T280" s="254" t="s">
        <v>5</v>
      </c>
      <c r="U280" s="255" t="s">
        <v>36</v>
      </c>
      <c r="V280" s="256"/>
      <c r="W280" s="257"/>
      <c r="X280" s="257"/>
      <c r="Y280" s="257"/>
      <c r="Z280" s="257"/>
      <c r="AA280" s="258"/>
      <c r="AR280" s="172" t="s">
        <v>132</v>
      </c>
      <c r="AT280" s="172" t="s">
        <v>118</v>
      </c>
      <c r="AU280" s="172" t="s">
        <v>93</v>
      </c>
      <c r="AY280" s="172" t="s">
        <v>117</v>
      </c>
      <c r="BE280" s="259">
        <f t="shared" si="15"/>
        <v>0</v>
      </c>
      <c r="BF280" s="259">
        <f t="shared" si="16"/>
        <v>0</v>
      </c>
      <c r="BG280" s="259">
        <f t="shared" si="17"/>
        <v>0</v>
      </c>
      <c r="BH280" s="259">
        <f t="shared" si="18"/>
        <v>0</v>
      </c>
      <c r="BI280" s="259">
        <f t="shared" si="19"/>
        <v>0</v>
      </c>
      <c r="BJ280" s="172" t="s">
        <v>16</v>
      </c>
      <c r="BK280" s="259">
        <f t="shared" si="20"/>
        <v>0</v>
      </c>
      <c r="BL280" s="172" t="s">
        <v>132</v>
      </c>
      <c r="BM280" s="172" t="s">
        <v>789</v>
      </c>
    </row>
    <row r="281" spans="2:65" s="182" customFormat="1" ht="38.25" customHeight="1">
      <c r="B281" s="183"/>
      <c r="C281" s="151" t="s">
        <v>790</v>
      </c>
      <c r="D281" s="151" t="s">
        <v>118</v>
      </c>
      <c r="E281" s="152" t="s">
        <v>791</v>
      </c>
      <c r="F281" s="341" t="s">
        <v>792</v>
      </c>
      <c r="G281" s="341"/>
      <c r="H281" s="341"/>
      <c r="I281" s="341"/>
      <c r="J281" s="153" t="s">
        <v>238</v>
      </c>
      <c r="K281" s="154">
        <v>10</v>
      </c>
      <c r="L281" s="342"/>
      <c r="M281" s="342"/>
      <c r="N281" s="343">
        <f t="shared" si="14"/>
        <v>0</v>
      </c>
      <c r="O281" s="343"/>
      <c r="P281" s="343"/>
      <c r="Q281" s="343"/>
      <c r="R281" s="186"/>
      <c r="T281" s="254" t="s">
        <v>5</v>
      </c>
      <c r="U281" s="255" t="s">
        <v>36</v>
      </c>
      <c r="V281" s="256"/>
      <c r="W281" s="257"/>
      <c r="X281" s="257"/>
      <c r="Y281" s="257"/>
      <c r="Z281" s="257"/>
      <c r="AA281" s="258"/>
      <c r="AR281" s="172" t="s">
        <v>132</v>
      </c>
      <c r="AT281" s="172" t="s">
        <v>118</v>
      </c>
      <c r="AU281" s="172" t="s">
        <v>93</v>
      </c>
      <c r="AY281" s="172" t="s">
        <v>117</v>
      </c>
      <c r="BE281" s="259">
        <f t="shared" si="15"/>
        <v>0</v>
      </c>
      <c r="BF281" s="259">
        <f t="shared" si="16"/>
        <v>0</v>
      </c>
      <c r="BG281" s="259">
        <f t="shared" si="17"/>
        <v>0</v>
      </c>
      <c r="BH281" s="259">
        <f t="shared" si="18"/>
        <v>0</v>
      </c>
      <c r="BI281" s="259">
        <f t="shared" si="19"/>
        <v>0</v>
      </c>
      <c r="BJ281" s="172" t="s">
        <v>16</v>
      </c>
      <c r="BK281" s="259">
        <f t="shared" si="20"/>
        <v>0</v>
      </c>
      <c r="BL281" s="172" t="s">
        <v>132</v>
      </c>
      <c r="BM281" s="172" t="s">
        <v>793</v>
      </c>
    </row>
    <row r="282" spans="2:65" s="182" customFormat="1" ht="38.25" customHeight="1">
      <c r="B282" s="183"/>
      <c r="C282" s="151" t="s">
        <v>794</v>
      </c>
      <c r="D282" s="151" t="s">
        <v>118</v>
      </c>
      <c r="E282" s="152" t="s">
        <v>795</v>
      </c>
      <c r="F282" s="341" t="s">
        <v>796</v>
      </c>
      <c r="G282" s="341"/>
      <c r="H282" s="341"/>
      <c r="I282" s="341"/>
      <c r="J282" s="153" t="s">
        <v>238</v>
      </c>
      <c r="K282" s="154">
        <v>10</v>
      </c>
      <c r="L282" s="342"/>
      <c r="M282" s="342"/>
      <c r="N282" s="343">
        <f t="shared" si="14"/>
        <v>0</v>
      </c>
      <c r="O282" s="343"/>
      <c r="P282" s="343"/>
      <c r="Q282" s="343"/>
      <c r="R282" s="186"/>
      <c r="T282" s="254" t="s">
        <v>5</v>
      </c>
      <c r="U282" s="255" t="s">
        <v>36</v>
      </c>
      <c r="V282" s="256"/>
      <c r="W282" s="257"/>
      <c r="X282" s="257"/>
      <c r="Y282" s="257"/>
      <c r="Z282" s="257"/>
      <c r="AA282" s="258"/>
      <c r="AR282" s="172" t="s">
        <v>132</v>
      </c>
      <c r="AT282" s="172" t="s">
        <v>118</v>
      </c>
      <c r="AU282" s="172" t="s">
        <v>93</v>
      </c>
      <c r="AY282" s="172" t="s">
        <v>117</v>
      </c>
      <c r="BE282" s="259">
        <f t="shared" si="15"/>
        <v>0</v>
      </c>
      <c r="BF282" s="259">
        <f t="shared" si="16"/>
        <v>0</v>
      </c>
      <c r="BG282" s="259">
        <f t="shared" si="17"/>
        <v>0</v>
      </c>
      <c r="BH282" s="259">
        <f t="shared" si="18"/>
        <v>0</v>
      </c>
      <c r="BI282" s="259">
        <f t="shared" si="19"/>
        <v>0</v>
      </c>
      <c r="BJ282" s="172" t="s">
        <v>16</v>
      </c>
      <c r="BK282" s="259">
        <f t="shared" si="20"/>
        <v>0</v>
      </c>
      <c r="BL282" s="172" t="s">
        <v>132</v>
      </c>
      <c r="BM282" s="172" t="s">
        <v>797</v>
      </c>
    </row>
    <row r="283" spans="2:65" s="182" customFormat="1" ht="38.25" customHeight="1">
      <c r="B283" s="183"/>
      <c r="C283" s="151" t="s">
        <v>798</v>
      </c>
      <c r="D283" s="151" t="s">
        <v>118</v>
      </c>
      <c r="E283" s="152" t="s">
        <v>799</v>
      </c>
      <c r="F283" s="341" t="s">
        <v>800</v>
      </c>
      <c r="G283" s="341"/>
      <c r="H283" s="341"/>
      <c r="I283" s="341"/>
      <c r="J283" s="153" t="s">
        <v>238</v>
      </c>
      <c r="K283" s="154">
        <v>10</v>
      </c>
      <c r="L283" s="342"/>
      <c r="M283" s="342"/>
      <c r="N283" s="343">
        <f t="shared" si="14"/>
        <v>0</v>
      </c>
      <c r="O283" s="343"/>
      <c r="P283" s="343"/>
      <c r="Q283" s="343"/>
      <c r="R283" s="186"/>
      <c r="T283" s="254" t="s">
        <v>5</v>
      </c>
      <c r="U283" s="255" t="s">
        <v>36</v>
      </c>
      <c r="V283" s="256"/>
      <c r="W283" s="257"/>
      <c r="X283" s="257"/>
      <c r="Y283" s="257"/>
      <c r="Z283" s="257"/>
      <c r="AA283" s="258"/>
      <c r="AR283" s="172" t="s">
        <v>132</v>
      </c>
      <c r="AT283" s="172" t="s">
        <v>118</v>
      </c>
      <c r="AU283" s="172" t="s">
        <v>93</v>
      </c>
      <c r="AY283" s="172" t="s">
        <v>117</v>
      </c>
      <c r="BE283" s="259">
        <f t="shared" si="15"/>
        <v>0</v>
      </c>
      <c r="BF283" s="259">
        <f t="shared" si="16"/>
        <v>0</v>
      </c>
      <c r="BG283" s="259">
        <f t="shared" si="17"/>
        <v>0</v>
      </c>
      <c r="BH283" s="259">
        <f t="shared" si="18"/>
        <v>0</v>
      </c>
      <c r="BI283" s="259">
        <f t="shared" si="19"/>
        <v>0</v>
      </c>
      <c r="BJ283" s="172" t="s">
        <v>16</v>
      </c>
      <c r="BK283" s="259">
        <f t="shared" si="20"/>
        <v>0</v>
      </c>
      <c r="BL283" s="172" t="s">
        <v>132</v>
      </c>
      <c r="BM283" s="172" t="s">
        <v>801</v>
      </c>
    </row>
    <row r="284" spans="2:65" s="182" customFormat="1" ht="38.25" customHeight="1">
      <c r="B284" s="183"/>
      <c r="C284" s="151" t="s">
        <v>802</v>
      </c>
      <c r="D284" s="151" t="s">
        <v>118</v>
      </c>
      <c r="E284" s="152" t="s">
        <v>803</v>
      </c>
      <c r="F284" s="341" t="s">
        <v>804</v>
      </c>
      <c r="G284" s="341"/>
      <c r="H284" s="341"/>
      <c r="I284" s="341"/>
      <c r="J284" s="153" t="s">
        <v>238</v>
      </c>
      <c r="K284" s="154">
        <v>10</v>
      </c>
      <c r="L284" s="342"/>
      <c r="M284" s="342"/>
      <c r="N284" s="343">
        <f t="shared" si="14"/>
        <v>0</v>
      </c>
      <c r="O284" s="343"/>
      <c r="P284" s="343"/>
      <c r="Q284" s="343"/>
      <c r="R284" s="186"/>
      <c r="T284" s="254" t="s">
        <v>5</v>
      </c>
      <c r="U284" s="255" t="s">
        <v>36</v>
      </c>
      <c r="V284" s="256"/>
      <c r="W284" s="257"/>
      <c r="X284" s="257"/>
      <c r="Y284" s="257"/>
      <c r="Z284" s="257"/>
      <c r="AA284" s="258"/>
      <c r="AR284" s="172" t="s">
        <v>132</v>
      </c>
      <c r="AT284" s="172" t="s">
        <v>118</v>
      </c>
      <c r="AU284" s="172" t="s">
        <v>93</v>
      </c>
      <c r="AY284" s="172" t="s">
        <v>117</v>
      </c>
      <c r="BE284" s="259">
        <f t="shared" si="15"/>
        <v>0</v>
      </c>
      <c r="BF284" s="259">
        <f t="shared" si="16"/>
        <v>0</v>
      </c>
      <c r="BG284" s="259">
        <f t="shared" si="17"/>
        <v>0</v>
      </c>
      <c r="BH284" s="259">
        <f t="shared" si="18"/>
        <v>0</v>
      </c>
      <c r="BI284" s="259">
        <f t="shared" si="19"/>
        <v>0</v>
      </c>
      <c r="BJ284" s="172" t="s">
        <v>16</v>
      </c>
      <c r="BK284" s="259">
        <f t="shared" si="20"/>
        <v>0</v>
      </c>
      <c r="BL284" s="172" t="s">
        <v>132</v>
      </c>
      <c r="BM284" s="172" t="s">
        <v>805</v>
      </c>
    </row>
    <row r="285" spans="2:65" s="182" customFormat="1" ht="38.25" customHeight="1">
      <c r="B285" s="183"/>
      <c r="C285" s="151" t="s">
        <v>806</v>
      </c>
      <c r="D285" s="151" t="s">
        <v>118</v>
      </c>
      <c r="E285" s="152" t="s">
        <v>807</v>
      </c>
      <c r="F285" s="341" t="s">
        <v>808</v>
      </c>
      <c r="G285" s="341"/>
      <c r="H285" s="341"/>
      <c r="I285" s="341"/>
      <c r="J285" s="153" t="s">
        <v>238</v>
      </c>
      <c r="K285" s="154">
        <v>10</v>
      </c>
      <c r="L285" s="342"/>
      <c r="M285" s="342"/>
      <c r="N285" s="343">
        <f t="shared" si="14"/>
        <v>0</v>
      </c>
      <c r="O285" s="343"/>
      <c r="P285" s="343"/>
      <c r="Q285" s="343"/>
      <c r="R285" s="186"/>
      <c r="T285" s="254" t="s">
        <v>5</v>
      </c>
      <c r="U285" s="255" t="s">
        <v>36</v>
      </c>
      <c r="V285" s="256"/>
      <c r="W285" s="257"/>
      <c r="X285" s="257"/>
      <c r="Y285" s="257"/>
      <c r="Z285" s="257"/>
      <c r="AA285" s="258"/>
      <c r="AR285" s="172" t="s">
        <v>132</v>
      </c>
      <c r="AT285" s="172" t="s">
        <v>118</v>
      </c>
      <c r="AU285" s="172" t="s">
        <v>93</v>
      </c>
      <c r="AY285" s="172" t="s">
        <v>117</v>
      </c>
      <c r="BE285" s="259">
        <f t="shared" si="15"/>
        <v>0</v>
      </c>
      <c r="BF285" s="259">
        <f t="shared" si="16"/>
        <v>0</v>
      </c>
      <c r="BG285" s="259">
        <f t="shared" si="17"/>
        <v>0</v>
      </c>
      <c r="BH285" s="259">
        <f t="shared" si="18"/>
        <v>0</v>
      </c>
      <c r="BI285" s="259">
        <f t="shared" si="19"/>
        <v>0</v>
      </c>
      <c r="BJ285" s="172" t="s">
        <v>16</v>
      </c>
      <c r="BK285" s="259">
        <f t="shared" si="20"/>
        <v>0</v>
      </c>
      <c r="BL285" s="172" t="s">
        <v>132</v>
      </c>
      <c r="BM285" s="172" t="s">
        <v>809</v>
      </c>
    </row>
    <row r="286" spans="2:65" s="182" customFormat="1" ht="38.25" customHeight="1">
      <c r="B286" s="183"/>
      <c r="C286" s="151" t="s">
        <v>810</v>
      </c>
      <c r="D286" s="151" t="s">
        <v>118</v>
      </c>
      <c r="E286" s="152" t="s">
        <v>811</v>
      </c>
      <c r="F286" s="341" t="s">
        <v>812</v>
      </c>
      <c r="G286" s="341"/>
      <c r="H286" s="341"/>
      <c r="I286" s="341"/>
      <c r="J286" s="153" t="s">
        <v>238</v>
      </c>
      <c r="K286" s="154">
        <v>10</v>
      </c>
      <c r="L286" s="342"/>
      <c r="M286" s="342"/>
      <c r="N286" s="343">
        <f t="shared" si="14"/>
        <v>0</v>
      </c>
      <c r="O286" s="343"/>
      <c r="P286" s="343"/>
      <c r="Q286" s="343"/>
      <c r="R286" s="186"/>
      <c r="T286" s="254" t="s">
        <v>5</v>
      </c>
      <c r="U286" s="255" t="s">
        <v>36</v>
      </c>
      <c r="V286" s="256"/>
      <c r="W286" s="257"/>
      <c r="X286" s="257"/>
      <c r="Y286" s="257"/>
      <c r="Z286" s="257"/>
      <c r="AA286" s="258"/>
      <c r="AR286" s="172" t="s">
        <v>132</v>
      </c>
      <c r="AT286" s="172" t="s">
        <v>118</v>
      </c>
      <c r="AU286" s="172" t="s">
        <v>93</v>
      </c>
      <c r="AY286" s="172" t="s">
        <v>117</v>
      </c>
      <c r="BE286" s="259">
        <f t="shared" si="15"/>
        <v>0</v>
      </c>
      <c r="BF286" s="259">
        <f t="shared" si="16"/>
        <v>0</v>
      </c>
      <c r="BG286" s="259">
        <f t="shared" si="17"/>
        <v>0</v>
      </c>
      <c r="BH286" s="259">
        <f t="shared" si="18"/>
        <v>0</v>
      </c>
      <c r="BI286" s="259">
        <f t="shared" si="19"/>
        <v>0</v>
      </c>
      <c r="BJ286" s="172" t="s">
        <v>16</v>
      </c>
      <c r="BK286" s="259">
        <f t="shared" si="20"/>
        <v>0</v>
      </c>
      <c r="BL286" s="172" t="s">
        <v>132</v>
      </c>
      <c r="BM286" s="172" t="s">
        <v>813</v>
      </c>
    </row>
    <row r="287" spans="2:65" s="182" customFormat="1" ht="38.25" customHeight="1">
      <c r="B287" s="183"/>
      <c r="C287" s="151" t="s">
        <v>814</v>
      </c>
      <c r="D287" s="151" t="s">
        <v>118</v>
      </c>
      <c r="E287" s="152" t="s">
        <v>815</v>
      </c>
      <c r="F287" s="341" t="s">
        <v>816</v>
      </c>
      <c r="G287" s="341"/>
      <c r="H287" s="341"/>
      <c r="I287" s="341"/>
      <c r="J287" s="153" t="s">
        <v>238</v>
      </c>
      <c r="K287" s="154">
        <v>10</v>
      </c>
      <c r="L287" s="342"/>
      <c r="M287" s="342"/>
      <c r="N287" s="343">
        <f t="shared" si="14"/>
        <v>0</v>
      </c>
      <c r="O287" s="343"/>
      <c r="P287" s="343"/>
      <c r="Q287" s="343"/>
      <c r="R287" s="186"/>
      <c r="T287" s="254" t="s">
        <v>5</v>
      </c>
      <c r="U287" s="255" t="s">
        <v>36</v>
      </c>
      <c r="V287" s="256"/>
      <c r="W287" s="257"/>
      <c r="X287" s="257"/>
      <c r="Y287" s="257"/>
      <c r="Z287" s="257"/>
      <c r="AA287" s="258"/>
      <c r="AR287" s="172" t="s">
        <v>132</v>
      </c>
      <c r="AT287" s="172" t="s">
        <v>118</v>
      </c>
      <c r="AU287" s="172" t="s">
        <v>93</v>
      </c>
      <c r="AY287" s="172" t="s">
        <v>117</v>
      </c>
      <c r="BE287" s="259">
        <f t="shared" si="15"/>
        <v>0</v>
      </c>
      <c r="BF287" s="259">
        <f t="shared" si="16"/>
        <v>0</v>
      </c>
      <c r="BG287" s="259">
        <f t="shared" si="17"/>
        <v>0</v>
      </c>
      <c r="BH287" s="259">
        <f t="shared" si="18"/>
        <v>0</v>
      </c>
      <c r="BI287" s="259">
        <f t="shared" si="19"/>
        <v>0</v>
      </c>
      <c r="BJ287" s="172" t="s">
        <v>16</v>
      </c>
      <c r="BK287" s="259">
        <f t="shared" si="20"/>
        <v>0</v>
      </c>
      <c r="BL287" s="172" t="s">
        <v>132</v>
      </c>
      <c r="BM287" s="172" t="s">
        <v>817</v>
      </c>
    </row>
    <row r="288" spans="2:65" s="182" customFormat="1" ht="16.5" customHeight="1">
      <c r="B288" s="183"/>
      <c r="C288" s="151" t="s">
        <v>818</v>
      </c>
      <c r="D288" s="151" t="s">
        <v>118</v>
      </c>
      <c r="E288" s="152" t="s">
        <v>819</v>
      </c>
      <c r="F288" s="341" t="s">
        <v>820</v>
      </c>
      <c r="G288" s="341"/>
      <c r="H288" s="341"/>
      <c r="I288" s="341"/>
      <c r="J288" s="153" t="s">
        <v>238</v>
      </c>
      <c r="K288" s="154">
        <v>10</v>
      </c>
      <c r="L288" s="342"/>
      <c r="M288" s="342"/>
      <c r="N288" s="343">
        <f t="shared" si="14"/>
        <v>0</v>
      </c>
      <c r="O288" s="343"/>
      <c r="P288" s="343"/>
      <c r="Q288" s="343"/>
      <c r="R288" s="186"/>
      <c r="T288" s="254" t="s">
        <v>5</v>
      </c>
      <c r="U288" s="255" t="s">
        <v>36</v>
      </c>
      <c r="V288" s="256"/>
      <c r="W288" s="257"/>
      <c r="X288" s="257"/>
      <c r="Y288" s="257"/>
      <c r="Z288" s="257"/>
      <c r="AA288" s="258"/>
      <c r="AR288" s="172" t="s">
        <v>132</v>
      </c>
      <c r="AT288" s="172" t="s">
        <v>118</v>
      </c>
      <c r="AU288" s="172" t="s">
        <v>93</v>
      </c>
      <c r="AY288" s="172" t="s">
        <v>117</v>
      </c>
      <c r="BE288" s="259">
        <f t="shared" si="15"/>
        <v>0</v>
      </c>
      <c r="BF288" s="259">
        <f t="shared" si="16"/>
        <v>0</v>
      </c>
      <c r="BG288" s="259">
        <f t="shared" si="17"/>
        <v>0</v>
      </c>
      <c r="BH288" s="259">
        <f t="shared" si="18"/>
        <v>0</v>
      </c>
      <c r="BI288" s="259">
        <f t="shared" si="19"/>
        <v>0</v>
      </c>
      <c r="BJ288" s="172" t="s">
        <v>16</v>
      </c>
      <c r="BK288" s="259">
        <f t="shared" si="20"/>
        <v>0</v>
      </c>
      <c r="BL288" s="172" t="s">
        <v>132</v>
      </c>
      <c r="BM288" s="172" t="s">
        <v>821</v>
      </c>
    </row>
    <row r="289" spans="2:65" s="182" customFormat="1" ht="16.5" customHeight="1">
      <c r="B289" s="183"/>
      <c r="C289" s="151" t="s">
        <v>822</v>
      </c>
      <c r="D289" s="151" t="s">
        <v>118</v>
      </c>
      <c r="E289" s="152" t="s">
        <v>823</v>
      </c>
      <c r="F289" s="341" t="s">
        <v>824</v>
      </c>
      <c r="G289" s="341"/>
      <c r="H289" s="341"/>
      <c r="I289" s="341"/>
      <c r="J289" s="153" t="s">
        <v>238</v>
      </c>
      <c r="K289" s="154">
        <v>10</v>
      </c>
      <c r="L289" s="342"/>
      <c r="M289" s="342"/>
      <c r="N289" s="343">
        <f t="shared" si="14"/>
        <v>0</v>
      </c>
      <c r="O289" s="343"/>
      <c r="P289" s="343"/>
      <c r="Q289" s="343"/>
      <c r="R289" s="186"/>
      <c r="T289" s="254" t="s">
        <v>5</v>
      </c>
      <c r="U289" s="255" t="s">
        <v>36</v>
      </c>
      <c r="V289" s="256"/>
      <c r="W289" s="257"/>
      <c r="X289" s="257"/>
      <c r="Y289" s="257"/>
      <c r="Z289" s="257"/>
      <c r="AA289" s="258"/>
      <c r="AR289" s="172" t="s">
        <v>132</v>
      </c>
      <c r="AT289" s="172" t="s">
        <v>118</v>
      </c>
      <c r="AU289" s="172" t="s">
        <v>93</v>
      </c>
      <c r="AY289" s="172" t="s">
        <v>117</v>
      </c>
      <c r="BE289" s="259">
        <f t="shared" si="15"/>
        <v>0</v>
      </c>
      <c r="BF289" s="259">
        <f t="shared" si="16"/>
        <v>0</v>
      </c>
      <c r="BG289" s="259">
        <f t="shared" si="17"/>
        <v>0</v>
      </c>
      <c r="BH289" s="259">
        <f t="shared" si="18"/>
        <v>0</v>
      </c>
      <c r="BI289" s="259">
        <f t="shared" si="19"/>
        <v>0</v>
      </c>
      <c r="BJ289" s="172" t="s">
        <v>16</v>
      </c>
      <c r="BK289" s="259">
        <f t="shared" si="20"/>
        <v>0</v>
      </c>
      <c r="BL289" s="172" t="s">
        <v>132</v>
      </c>
      <c r="BM289" s="172" t="s">
        <v>825</v>
      </c>
    </row>
    <row r="290" spans="2:65" s="182" customFormat="1" ht="16.5" customHeight="1">
      <c r="B290" s="183"/>
      <c r="C290" s="151" t="s">
        <v>826</v>
      </c>
      <c r="D290" s="151" t="s">
        <v>118</v>
      </c>
      <c r="E290" s="152" t="s">
        <v>827</v>
      </c>
      <c r="F290" s="341" t="s">
        <v>828</v>
      </c>
      <c r="G290" s="341"/>
      <c r="H290" s="341"/>
      <c r="I290" s="341"/>
      <c r="J290" s="153" t="s">
        <v>238</v>
      </c>
      <c r="K290" s="154">
        <v>10</v>
      </c>
      <c r="L290" s="342"/>
      <c r="M290" s="342"/>
      <c r="N290" s="343">
        <f t="shared" si="14"/>
        <v>0</v>
      </c>
      <c r="O290" s="343"/>
      <c r="P290" s="343"/>
      <c r="Q290" s="343"/>
      <c r="R290" s="186"/>
      <c r="T290" s="254" t="s">
        <v>5</v>
      </c>
      <c r="U290" s="255" t="s">
        <v>36</v>
      </c>
      <c r="V290" s="256"/>
      <c r="W290" s="257"/>
      <c r="X290" s="257"/>
      <c r="Y290" s="257"/>
      <c r="Z290" s="257"/>
      <c r="AA290" s="258"/>
      <c r="AR290" s="172" t="s">
        <v>132</v>
      </c>
      <c r="AT290" s="172" t="s">
        <v>118</v>
      </c>
      <c r="AU290" s="172" t="s">
        <v>93</v>
      </c>
      <c r="AY290" s="172" t="s">
        <v>117</v>
      </c>
      <c r="BE290" s="259">
        <f t="shared" si="15"/>
        <v>0</v>
      </c>
      <c r="BF290" s="259">
        <f t="shared" si="16"/>
        <v>0</v>
      </c>
      <c r="BG290" s="259">
        <f t="shared" si="17"/>
        <v>0</v>
      </c>
      <c r="BH290" s="259">
        <f t="shared" si="18"/>
        <v>0</v>
      </c>
      <c r="BI290" s="259">
        <f t="shared" si="19"/>
        <v>0</v>
      </c>
      <c r="BJ290" s="172" t="s">
        <v>16</v>
      </c>
      <c r="BK290" s="259">
        <f t="shared" si="20"/>
        <v>0</v>
      </c>
      <c r="BL290" s="172" t="s">
        <v>132</v>
      </c>
      <c r="BM290" s="172" t="s">
        <v>829</v>
      </c>
    </row>
    <row r="291" spans="2:65" s="182" customFormat="1" ht="16.5" customHeight="1">
      <c r="B291" s="183"/>
      <c r="C291" s="151" t="s">
        <v>830</v>
      </c>
      <c r="D291" s="151" t="s">
        <v>118</v>
      </c>
      <c r="E291" s="152" t="s">
        <v>831</v>
      </c>
      <c r="F291" s="341" t="s">
        <v>832</v>
      </c>
      <c r="G291" s="341"/>
      <c r="H291" s="341"/>
      <c r="I291" s="341"/>
      <c r="J291" s="153" t="s">
        <v>238</v>
      </c>
      <c r="K291" s="154">
        <v>10</v>
      </c>
      <c r="L291" s="342"/>
      <c r="M291" s="342"/>
      <c r="N291" s="343">
        <f t="shared" si="14"/>
        <v>0</v>
      </c>
      <c r="O291" s="343"/>
      <c r="P291" s="343"/>
      <c r="Q291" s="343"/>
      <c r="R291" s="186"/>
      <c r="T291" s="254" t="s">
        <v>5</v>
      </c>
      <c r="U291" s="255" t="s">
        <v>36</v>
      </c>
      <c r="V291" s="256"/>
      <c r="W291" s="257"/>
      <c r="X291" s="257"/>
      <c r="Y291" s="257"/>
      <c r="Z291" s="257"/>
      <c r="AA291" s="258"/>
      <c r="AR291" s="172" t="s">
        <v>132</v>
      </c>
      <c r="AT291" s="172" t="s">
        <v>118</v>
      </c>
      <c r="AU291" s="172" t="s">
        <v>93</v>
      </c>
      <c r="AY291" s="172" t="s">
        <v>117</v>
      </c>
      <c r="BE291" s="259">
        <f t="shared" si="15"/>
        <v>0</v>
      </c>
      <c r="BF291" s="259">
        <f t="shared" si="16"/>
        <v>0</v>
      </c>
      <c r="BG291" s="259">
        <f t="shared" si="17"/>
        <v>0</v>
      </c>
      <c r="BH291" s="259">
        <f t="shared" si="18"/>
        <v>0</v>
      </c>
      <c r="BI291" s="259">
        <f t="shared" si="19"/>
        <v>0</v>
      </c>
      <c r="BJ291" s="172" t="s">
        <v>16</v>
      </c>
      <c r="BK291" s="259">
        <f t="shared" si="20"/>
        <v>0</v>
      </c>
      <c r="BL291" s="172" t="s">
        <v>132</v>
      </c>
      <c r="BM291" s="172" t="s">
        <v>833</v>
      </c>
    </row>
    <row r="292" spans="2:65" s="182" customFormat="1" ht="16.5" customHeight="1">
      <c r="B292" s="183"/>
      <c r="C292" s="151" t="s">
        <v>834</v>
      </c>
      <c r="D292" s="151" t="s">
        <v>118</v>
      </c>
      <c r="E292" s="152" t="s">
        <v>835</v>
      </c>
      <c r="F292" s="341" t="s">
        <v>836</v>
      </c>
      <c r="G292" s="341"/>
      <c r="H292" s="341"/>
      <c r="I292" s="341"/>
      <c r="J292" s="153" t="s">
        <v>142</v>
      </c>
      <c r="K292" s="154">
        <v>10</v>
      </c>
      <c r="L292" s="342"/>
      <c r="M292" s="342"/>
      <c r="N292" s="343">
        <f t="shared" si="14"/>
        <v>0</v>
      </c>
      <c r="O292" s="343"/>
      <c r="P292" s="343"/>
      <c r="Q292" s="343"/>
      <c r="R292" s="186"/>
      <c r="T292" s="254" t="s">
        <v>5</v>
      </c>
      <c r="U292" s="255" t="s">
        <v>36</v>
      </c>
      <c r="V292" s="256"/>
      <c r="W292" s="257"/>
      <c r="X292" s="257"/>
      <c r="Y292" s="257"/>
      <c r="Z292" s="257"/>
      <c r="AA292" s="258"/>
      <c r="AR292" s="172" t="s">
        <v>132</v>
      </c>
      <c r="AT292" s="172" t="s">
        <v>118</v>
      </c>
      <c r="AU292" s="172" t="s">
        <v>93</v>
      </c>
      <c r="AY292" s="172" t="s">
        <v>117</v>
      </c>
      <c r="BE292" s="259">
        <f t="shared" si="15"/>
        <v>0</v>
      </c>
      <c r="BF292" s="259">
        <f t="shared" si="16"/>
        <v>0</v>
      </c>
      <c r="BG292" s="259">
        <f t="shared" si="17"/>
        <v>0</v>
      </c>
      <c r="BH292" s="259">
        <f t="shared" si="18"/>
        <v>0</v>
      </c>
      <c r="BI292" s="259">
        <f t="shared" si="19"/>
        <v>0</v>
      </c>
      <c r="BJ292" s="172" t="s">
        <v>16</v>
      </c>
      <c r="BK292" s="259">
        <f t="shared" si="20"/>
        <v>0</v>
      </c>
      <c r="BL292" s="172" t="s">
        <v>132</v>
      </c>
      <c r="BM292" s="172" t="s">
        <v>837</v>
      </c>
    </row>
    <row r="293" spans="2:65" s="182" customFormat="1" ht="16.5" customHeight="1">
      <c r="B293" s="183"/>
      <c r="C293" s="151" t="s">
        <v>838</v>
      </c>
      <c r="D293" s="151" t="s">
        <v>118</v>
      </c>
      <c r="E293" s="152" t="s">
        <v>839</v>
      </c>
      <c r="F293" s="341" t="s">
        <v>840</v>
      </c>
      <c r="G293" s="341"/>
      <c r="H293" s="341"/>
      <c r="I293" s="341"/>
      <c r="J293" s="153" t="s">
        <v>142</v>
      </c>
      <c r="K293" s="154">
        <v>10</v>
      </c>
      <c r="L293" s="342"/>
      <c r="M293" s="342"/>
      <c r="N293" s="343">
        <f t="shared" si="14"/>
        <v>0</v>
      </c>
      <c r="O293" s="343"/>
      <c r="P293" s="343"/>
      <c r="Q293" s="343"/>
      <c r="R293" s="186"/>
      <c r="T293" s="254" t="s">
        <v>5</v>
      </c>
      <c r="U293" s="255" t="s">
        <v>36</v>
      </c>
      <c r="V293" s="256"/>
      <c r="W293" s="257"/>
      <c r="X293" s="257"/>
      <c r="Y293" s="257"/>
      <c r="Z293" s="257"/>
      <c r="AA293" s="258"/>
      <c r="AR293" s="172" t="s">
        <v>132</v>
      </c>
      <c r="AT293" s="172" t="s">
        <v>118</v>
      </c>
      <c r="AU293" s="172" t="s">
        <v>93</v>
      </c>
      <c r="AY293" s="172" t="s">
        <v>117</v>
      </c>
      <c r="BE293" s="259">
        <f t="shared" si="15"/>
        <v>0</v>
      </c>
      <c r="BF293" s="259">
        <f t="shared" si="16"/>
        <v>0</v>
      </c>
      <c r="BG293" s="259">
        <f t="shared" si="17"/>
        <v>0</v>
      </c>
      <c r="BH293" s="259">
        <f t="shared" si="18"/>
        <v>0</v>
      </c>
      <c r="BI293" s="259">
        <f t="shared" si="19"/>
        <v>0</v>
      </c>
      <c r="BJ293" s="172" t="s">
        <v>16</v>
      </c>
      <c r="BK293" s="259">
        <f t="shared" si="20"/>
        <v>0</v>
      </c>
      <c r="BL293" s="172" t="s">
        <v>132</v>
      </c>
      <c r="BM293" s="172" t="s">
        <v>841</v>
      </c>
    </row>
    <row r="294" spans="2:65" s="182" customFormat="1" ht="16.5" customHeight="1">
      <c r="B294" s="183"/>
      <c r="C294" s="151" t="s">
        <v>842</v>
      </c>
      <c r="D294" s="151" t="s">
        <v>118</v>
      </c>
      <c r="E294" s="152" t="s">
        <v>843</v>
      </c>
      <c r="F294" s="341" t="s">
        <v>844</v>
      </c>
      <c r="G294" s="341"/>
      <c r="H294" s="341"/>
      <c r="I294" s="341"/>
      <c r="J294" s="153" t="s">
        <v>142</v>
      </c>
      <c r="K294" s="154">
        <v>10</v>
      </c>
      <c r="L294" s="342"/>
      <c r="M294" s="342"/>
      <c r="N294" s="343">
        <f t="shared" si="14"/>
        <v>0</v>
      </c>
      <c r="O294" s="343"/>
      <c r="P294" s="343"/>
      <c r="Q294" s="343"/>
      <c r="R294" s="186"/>
      <c r="T294" s="254" t="s">
        <v>5</v>
      </c>
      <c r="U294" s="255" t="s">
        <v>36</v>
      </c>
      <c r="V294" s="256"/>
      <c r="W294" s="257"/>
      <c r="X294" s="257"/>
      <c r="Y294" s="257"/>
      <c r="Z294" s="257"/>
      <c r="AA294" s="258"/>
      <c r="AR294" s="172" t="s">
        <v>132</v>
      </c>
      <c r="AT294" s="172" t="s">
        <v>118</v>
      </c>
      <c r="AU294" s="172" t="s">
        <v>93</v>
      </c>
      <c r="AY294" s="172" t="s">
        <v>117</v>
      </c>
      <c r="BE294" s="259">
        <f t="shared" si="15"/>
        <v>0</v>
      </c>
      <c r="BF294" s="259">
        <f t="shared" si="16"/>
        <v>0</v>
      </c>
      <c r="BG294" s="259">
        <f t="shared" si="17"/>
        <v>0</v>
      </c>
      <c r="BH294" s="259">
        <f t="shared" si="18"/>
        <v>0</v>
      </c>
      <c r="BI294" s="259">
        <f t="shared" si="19"/>
        <v>0</v>
      </c>
      <c r="BJ294" s="172" t="s">
        <v>16</v>
      </c>
      <c r="BK294" s="259">
        <f t="shared" si="20"/>
        <v>0</v>
      </c>
      <c r="BL294" s="172" t="s">
        <v>132</v>
      </c>
      <c r="BM294" s="172" t="s">
        <v>845</v>
      </c>
    </row>
    <row r="295" spans="2:65" s="182" customFormat="1" ht="25.5" customHeight="1">
      <c r="B295" s="183"/>
      <c r="C295" s="151" t="s">
        <v>846</v>
      </c>
      <c r="D295" s="151" t="s">
        <v>118</v>
      </c>
      <c r="E295" s="152" t="s">
        <v>847</v>
      </c>
      <c r="F295" s="341" t="s">
        <v>848</v>
      </c>
      <c r="G295" s="341"/>
      <c r="H295" s="341"/>
      <c r="I295" s="341"/>
      <c r="J295" s="153" t="s">
        <v>142</v>
      </c>
      <c r="K295" s="154">
        <v>50</v>
      </c>
      <c r="L295" s="342"/>
      <c r="M295" s="342"/>
      <c r="N295" s="343">
        <f t="shared" si="14"/>
        <v>0</v>
      </c>
      <c r="O295" s="343"/>
      <c r="P295" s="343"/>
      <c r="Q295" s="343"/>
      <c r="R295" s="186"/>
      <c r="T295" s="254" t="s">
        <v>5</v>
      </c>
      <c r="U295" s="255" t="s">
        <v>36</v>
      </c>
      <c r="V295" s="256"/>
      <c r="W295" s="257"/>
      <c r="X295" s="257"/>
      <c r="Y295" s="257"/>
      <c r="Z295" s="257"/>
      <c r="AA295" s="258"/>
      <c r="AR295" s="172" t="s">
        <v>132</v>
      </c>
      <c r="AT295" s="172" t="s">
        <v>118</v>
      </c>
      <c r="AU295" s="172" t="s">
        <v>93</v>
      </c>
      <c r="AY295" s="172" t="s">
        <v>117</v>
      </c>
      <c r="BE295" s="259">
        <f t="shared" si="15"/>
        <v>0</v>
      </c>
      <c r="BF295" s="259">
        <f t="shared" si="16"/>
        <v>0</v>
      </c>
      <c r="BG295" s="259">
        <f t="shared" si="17"/>
        <v>0</v>
      </c>
      <c r="BH295" s="259">
        <f t="shared" si="18"/>
        <v>0</v>
      </c>
      <c r="BI295" s="259">
        <f t="shared" si="19"/>
        <v>0</v>
      </c>
      <c r="BJ295" s="172" t="s">
        <v>16</v>
      </c>
      <c r="BK295" s="259">
        <f t="shared" si="20"/>
        <v>0</v>
      </c>
      <c r="BL295" s="172" t="s">
        <v>132</v>
      </c>
      <c r="BM295" s="172" t="s">
        <v>849</v>
      </c>
    </row>
    <row r="296" spans="2:65" s="182" customFormat="1" ht="25.5" customHeight="1">
      <c r="B296" s="183"/>
      <c r="C296" s="151" t="s">
        <v>850</v>
      </c>
      <c r="D296" s="151" t="s">
        <v>118</v>
      </c>
      <c r="E296" s="152" t="s">
        <v>851</v>
      </c>
      <c r="F296" s="341" t="s">
        <v>852</v>
      </c>
      <c r="G296" s="341"/>
      <c r="H296" s="341"/>
      <c r="I296" s="341"/>
      <c r="J296" s="153" t="s">
        <v>142</v>
      </c>
      <c r="K296" s="154">
        <v>10</v>
      </c>
      <c r="L296" s="342"/>
      <c r="M296" s="342"/>
      <c r="N296" s="343">
        <f t="shared" si="14"/>
        <v>0</v>
      </c>
      <c r="O296" s="343"/>
      <c r="P296" s="343"/>
      <c r="Q296" s="343"/>
      <c r="R296" s="186"/>
      <c r="T296" s="254" t="s">
        <v>5</v>
      </c>
      <c r="U296" s="255" t="s">
        <v>36</v>
      </c>
      <c r="V296" s="256"/>
      <c r="W296" s="257"/>
      <c r="X296" s="257"/>
      <c r="Y296" s="257"/>
      <c r="Z296" s="257"/>
      <c r="AA296" s="258"/>
      <c r="AR296" s="172" t="s">
        <v>132</v>
      </c>
      <c r="AT296" s="172" t="s">
        <v>118</v>
      </c>
      <c r="AU296" s="172" t="s">
        <v>93</v>
      </c>
      <c r="AY296" s="172" t="s">
        <v>117</v>
      </c>
      <c r="BE296" s="259">
        <f t="shared" si="15"/>
        <v>0</v>
      </c>
      <c r="BF296" s="259">
        <f t="shared" si="16"/>
        <v>0</v>
      </c>
      <c r="BG296" s="259">
        <f t="shared" si="17"/>
        <v>0</v>
      </c>
      <c r="BH296" s="259">
        <f t="shared" si="18"/>
        <v>0</v>
      </c>
      <c r="BI296" s="259">
        <f t="shared" si="19"/>
        <v>0</v>
      </c>
      <c r="BJ296" s="172" t="s">
        <v>16</v>
      </c>
      <c r="BK296" s="259">
        <f t="shared" si="20"/>
        <v>0</v>
      </c>
      <c r="BL296" s="172" t="s">
        <v>132</v>
      </c>
      <c r="BM296" s="172" t="s">
        <v>853</v>
      </c>
    </row>
    <row r="297" spans="2:65" s="182" customFormat="1" ht="25.5" customHeight="1">
      <c r="B297" s="183"/>
      <c r="C297" s="151" t="s">
        <v>854</v>
      </c>
      <c r="D297" s="151" t="s">
        <v>118</v>
      </c>
      <c r="E297" s="152" t="s">
        <v>855</v>
      </c>
      <c r="F297" s="341" t="s">
        <v>856</v>
      </c>
      <c r="G297" s="341"/>
      <c r="H297" s="341"/>
      <c r="I297" s="341"/>
      <c r="J297" s="153" t="s">
        <v>142</v>
      </c>
      <c r="K297" s="154">
        <v>10</v>
      </c>
      <c r="L297" s="342"/>
      <c r="M297" s="342"/>
      <c r="N297" s="343">
        <f t="shared" si="14"/>
        <v>0</v>
      </c>
      <c r="O297" s="343"/>
      <c r="P297" s="343"/>
      <c r="Q297" s="343"/>
      <c r="R297" s="186"/>
      <c r="T297" s="254" t="s">
        <v>5</v>
      </c>
      <c r="U297" s="255" t="s">
        <v>36</v>
      </c>
      <c r="V297" s="256"/>
      <c r="W297" s="257"/>
      <c r="X297" s="257"/>
      <c r="Y297" s="257"/>
      <c r="Z297" s="257"/>
      <c r="AA297" s="258"/>
      <c r="AR297" s="172" t="s">
        <v>132</v>
      </c>
      <c r="AT297" s="172" t="s">
        <v>118</v>
      </c>
      <c r="AU297" s="172" t="s">
        <v>93</v>
      </c>
      <c r="AY297" s="172" t="s">
        <v>117</v>
      </c>
      <c r="BE297" s="259">
        <f t="shared" si="15"/>
        <v>0</v>
      </c>
      <c r="BF297" s="259">
        <f t="shared" si="16"/>
        <v>0</v>
      </c>
      <c r="BG297" s="259">
        <f t="shared" si="17"/>
        <v>0</v>
      </c>
      <c r="BH297" s="259">
        <f t="shared" si="18"/>
        <v>0</v>
      </c>
      <c r="BI297" s="259">
        <f t="shared" si="19"/>
        <v>0</v>
      </c>
      <c r="BJ297" s="172" t="s">
        <v>16</v>
      </c>
      <c r="BK297" s="259">
        <f t="shared" si="20"/>
        <v>0</v>
      </c>
      <c r="BL297" s="172" t="s">
        <v>132</v>
      </c>
      <c r="BM297" s="172" t="s">
        <v>857</v>
      </c>
    </row>
    <row r="298" spans="2:65" s="182" customFormat="1" ht="16.5" customHeight="1">
      <c r="B298" s="183"/>
      <c r="C298" s="151" t="s">
        <v>858</v>
      </c>
      <c r="D298" s="151" t="s">
        <v>118</v>
      </c>
      <c r="E298" s="152" t="s">
        <v>859</v>
      </c>
      <c r="F298" s="341" t="s">
        <v>860</v>
      </c>
      <c r="G298" s="341"/>
      <c r="H298" s="341"/>
      <c r="I298" s="341"/>
      <c r="J298" s="153" t="s">
        <v>142</v>
      </c>
      <c r="K298" s="154">
        <v>10</v>
      </c>
      <c r="L298" s="342"/>
      <c r="M298" s="342"/>
      <c r="N298" s="343">
        <f t="shared" si="14"/>
        <v>0</v>
      </c>
      <c r="O298" s="343"/>
      <c r="P298" s="343"/>
      <c r="Q298" s="343"/>
      <c r="R298" s="186"/>
      <c r="T298" s="254" t="s">
        <v>5</v>
      </c>
      <c r="U298" s="255" t="s">
        <v>36</v>
      </c>
      <c r="V298" s="256"/>
      <c r="W298" s="257"/>
      <c r="X298" s="257"/>
      <c r="Y298" s="257"/>
      <c r="Z298" s="257"/>
      <c r="AA298" s="258"/>
      <c r="AR298" s="172" t="s">
        <v>132</v>
      </c>
      <c r="AT298" s="172" t="s">
        <v>118</v>
      </c>
      <c r="AU298" s="172" t="s">
        <v>93</v>
      </c>
      <c r="AY298" s="172" t="s">
        <v>117</v>
      </c>
      <c r="BE298" s="259">
        <f t="shared" si="15"/>
        <v>0</v>
      </c>
      <c r="BF298" s="259">
        <f t="shared" si="16"/>
        <v>0</v>
      </c>
      <c r="BG298" s="259">
        <f t="shared" si="17"/>
        <v>0</v>
      </c>
      <c r="BH298" s="259">
        <f t="shared" si="18"/>
        <v>0</v>
      </c>
      <c r="BI298" s="259">
        <f t="shared" si="19"/>
        <v>0</v>
      </c>
      <c r="BJ298" s="172" t="s">
        <v>16</v>
      </c>
      <c r="BK298" s="259">
        <f t="shared" si="20"/>
        <v>0</v>
      </c>
      <c r="BL298" s="172" t="s">
        <v>132</v>
      </c>
      <c r="BM298" s="172" t="s">
        <v>861</v>
      </c>
    </row>
    <row r="299" spans="2:65" s="182" customFormat="1" ht="16.5" customHeight="1">
      <c r="B299" s="183"/>
      <c r="C299" s="151" t="s">
        <v>862</v>
      </c>
      <c r="D299" s="151" t="s">
        <v>118</v>
      </c>
      <c r="E299" s="152" t="s">
        <v>863</v>
      </c>
      <c r="F299" s="341" t="s">
        <v>864</v>
      </c>
      <c r="G299" s="341"/>
      <c r="H299" s="341"/>
      <c r="I299" s="341"/>
      <c r="J299" s="153" t="s">
        <v>142</v>
      </c>
      <c r="K299" s="154">
        <v>10</v>
      </c>
      <c r="L299" s="342"/>
      <c r="M299" s="342"/>
      <c r="N299" s="343">
        <f t="shared" si="14"/>
        <v>0</v>
      </c>
      <c r="O299" s="343"/>
      <c r="P299" s="343"/>
      <c r="Q299" s="343"/>
      <c r="R299" s="186"/>
      <c r="T299" s="254" t="s">
        <v>5</v>
      </c>
      <c r="U299" s="255" t="s">
        <v>36</v>
      </c>
      <c r="V299" s="256"/>
      <c r="W299" s="257"/>
      <c r="X299" s="257"/>
      <c r="Y299" s="257"/>
      <c r="Z299" s="257"/>
      <c r="AA299" s="258"/>
      <c r="AR299" s="172" t="s">
        <v>132</v>
      </c>
      <c r="AT299" s="172" t="s">
        <v>118</v>
      </c>
      <c r="AU299" s="172" t="s">
        <v>93</v>
      </c>
      <c r="AY299" s="172" t="s">
        <v>117</v>
      </c>
      <c r="BE299" s="259">
        <f t="shared" si="15"/>
        <v>0</v>
      </c>
      <c r="BF299" s="259">
        <f t="shared" si="16"/>
        <v>0</v>
      </c>
      <c r="BG299" s="259">
        <f t="shared" si="17"/>
        <v>0</v>
      </c>
      <c r="BH299" s="259">
        <f t="shared" si="18"/>
        <v>0</v>
      </c>
      <c r="BI299" s="259">
        <f t="shared" si="19"/>
        <v>0</v>
      </c>
      <c r="BJ299" s="172" t="s">
        <v>16</v>
      </c>
      <c r="BK299" s="259">
        <f t="shared" si="20"/>
        <v>0</v>
      </c>
      <c r="BL299" s="172" t="s">
        <v>132</v>
      </c>
      <c r="BM299" s="172" t="s">
        <v>865</v>
      </c>
    </row>
    <row r="300" spans="2:65" s="182" customFormat="1" ht="25.5" customHeight="1">
      <c r="B300" s="183"/>
      <c r="C300" s="151" t="s">
        <v>866</v>
      </c>
      <c r="D300" s="151" t="s">
        <v>118</v>
      </c>
      <c r="E300" s="152" t="s">
        <v>867</v>
      </c>
      <c r="F300" s="341" t="s">
        <v>868</v>
      </c>
      <c r="G300" s="341"/>
      <c r="H300" s="341"/>
      <c r="I300" s="341"/>
      <c r="J300" s="153" t="s">
        <v>142</v>
      </c>
      <c r="K300" s="154">
        <v>10</v>
      </c>
      <c r="L300" s="342"/>
      <c r="M300" s="342"/>
      <c r="N300" s="343">
        <f t="shared" si="14"/>
        <v>0</v>
      </c>
      <c r="O300" s="343"/>
      <c r="P300" s="343"/>
      <c r="Q300" s="343"/>
      <c r="R300" s="186"/>
      <c r="T300" s="254" t="s">
        <v>5</v>
      </c>
      <c r="U300" s="255" t="s">
        <v>36</v>
      </c>
      <c r="V300" s="256"/>
      <c r="W300" s="257"/>
      <c r="X300" s="257"/>
      <c r="Y300" s="257"/>
      <c r="Z300" s="257"/>
      <c r="AA300" s="258"/>
      <c r="AR300" s="172" t="s">
        <v>132</v>
      </c>
      <c r="AT300" s="172" t="s">
        <v>118</v>
      </c>
      <c r="AU300" s="172" t="s">
        <v>93</v>
      </c>
      <c r="AY300" s="172" t="s">
        <v>117</v>
      </c>
      <c r="BE300" s="259">
        <f t="shared" si="15"/>
        <v>0</v>
      </c>
      <c r="BF300" s="259">
        <f t="shared" si="16"/>
        <v>0</v>
      </c>
      <c r="BG300" s="259">
        <f t="shared" si="17"/>
        <v>0</v>
      </c>
      <c r="BH300" s="259">
        <f t="shared" si="18"/>
        <v>0</v>
      </c>
      <c r="BI300" s="259">
        <f t="shared" si="19"/>
        <v>0</v>
      </c>
      <c r="BJ300" s="172" t="s">
        <v>16</v>
      </c>
      <c r="BK300" s="259">
        <f t="shared" si="20"/>
        <v>0</v>
      </c>
      <c r="BL300" s="172" t="s">
        <v>132</v>
      </c>
      <c r="BM300" s="172" t="s">
        <v>869</v>
      </c>
    </row>
    <row r="301" spans="2:65" s="182" customFormat="1" ht="16.5" customHeight="1">
      <c r="B301" s="183"/>
      <c r="C301" s="151" t="s">
        <v>870</v>
      </c>
      <c r="D301" s="151" t="s">
        <v>118</v>
      </c>
      <c r="E301" s="152" t="s">
        <v>871</v>
      </c>
      <c r="F301" s="341" t="s">
        <v>872</v>
      </c>
      <c r="G301" s="341"/>
      <c r="H301" s="341"/>
      <c r="I301" s="341"/>
      <c r="J301" s="153" t="s">
        <v>142</v>
      </c>
      <c r="K301" s="154">
        <v>10</v>
      </c>
      <c r="L301" s="342"/>
      <c r="M301" s="342"/>
      <c r="N301" s="343">
        <f t="shared" si="14"/>
        <v>0</v>
      </c>
      <c r="O301" s="343"/>
      <c r="P301" s="343"/>
      <c r="Q301" s="343"/>
      <c r="R301" s="186"/>
      <c r="T301" s="254" t="s">
        <v>5</v>
      </c>
      <c r="U301" s="255" t="s">
        <v>36</v>
      </c>
      <c r="V301" s="256"/>
      <c r="W301" s="257"/>
      <c r="X301" s="257"/>
      <c r="Y301" s="257"/>
      <c r="Z301" s="257"/>
      <c r="AA301" s="258"/>
      <c r="AR301" s="172" t="s">
        <v>132</v>
      </c>
      <c r="AT301" s="172" t="s">
        <v>118</v>
      </c>
      <c r="AU301" s="172" t="s">
        <v>93</v>
      </c>
      <c r="AY301" s="172" t="s">
        <v>117</v>
      </c>
      <c r="BE301" s="259">
        <f t="shared" si="15"/>
        <v>0</v>
      </c>
      <c r="BF301" s="259">
        <f t="shared" si="16"/>
        <v>0</v>
      </c>
      <c r="BG301" s="259">
        <f t="shared" si="17"/>
        <v>0</v>
      </c>
      <c r="BH301" s="259">
        <f t="shared" si="18"/>
        <v>0</v>
      </c>
      <c r="BI301" s="259">
        <f t="shared" si="19"/>
        <v>0</v>
      </c>
      <c r="BJ301" s="172" t="s">
        <v>16</v>
      </c>
      <c r="BK301" s="259">
        <f t="shared" si="20"/>
        <v>0</v>
      </c>
      <c r="BL301" s="172" t="s">
        <v>132</v>
      </c>
      <c r="BM301" s="172" t="s">
        <v>873</v>
      </c>
    </row>
    <row r="302" spans="2:65" s="182" customFormat="1" ht="16.5" customHeight="1">
      <c r="B302" s="183"/>
      <c r="C302" s="151" t="s">
        <v>874</v>
      </c>
      <c r="D302" s="151" t="s">
        <v>118</v>
      </c>
      <c r="E302" s="152" t="s">
        <v>875</v>
      </c>
      <c r="F302" s="341" t="s">
        <v>876</v>
      </c>
      <c r="G302" s="341"/>
      <c r="H302" s="341"/>
      <c r="I302" s="341"/>
      <c r="J302" s="153" t="s">
        <v>142</v>
      </c>
      <c r="K302" s="154">
        <v>10</v>
      </c>
      <c r="L302" s="342"/>
      <c r="M302" s="342"/>
      <c r="N302" s="343">
        <f t="shared" si="14"/>
        <v>0</v>
      </c>
      <c r="O302" s="343"/>
      <c r="P302" s="343"/>
      <c r="Q302" s="343"/>
      <c r="R302" s="186"/>
      <c r="T302" s="254" t="s">
        <v>5</v>
      </c>
      <c r="U302" s="255" t="s">
        <v>36</v>
      </c>
      <c r="V302" s="256"/>
      <c r="W302" s="257"/>
      <c r="X302" s="257"/>
      <c r="Y302" s="257"/>
      <c r="Z302" s="257"/>
      <c r="AA302" s="258"/>
      <c r="AR302" s="172" t="s">
        <v>132</v>
      </c>
      <c r="AT302" s="172" t="s">
        <v>118</v>
      </c>
      <c r="AU302" s="172" t="s">
        <v>93</v>
      </c>
      <c r="AY302" s="172" t="s">
        <v>117</v>
      </c>
      <c r="BE302" s="259">
        <f t="shared" si="15"/>
        <v>0</v>
      </c>
      <c r="BF302" s="259">
        <f t="shared" si="16"/>
        <v>0</v>
      </c>
      <c r="BG302" s="259">
        <f t="shared" si="17"/>
        <v>0</v>
      </c>
      <c r="BH302" s="259">
        <f t="shared" si="18"/>
        <v>0</v>
      </c>
      <c r="BI302" s="259">
        <f t="shared" si="19"/>
        <v>0</v>
      </c>
      <c r="BJ302" s="172" t="s">
        <v>16</v>
      </c>
      <c r="BK302" s="259">
        <f t="shared" si="20"/>
        <v>0</v>
      </c>
      <c r="BL302" s="172" t="s">
        <v>132</v>
      </c>
      <c r="BM302" s="172" t="s">
        <v>877</v>
      </c>
    </row>
    <row r="303" spans="2:65" s="182" customFormat="1" ht="25.5" customHeight="1">
      <c r="B303" s="183"/>
      <c r="C303" s="151" t="s">
        <v>878</v>
      </c>
      <c r="D303" s="151" t="s">
        <v>118</v>
      </c>
      <c r="E303" s="152" t="s">
        <v>879</v>
      </c>
      <c r="F303" s="341" t="s">
        <v>880</v>
      </c>
      <c r="G303" s="341"/>
      <c r="H303" s="341"/>
      <c r="I303" s="341"/>
      <c r="J303" s="153" t="s">
        <v>142</v>
      </c>
      <c r="K303" s="154">
        <v>10</v>
      </c>
      <c r="L303" s="342"/>
      <c r="M303" s="342"/>
      <c r="N303" s="343">
        <f t="shared" si="14"/>
        <v>0</v>
      </c>
      <c r="O303" s="343"/>
      <c r="P303" s="343"/>
      <c r="Q303" s="343"/>
      <c r="R303" s="186"/>
      <c r="T303" s="254" t="s">
        <v>5</v>
      </c>
      <c r="U303" s="255" t="s">
        <v>36</v>
      </c>
      <c r="V303" s="256"/>
      <c r="W303" s="257"/>
      <c r="X303" s="257"/>
      <c r="Y303" s="257"/>
      <c r="Z303" s="257"/>
      <c r="AA303" s="258"/>
      <c r="AR303" s="172" t="s">
        <v>132</v>
      </c>
      <c r="AT303" s="172" t="s">
        <v>118</v>
      </c>
      <c r="AU303" s="172" t="s">
        <v>93</v>
      </c>
      <c r="AY303" s="172" t="s">
        <v>117</v>
      </c>
      <c r="BE303" s="259">
        <f t="shared" si="15"/>
        <v>0</v>
      </c>
      <c r="BF303" s="259">
        <f t="shared" si="16"/>
        <v>0</v>
      </c>
      <c r="BG303" s="259">
        <f t="shared" si="17"/>
        <v>0</v>
      </c>
      <c r="BH303" s="259">
        <f t="shared" si="18"/>
        <v>0</v>
      </c>
      <c r="BI303" s="259">
        <f t="shared" si="19"/>
        <v>0</v>
      </c>
      <c r="BJ303" s="172" t="s">
        <v>16</v>
      </c>
      <c r="BK303" s="259">
        <f t="shared" si="20"/>
        <v>0</v>
      </c>
      <c r="BL303" s="172" t="s">
        <v>132</v>
      </c>
      <c r="BM303" s="172" t="s">
        <v>881</v>
      </c>
    </row>
    <row r="304" spans="2:65" s="182" customFormat="1" ht="25.5" customHeight="1">
      <c r="B304" s="183"/>
      <c r="C304" s="151" t="s">
        <v>882</v>
      </c>
      <c r="D304" s="151" t="s">
        <v>118</v>
      </c>
      <c r="E304" s="152" t="s">
        <v>883</v>
      </c>
      <c r="F304" s="341" t="s">
        <v>884</v>
      </c>
      <c r="G304" s="341"/>
      <c r="H304" s="341"/>
      <c r="I304" s="341"/>
      <c r="J304" s="153" t="s">
        <v>142</v>
      </c>
      <c r="K304" s="154">
        <v>10</v>
      </c>
      <c r="L304" s="342"/>
      <c r="M304" s="342"/>
      <c r="N304" s="343">
        <f t="shared" si="14"/>
        <v>0</v>
      </c>
      <c r="O304" s="343"/>
      <c r="P304" s="343"/>
      <c r="Q304" s="343"/>
      <c r="R304" s="186"/>
      <c r="T304" s="254" t="s">
        <v>5</v>
      </c>
      <c r="U304" s="255" t="s">
        <v>36</v>
      </c>
      <c r="V304" s="256"/>
      <c r="W304" s="257"/>
      <c r="X304" s="257"/>
      <c r="Y304" s="257"/>
      <c r="Z304" s="257"/>
      <c r="AA304" s="258"/>
      <c r="AR304" s="172" t="s">
        <v>132</v>
      </c>
      <c r="AT304" s="172" t="s">
        <v>118</v>
      </c>
      <c r="AU304" s="172" t="s">
        <v>93</v>
      </c>
      <c r="AY304" s="172" t="s">
        <v>117</v>
      </c>
      <c r="BE304" s="259">
        <f t="shared" si="15"/>
        <v>0</v>
      </c>
      <c r="BF304" s="259">
        <f t="shared" si="16"/>
        <v>0</v>
      </c>
      <c r="BG304" s="259">
        <f t="shared" si="17"/>
        <v>0</v>
      </c>
      <c r="BH304" s="259">
        <f t="shared" si="18"/>
        <v>0</v>
      </c>
      <c r="BI304" s="259">
        <f t="shared" si="19"/>
        <v>0</v>
      </c>
      <c r="BJ304" s="172" t="s">
        <v>16</v>
      </c>
      <c r="BK304" s="259">
        <f t="shared" si="20"/>
        <v>0</v>
      </c>
      <c r="BL304" s="172" t="s">
        <v>132</v>
      </c>
      <c r="BM304" s="172" t="s">
        <v>885</v>
      </c>
    </row>
    <row r="305" spans="2:65" s="182" customFormat="1" ht="25.5" customHeight="1">
      <c r="B305" s="183"/>
      <c r="C305" s="151" t="s">
        <v>886</v>
      </c>
      <c r="D305" s="151" t="s">
        <v>118</v>
      </c>
      <c r="E305" s="152" t="s">
        <v>887</v>
      </c>
      <c r="F305" s="341" t="s">
        <v>888</v>
      </c>
      <c r="G305" s="341"/>
      <c r="H305" s="341"/>
      <c r="I305" s="341"/>
      <c r="J305" s="153" t="s">
        <v>142</v>
      </c>
      <c r="K305" s="154">
        <v>10</v>
      </c>
      <c r="L305" s="342"/>
      <c r="M305" s="342"/>
      <c r="N305" s="343">
        <f t="shared" si="14"/>
        <v>0</v>
      </c>
      <c r="O305" s="343"/>
      <c r="P305" s="343"/>
      <c r="Q305" s="343"/>
      <c r="R305" s="186"/>
      <c r="T305" s="254" t="s">
        <v>5</v>
      </c>
      <c r="U305" s="255" t="s">
        <v>36</v>
      </c>
      <c r="V305" s="256"/>
      <c r="W305" s="257"/>
      <c r="X305" s="257"/>
      <c r="Y305" s="257"/>
      <c r="Z305" s="257"/>
      <c r="AA305" s="258"/>
      <c r="AR305" s="172" t="s">
        <v>132</v>
      </c>
      <c r="AT305" s="172" t="s">
        <v>118</v>
      </c>
      <c r="AU305" s="172" t="s">
        <v>93</v>
      </c>
      <c r="AY305" s="172" t="s">
        <v>117</v>
      </c>
      <c r="BE305" s="259">
        <f t="shared" si="15"/>
        <v>0</v>
      </c>
      <c r="BF305" s="259">
        <f t="shared" si="16"/>
        <v>0</v>
      </c>
      <c r="BG305" s="259">
        <f t="shared" si="17"/>
        <v>0</v>
      </c>
      <c r="BH305" s="259">
        <f t="shared" si="18"/>
        <v>0</v>
      </c>
      <c r="BI305" s="259">
        <f t="shared" si="19"/>
        <v>0</v>
      </c>
      <c r="BJ305" s="172" t="s">
        <v>16</v>
      </c>
      <c r="BK305" s="259">
        <f t="shared" si="20"/>
        <v>0</v>
      </c>
      <c r="BL305" s="172" t="s">
        <v>132</v>
      </c>
      <c r="BM305" s="172" t="s">
        <v>889</v>
      </c>
    </row>
    <row r="306" spans="2:65" s="182" customFormat="1" ht="25.5" customHeight="1">
      <c r="B306" s="183"/>
      <c r="C306" s="151" t="s">
        <v>890</v>
      </c>
      <c r="D306" s="151" t="s">
        <v>118</v>
      </c>
      <c r="E306" s="152" t="s">
        <v>891</v>
      </c>
      <c r="F306" s="341" t="s">
        <v>892</v>
      </c>
      <c r="G306" s="341"/>
      <c r="H306" s="341"/>
      <c r="I306" s="341"/>
      <c r="J306" s="153" t="s">
        <v>161</v>
      </c>
      <c r="K306" s="154">
        <v>1</v>
      </c>
      <c r="L306" s="342"/>
      <c r="M306" s="342"/>
      <c r="N306" s="343">
        <f aca="true" t="shared" si="21" ref="N306:N369">ROUND(L306*K306,2)</f>
        <v>0</v>
      </c>
      <c r="O306" s="343"/>
      <c r="P306" s="343"/>
      <c r="Q306" s="343"/>
      <c r="R306" s="186"/>
      <c r="T306" s="254" t="s">
        <v>5</v>
      </c>
      <c r="U306" s="255" t="s">
        <v>36</v>
      </c>
      <c r="V306" s="256"/>
      <c r="W306" s="257"/>
      <c r="X306" s="257"/>
      <c r="Y306" s="257"/>
      <c r="Z306" s="257"/>
      <c r="AA306" s="258"/>
      <c r="AR306" s="172" t="s">
        <v>132</v>
      </c>
      <c r="AT306" s="172" t="s">
        <v>118</v>
      </c>
      <c r="AU306" s="172" t="s">
        <v>93</v>
      </c>
      <c r="AY306" s="172" t="s">
        <v>117</v>
      </c>
      <c r="BE306" s="259">
        <f aca="true" t="shared" si="22" ref="BE306:BE369">IF(U306="základní",N306,0)</f>
        <v>0</v>
      </c>
      <c r="BF306" s="259">
        <f aca="true" t="shared" si="23" ref="BF306:BF369">IF(U306="snížená",N306,0)</f>
        <v>0</v>
      </c>
      <c r="BG306" s="259">
        <f aca="true" t="shared" si="24" ref="BG306:BG369">IF(U306="zákl. přenesená",N306,0)</f>
        <v>0</v>
      </c>
      <c r="BH306" s="259">
        <f aca="true" t="shared" si="25" ref="BH306:BH369">IF(U306="sníž. přenesená",N306,0)</f>
        <v>0</v>
      </c>
      <c r="BI306" s="259">
        <f aca="true" t="shared" si="26" ref="BI306:BI369">IF(U306="nulová",N306,0)</f>
        <v>0</v>
      </c>
      <c r="BJ306" s="172" t="s">
        <v>16</v>
      </c>
      <c r="BK306" s="259">
        <f aca="true" t="shared" si="27" ref="BK306:BK369">ROUND(L306*K306,2)</f>
        <v>0</v>
      </c>
      <c r="BL306" s="172" t="s">
        <v>132</v>
      </c>
      <c r="BM306" s="172" t="s">
        <v>893</v>
      </c>
    </row>
    <row r="307" spans="2:65" s="182" customFormat="1" ht="25.5" customHeight="1">
      <c r="B307" s="183"/>
      <c r="C307" s="151" t="s">
        <v>894</v>
      </c>
      <c r="D307" s="151" t="s">
        <v>118</v>
      </c>
      <c r="E307" s="152" t="s">
        <v>895</v>
      </c>
      <c r="F307" s="341" t="s">
        <v>896</v>
      </c>
      <c r="G307" s="341"/>
      <c r="H307" s="341"/>
      <c r="I307" s="341"/>
      <c r="J307" s="153" t="s">
        <v>161</v>
      </c>
      <c r="K307" s="154">
        <v>1</v>
      </c>
      <c r="L307" s="342"/>
      <c r="M307" s="342"/>
      <c r="N307" s="343">
        <f t="shared" si="21"/>
        <v>0</v>
      </c>
      <c r="O307" s="343"/>
      <c r="P307" s="343"/>
      <c r="Q307" s="343"/>
      <c r="R307" s="186"/>
      <c r="T307" s="254" t="s">
        <v>5</v>
      </c>
      <c r="U307" s="255" t="s">
        <v>36</v>
      </c>
      <c r="V307" s="256"/>
      <c r="W307" s="257"/>
      <c r="X307" s="257"/>
      <c r="Y307" s="257"/>
      <c r="Z307" s="257"/>
      <c r="AA307" s="258"/>
      <c r="AR307" s="172" t="s">
        <v>132</v>
      </c>
      <c r="AT307" s="172" t="s">
        <v>118</v>
      </c>
      <c r="AU307" s="172" t="s">
        <v>93</v>
      </c>
      <c r="AY307" s="172" t="s">
        <v>117</v>
      </c>
      <c r="BE307" s="259">
        <f t="shared" si="22"/>
        <v>0</v>
      </c>
      <c r="BF307" s="259">
        <f t="shared" si="23"/>
        <v>0</v>
      </c>
      <c r="BG307" s="259">
        <f t="shared" si="24"/>
        <v>0</v>
      </c>
      <c r="BH307" s="259">
        <f t="shared" si="25"/>
        <v>0</v>
      </c>
      <c r="BI307" s="259">
        <f t="shared" si="26"/>
        <v>0</v>
      </c>
      <c r="BJ307" s="172" t="s">
        <v>16</v>
      </c>
      <c r="BK307" s="259">
        <f t="shared" si="27"/>
        <v>0</v>
      </c>
      <c r="BL307" s="172" t="s">
        <v>132</v>
      </c>
      <c r="BM307" s="172" t="s">
        <v>897</v>
      </c>
    </row>
    <row r="308" spans="2:65" s="182" customFormat="1" ht="25.5" customHeight="1">
      <c r="B308" s="183"/>
      <c r="C308" s="151" t="s">
        <v>898</v>
      </c>
      <c r="D308" s="151" t="s">
        <v>118</v>
      </c>
      <c r="E308" s="152" t="s">
        <v>899</v>
      </c>
      <c r="F308" s="341" t="s">
        <v>900</v>
      </c>
      <c r="G308" s="341"/>
      <c r="H308" s="341"/>
      <c r="I308" s="341"/>
      <c r="J308" s="153" t="s">
        <v>161</v>
      </c>
      <c r="K308" s="154">
        <v>1</v>
      </c>
      <c r="L308" s="342"/>
      <c r="M308" s="342"/>
      <c r="N308" s="343">
        <f t="shared" si="21"/>
        <v>0</v>
      </c>
      <c r="O308" s="343"/>
      <c r="P308" s="343"/>
      <c r="Q308" s="343"/>
      <c r="R308" s="186"/>
      <c r="T308" s="254" t="s">
        <v>5</v>
      </c>
      <c r="U308" s="255" t="s">
        <v>36</v>
      </c>
      <c r="V308" s="256"/>
      <c r="W308" s="257"/>
      <c r="X308" s="257"/>
      <c r="Y308" s="257"/>
      <c r="Z308" s="257"/>
      <c r="AA308" s="258"/>
      <c r="AR308" s="172" t="s">
        <v>132</v>
      </c>
      <c r="AT308" s="172" t="s">
        <v>118</v>
      </c>
      <c r="AU308" s="172" t="s">
        <v>93</v>
      </c>
      <c r="AY308" s="172" t="s">
        <v>117</v>
      </c>
      <c r="BE308" s="259">
        <f t="shared" si="22"/>
        <v>0</v>
      </c>
      <c r="BF308" s="259">
        <f t="shared" si="23"/>
        <v>0</v>
      </c>
      <c r="BG308" s="259">
        <f t="shared" si="24"/>
        <v>0</v>
      </c>
      <c r="BH308" s="259">
        <f t="shared" si="25"/>
        <v>0</v>
      </c>
      <c r="BI308" s="259">
        <f t="shared" si="26"/>
        <v>0</v>
      </c>
      <c r="BJ308" s="172" t="s">
        <v>16</v>
      </c>
      <c r="BK308" s="259">
        <f t="shared" si="27"/>
        <v>0</v>
      </c>
      <c r="BL308" s="172" t="s">
        <v>132</v>
      </c>
      <c r="BM308" s="172" t="s">
        <v>901</v>
      </c>
    </row>
    <row r="309" spans="2:65" s="182" customFormat="1" ht="25.5" customHeight="1">
      <c r="B309" s="183"/>
      <c r="C309" s="151" t="s">
        <v>902</v>
      </c>
      <c r="D309" s="151" t="s">
        <v>118</v>
      </c>
      <c r="E309" s="152" t="s">
        <v>903</v>
      </c>
      <c r="F309" s="341" t="s">
        <v>904</v>
      </c>
      <c r="G309" s="341"/>
      <c r="H309" s="341"/>
      <c r="I309" s="341"/>
      <c r="J309" s="153" t="s">
        <v>161</v>
      </c>
      <c r="K309" s="154">
        <v>1</v>
      </c>
      <c r="L309" s="342"/>
      <c r="M309" s="342"/>
      <c r="N309" s="343">
        <f t="shared" si="21"/>
        <v>0</v>
      </c>
      <c r="O309" s="343"/>
      <c r="P309" s="343"/>
      <c r="Q309" s="343"/>
      <c r="R309" s="186"/>
      <c r="T309" s="254" t="s">
        <v>5</v>
      </c>
      <c r="U309" s="255" t="s">
        <v>36</v>
      </c>
      <c r="V309" s="256"/>
      <c r="W309" s="257"/>
      <c r="X309" s="257"/>
      <c r="Y309" s="257"/>
      <c r="Z309" s="257"/>
      <c r="AA309" s="258"/>
      <c r="AR309" s="172" t="s">
        <v>132</v>
      </c>
      <c r="AT309" s="172" t="s">
        <v>118</v>
      </c>
      <c r="AU309" s="172" t="s">
        <v>93</v>
      </c>
      <c r="AY309" s="172" t="s">
        <v>117</v>
      </c>
      <c r="BE309" s="259">
        <f t="shared" si="22"/>
        <v>0</v>
      </c>
      <c r="BF309" s="259">
        <f t="shared" si="23"/>
        <v>0</v>
      </c>
      <c r="BG309" s="259">
        <f t="shared" si="24"/>
        <v>0</v>
      </c>
      <c r="BH309" s="259">
        <f t="shared" si="25"/>
        <v>0</v>
      </c>
      <c r="BI309" s="259">
        <f t="shared" si="26"/>
        <v>0</v>
      </c>
      <c r="BJ309" s="172" t="s">
        <v>16</v>
      </c>
      <c r="BK309" s="259">
        <f t="shared" si="27"/>
        <v>0</v>
      </c>
      <c r="BL309" s="172" t="s">
        <v>132</v>
      </c>
      <c r="BM309" s="172" t="s">
        <v>905</v>
      </c>
    </row>
    <row r="310" spans="2:65" s="182" customFormat="1" ht="25.5" customHeight="1">
      <c r="B310" s="183"/>
      <c r="C310" s="151" t="s">
        <v>906</v>
      </c>
      <c r="D310" s="151" t="s">
        <v>118</v>
      </c>
      <c r="E310" s="152" t="s">
        <v>907</v>
      </c>
      <c r="F310" s="341" t="s">
        <v>908</v>
      </c>
      <c r="G310" s="341"/>
      <c r="H310" s="341"/>
      <c r="I310" s="341"/>
      <c r="J310" s="153" t="s">
        <v>161</v>
      </c>
      <c r="K310" s="154">
        <v>1</v>
      </c>
      <c r="L310" s="342"/>
      <c r="M310" s="342"/>
      <c r="N310" s="343">
        <f t="shared" si="21"/>
        <v>0</v>
      </c>
      <c r="O310" s="343"/>
      <c r="P310" s="343"/>
      <c r="Q310" s="343"/>
      <c r="R310" s="186"/>
      <c r="T310" s="254" t="s">
        <v>5</v>
      </c>
      <c r="U310" s="255" t="s">
        <v>36</v>
      </c>
      <c r="V310" s="256"/>
      <c r="W310" s="257"/>
      <c r="X310" s="257"/>
      <c r="Y310" s="257"/>
      <c r="Z310" s="257"/>
      <c r="AA310" s="258"/>
      <c r="AR310" s="172" t="s">
        <v>132</v>
      </c>
      <c r="AT310" s="172" t="s">
        <v>118</v>
      </c>
      <c r="AU310" s="172" t="s">
        <v>93</v>
      </c>
      <c r="AY310" s="172" t="s">
        <v>117</v>
      </c>
      <c r="BE310" s="259">
        <f t="shared" si="22"/>
        <v>0</v>
      </c>
      <c r="BF310" s="259">
        <f t="shared" si="23"/>
        <v>0</v>
      </c>
      <c r="BG310" s="259">
        <f t="shared" si="24"/>
        <v>0</v>
      </c>
      <c r="BH310" s="259">
        <f t="shared" si="25"/>
        <v>0</v>
      </c>
      <c r="BI310" s="259">
        <f t="shared" si="26"/>
        <v>0</v>
      </c>
      <c r="BJ310" s="172" t="s">
        <v>16</v>
      </c>
      <c r="BK310" s="259">
        <f t="shared" si="27"/>
        <v>0</v>
      </c>
      <c r="BL310" s="172" t="s">
        <v>132</v>
      </c>
      <c r="BM310" s="172" t="s">
        <v>909</v>
      </c>
    </row>
    <row r="311" spans="2:65" s="182" customFormat="1" ht="25.5" customHeight="1">
      <c r="B311" s="183"/>
      <c r="C311" s="151" t="s">
        <v>910</v>
      </c>
      <c r="D311" s="151" t="s">
        <v>118</v>
      </c>
      <c r="E311" s="152" t="s">
        <v>911</v>
      </c>
      <c r="F311" s="341" t="s">
        <v>912</v>
      </c>
      <c r="G311" s="341"/>
      <c r="H311" s="341"/>
      <c r="I311" s="341"/>
      <c r="J311" s="153" t="s">
        <v>161</v>
      </c>
      <c r="K311" s="154">
        <v>1</v>
      </c>
      <c r="L311" s="342"/>
      <c r="M311" s="342"/>
      <c r="N311" s="343">
        <f t="shared" si="21"/>
        <v>0</v>
      </c>
      <c r="O311" s="343"/>
      <c r="P311" s="343"/>
      <c r="Q311" s="343"/>
      <c r="R311" s="186"/>
      <c r="T311" s="254" t="s">
        <v>5</v>
      </c>
      <c r="U311" s="255" t="s">
        <v>36</v>
      </c>
      <c r="V311" s="256"/>
      <c r="W311" s="257"/>
      <c r="X311" s="257"/>
      <c r="Y311" s="257"/>
      <c r="Z311" s="257"/>
      <c r="AA311" s="258"/>
      <c r="AR311" s="172" t="s">
        <v>132</v>
      </c>
      <c r="AT311" s="172" t="s">
        <v>118</v>
      </c>
      <c r="AU311" s="172" t="s">
        <v>93</v>
      </c>
      <c r="AY311" s="172" t="s">
        <v>117</v>
      </c>
      <c r="BE311" s="259">
        <f t="shared" si="22"/>
        <v>0</v>
      </c>
      <c r="BF311" s="259">
        <f t="shared" si="23"/>
        <v>0</v>
      </c>
      <c r="BG311" s="259">
        <f t="shared" si="24"/>
        <v>0</v>
      </c>
      <c r="BH311" s="259">
        <f t="shared" si="25"/>
        <v>0</v>
      </c>
      <c r="BI311" s="259">
        <f t="shared" si="26"/>
        <v>0</v>
      </c>
      <c r="BJ311" s="172" t="s">
        <v>16</v>
      </c>
      <c r="BK311" s="259">
        <f t="shared" si="27"/>
        <v>0</v>
      </c>
      <c r="BL311" s="172" t="s">
        <v>132</v>
      </c>
      <c r="BM311" s="172" t="s">
        <v>913</v>
      </c>
    </row>
    <row r="312" spans="2:65" s="182" customFormat="1" ht="25.5" customHeight="1">
      <c r="B312" s="183"/>
      <c r="C312" s="151" t="s">
        <v>914</v>
      </c>
      <c r="D312" s="151" t="s">
        <v>118</v>
      </c>
      <c r="E312" s="152" t="s">
        <v>915</v>
      </c>
      <c r="F312" s="341" t="s">
        <v>916</v>
      </c>
      <c r="G312" s="341"/>
      <c r="H312" s="341"/>
      <c r="I312" s="341"/>
      <c r="J312" s="153" t="s">
        <v>161</v>
      </c>
      <c r="K312" s="154">
        <v>1</v>
      </c>
      <c r="L312" s="342"/>
      <c r="M312" s="342"/>
      <c r="N312" s="343">
        <f t="shared" si="21"/>
        <v>0</v>
      </c>
      <c r="O312" s="343"/>
      <c r="P312" s="343"/>
      <c r="Q312" s="343"/>
      <c r="R312" s="186"/>
      <c r="T312" s="254" t="s">
        <v>5</v>
      </c>
      <c r="U312" s="255" t="s">
        <v>36</v>
      </c>
      <c r="V312" s="256"/>
      <c r="W312" s="257"/>
      <c r="X312" s="257"/>
      <c r="Y312" s="257"/>
      <c r="Z312" s="257"/>
      <c r="AA312" s="258"/>
      <c r="AR312" s="172" t="s">
        <v>132</v>
      </c>
      <c r="AT312" s="172" t="s">
        <v>118</v>
      </c>
      <c r="AU312" s="172" t="s">
        <v>93</v>
      </c>
      <c r="AY312" s="172" t="s">
        <v>117</v>
      </c>
      <c r="BE312" s="259">
        <f t="shared" si="22"/>
        <v>0</v>
      </c>
      <c r="BF312" s="259">
        <f t="shared" si="23"/>
        <v>0</v>
      </c>
      <c r="BG312" s="259">
        <f t="shared" si="24"/>
        <v>0</v>
      </c>
      <c r="BH312" s="259">
        <f t="shared" si="25"/>
        <v>0</v>
      </c>
      <c r="BI312" s="259">
        <f t="shared" si="26"/>
        <v>0</v>
      </c>
      <c r="BJ312" s="172" t="s">
        <v>16</v>
      </c>
      <c r="BK312" s="259">
        <f t="shared" si="27"/>
        <v>0</v>
      </c>
      <c r="BL312" s="172" t="s">
        <v>132</v>
      </c>
      <c r="BM312" s="172" t="s">
        <v>917</v>
      </c>
    </row>
    <row r="313" spans="2:65" s="182" customFormat="1" ht="25.5" customHeight="1">
      <c r="B313" s="183"/>
      <c r="C313" s="151" t="s">
        <v>918</v>
      </c>
      <c r="D313" s="151" t="s">
        <v>118</v>
      </c>
      <c r="E313" s="152" t="s">
        <v>919</v>
      </c>
      <c r="F313" s="341" t="s">
        <v>920</v>
      </c>
      <c r="G313" s="341"/>
      <c r="H313" s="341"/>
      <c r="I313" s="341"/>
      <c r="J313" s="153" t="s">
        <v>161</v>
      </c>
      <c r="K313" s="154">
        <v>1</v>
      </c>
      <c r="L313" s="342"/>
      <c r="M313" s="342"/>
      <c r="N313" s="343">
        <f t="shared" si="21"/>
        <v>0</v>
      </c>
      <c r="O313" s="343"/>
      <c r="P313" s="343"/>
      <c r="Q313" s="343"/>
      <c r="R313" s="186"/>
      <c r="T313" s="254" t="s">
        <v>5</v>
      </c>
      <c r="U313" s="255" t="s">
        <v>36</v>
      </c>
      <c r="V313" s="256"/>
      <c r="W313" s="257"/>
      <c r="X313" s="257"/>
      <c r="Y313" s="257"/>
      <c r="Z313" s="257"/>
      <c r="AA313" s="258"/>
      <c r="AR313" s="172" t="s">
        <v>132</v>
      </c>
      <c r="AT313" s="172" t="s">
        <v>118</v>
      </c>
      <c r="AU313" s="172" t="s">
        <v>93</v>
      </c>
      <c r="AY313" s="172" t="s">
        <v>117</v>
      </c>
      <c r="BE313" s="259">
        <f t="shared" si="22"/>
        <v>0</v>
      </c>
      <c r="BF313" s="259">
        <f t="shared" si="23"/>
        <v>0</v>
      </c>
      <c r="BG313" s="259">
        <f t="shared" si="24"/>
        <v>0</v>
      </c>
      <c r="BH313" s="259">
        <f t="shared" si="25"/>
        <v>0</v>
      </c>
      <c r="BI313" s="259">
        <f t="shared" si="26"/>
        <v>0</v>
      </c>
      <c r="BJ313" s="172" t="s">
        <v>16</v>
      </c>
      <c r="BK313" s="259">
        <f t="shared" si="27"/>
        <v>0</v>
      </c>
      <c r="BL313" s="172" t="s">
        <v>132</v>
      </c>
      <c r="BM313" s="172" t="s">
        <v>921</v>
      </c>
    </row>
    <row r="314" spans="2:65" s="182" customFormat="1" ht="25.5" customHeight="1">
      <c r="B314" s="183"/>
      <c r="C314" s="151" t="s">
        <v>922</v>
      </c>
      <c r="D314" s="151" t="s">
        <v>118</v>
      </c>
      <c r="E314" s="152" t="s">
        <v>923</v>
      </c>
      <c r="F314" s="341" t="s">
        <v>924</v>
      </c>
      <c r="G314" s="341"/>
      <c r="H314" s="341"/>
      <c r="I314" s="341"/>
      <c r="J314" s="153" t="s">
        <v>161</v>
      </c>
      <c r="K314" s="154">
        <v>1</v>
      </c>
      <c r="L314" s="342"/>
      <c r="M314" s="342"/>
      <c r="N314" s="343">
        <f t="shared" si="21"/>
        <v>0</v>
      </c>
      <c r="O314" s="343"/>
      <c r="P314" s="343"/>
      <c r="Q314" s="343"/>
      <c r="R314" s="186"/>
      <c r="T314" s="254" t="s">
        <v>5</v>
      </c>
      <c r="U314" s="255" t="s">
        <v>36</v>
      </c>
      <c r="V314" s="256"/>
      <c r="W314" s="257"/>
      <c r="X314" s="257"/>
      <c r="Y314" s="257"/>
      <c r="Z314" s="257"/>
      <c r="AA314" s="258"/>
      <c r="AR314" s="172" t="s">
        <v>132</v>
      </c>
      <c r="AT314" s="172" t="s">
        <v>118</v>
      </c>
      <c r="AU314" s="172" t="s">
        <v>93</v>
      </c>
      <c r="AY314" s="172" t="s">
        <v>117</v>
      </c>
      <c r="BE314" s="259">
        <f t="shared" si="22"/>
        <v>0</v>
      </c>
      <c r="BF314" s="259">
        <f t="shared" si="23"/>
        <v>0</v>
      </c>
      <c r="BG314" s="259">
        <f t="shared" si="24"/>
        <v>0</v>
      </c>
      <c r="BH314" s="259">
        <f t="shared" si="25"/>
        <v>0</v>
      </c>
      <c r="BI314" s="259">
        <f t="shared" si="26"/>
        <v>0</v>
      </c>
      <c r="BJ314" s="172" t="s">
        <v>16</v>
      </c>
      <c r="BK314" s="259">
        <f t="shared" si="27"/>
        <v>0</v>
      </c>
      <c r="BL314" s="172" t="s">
        <v>132</v>
      </c>
      <c r="BM314" s="172" t="s">
        <v>925</v>
      </c>
    </row>
    <row r="315" spans="2:65" s="182" customFormat="1" ht="25.5" customHeight="1">
      <c r="B315" s="183"/>
      <c r="C315" s="151" t="s">
        <v>926</v>
      </c>
      <c r="D315" s="151" t="s">
        <v>118</v>
      </c>
      <c r="E315" s="152" t="s">
        <v>927</v>
      </c>
      <c r="F315" s="341" t="s">
        <v>928</v>
      </c>
      <c r="G315" s="341"/>
      <c r="H315" s="341"/>
      <c r="I315" s="341"/>
      <c r="J315" s="153" t="s">
        <v>161</v>
      </c>
      <c r="K315" s="154">
        <v>1</v>
      </c>
      <c r="L315" s="342"/>
      <c r="M315" s="342"/>
      <c r="N315" s="343">
        <f t="shared" si="21"/>
        <v>0</v>
      </c>
      <c r="O315" s="343"/>
      <c r="P315" s="343"/>
      <c r="Q315" s="343"/>
      <c r="R315" s="186"/>
      <c r="T315" s="254" t="s">
        <v>5</v>
      </c>
      <c r="U315" s="255" t="s">
        <v>36</v>
      </c>
      <c r="V315" s="256"/>
      <c r="W315" s="257"/>
      <c r="X315" s="257"/>
      <c r="Y315" s="257"/>
      <c r="Z315" s="257"/>
      <c r="AA315" s="258"/>
      <c r="AR315" s="172" t="s">
        <v>132</v>
      </c>
      <c r="AT315" s="172" t="s">
        <v>118</v>
      </c>
      <c r="AU315" s="172" t="s">
        <v>93</v>
      </c>
      <c r="AY315" s="172" t="s">
        <v>117</v>
      </c>
      <c r="BE315" s="259">
        <f t="shared" si="22"/>
        <v>0</v>
      </c>
      <c r="BF315" s="259">
        <f t="shared" si="23"/>
        <v>0</v>
      </c>
      <c r="BG315" s="259">
        <f t="shared" si="24"/>
        <v>0</v>
      </c>
      <c r="BH315" s="259">
        <f t="shared" si="25"/>
        <v>0</v>
      </c>
      <c r="BI315" s="259">
        <f t="shared" si="26"/>
        <v>0</v>
      </c>
      <c r="BJ315" s="172" t="s">
        <v>16</v>
      </c>
      <c r="BK315" s="259">
        <f t="shared" si="27"/>
        <v>0</v>
      </c>
      <c r="BL315" s="172" t="s">
        <v>132</v>
      </c>
      <c r="BM315" s="172" t="s">
        <v>929</v>
      </c>
    </row>
    <row r="316" spans="2:65" s="182" customFormat="1" ht="25.5" customHeight="1">
      <c r="B316" s="183"/>
      <c r="C316" s="151" t="s">
        <v>930</v>
      </c>
      <c r="D316" s="151" t="s">
        <v>118</v>
      </c>
      <c r="E316" s="152" t="s">
        <v>931</v>
      </c>
      <c r="F316" s="341" t="s">
        <v>932</v>
      </c>
      <c r="G316" s="341"/>
      <c r="H316" s="341"/>
      <c r="I316" s="341"/>
      <c r="J316" s="153" t="s">
        <v>161</v>
      </c>
      <c r="K316" s="154">
        <v>1</v>
      </c>
      <c r="L316" s="342"/>
      <c r="M316" s="342"/>
      <c r="N316" s="343">
        <f t="shared" si="21"/>
        <v>0</v>
      </c>
      <c r="O316" s="343"/>
      <c r="P316" s="343"/>
      <c r="Q316" s="343"/>
      <c r="R316" s="186"/>
      <c r="T316" s="254" t="s">
        <v>5</v>
      </c>
      <c r="U316" s="255" t="s">
        <v>36</v>
      </c>
      <c r="V316" s="256"/>
      <c r="W316" s="257"/>
      <c r="X316" s="257"/>
      <c r="Y316" s="257"/>
      <c r="Z316" s="257"/>
      <c r="AA316" s="258"/>
      <c r="AR316" s="172" t="s">
        <v>132</v>
      </c>
      <c r="AT316" s="172" t="s">
        <v>118</v>
      </c>
      <c r="AU316" s="172" t="s">
        <v>93</v>
      </c>
      <c r="AY316" s="172" t="s">
        <v>117</v>
      </c>
      <c r="BE316" s="259">
        <f t="shared" si="22"/>
        <v>0</v>
      </c>
      <c r="BF316" s="259">
        <f t="shared" si="23"/>
        <v>0</v>
      </c>
      <c r="BG316" s="259">
        <f t="shared" si="24"/>
        <v>0</v>
      </c>
      <c r="BH316" s="259">
        <f t="shared" si="25"/>
        <v>0</v>
      </c>
      <c r="BI316" s="259">
        <f t="shared" si="26"/>
        <v>0</v>
      </c>
      <c r="BJ316" s="172" t="s">
        <v>16</v>
      </c>
      <c r="BK316" s="259">
        <f t="shared" si="27"/>
        <v>0</v>
      </c>
      <c r="BL316" s="172" t="s">
        <v>132</v>
      </c>
      <c r="BM316" s="172" t="s">
        <v>933</v>
      </c>
    </row>
    <row r="317" spans="2:65" s="182" customFormat="1" ht="25.5" customHeight="1">
      <c r="B317" s="183"/>
      <c r="C317" s="151" t="s">
        <v>934</v>
      </c>
      <c r="D317" s="151" t="s">
        <v>118</v>
      </c>
      <c r="E317" s="152" t="s">
        <v>935</v>
      </c>
      <c r="F317" s="341" t="s">
        <v>936</v>
      </c>
      <c r="G317" s="341"/>
      <c r="H317" s="341"/>
      <c r="I317" s="341"/>
      <c r="J317" s="153" t="s">
        <v>161</v>
      </c>
      <c r="K317" s="154">
        <v>1</v>
      </c>
      <c r="L317" s="342"/>
      <c r="M317" s="342"/>
      <c r="N317" s="343">
        <f t="shared" si="21"/>
        <v>0</v>
      </c>
      <c r="O317" s="343"/>
      <c r="P317" s="343"/>
      <c r="Q317" s="343"/>
      <c r="R317" s="186"/>
      <c r="T317" s="254" t="s">
        <v>5</v>
      </c>
      <c r="U317" s="255" t="s">
        <v>36</v>
      </c>
      <c r="V317" s="256"/>
      <c r="W317" s="257"/>
      <c r="X317" s="257"/>
      <c r="Y317" s="257"/>
      <c r="Z317" s="257"/>
      <c r="AA317" s="258"/>
      <c r="AR317" s="172" t="s">
        <v>132</v>
      </c>
      <c r="AT317" s="172" t="s">
        <v>118</v>
      </c>
      <c r="AU317" s="172" t="s">
        <v>93</v>
      </c>
      <c r="AY317" s="172" t="s">
        <v>117</v>
      </c>
      <c r="BE317" s="259">
        <f t="shared" si="22"/>
        <v>0</v>
      </c>
      <c r="BF317" s="259">
        <f t="shared" si="23"/>
        <v>0</v>
      </c>
      <c r="BG317" s="259">
        <f t="shared" si="24"/>
        <v>0</v>
      </c>
      <c r="BH317" s="259">
        <f t="shared" si="25"/>
        <v>0</v>
      </c>
      <c r="BI317" s="259">
        <f t="shared" si="26"/>
        <v>0</v>
      </c>
      <c r="BJ317" s="172" t="s">
        <v>16</v>
      </c>
      <c r="BK317" s="259">
        <f t="shared" si="27"/>
        <v>0</v>
      </c>
      <c r="BL317" s="172" t="s">
        <v>132</v>
      </c>
      <c r="BM317" s="172" t="s">
        <v>937</v>
      </c>
    </row>
    <row r="318" spans="2:65" s="182" customFormat="1" ht="25.5" customHeight="1">
      <c r="B318" s="183"/>
      <c r="C318" s="151" t="s">
        <v>938</v>
      </c>
      <c r="D318" s="151" t="s">
        <v>118</v>
      </c>
      <c r="E318" s="152" t="s">
        <v>939</v>
      </c>
      <c r="F318" s="341" t="s">
        <v>940</v>
      </c>
      <c r="G318" s="341"/>
      <c r="H318" s="341"/>
      <c r="I318" s="341"/>
      <c r="J318" s="153" t="s">
        <v>161</v>
      </c>
      <c r="K318" s="154">
        <v>1</v>
      </c>
      <c r="L318" s="342"/>
      <c r="M318" s="342"/>
      <c r="N318" s="343">
        <f t="shared" si="21"/>
        <v>0</v>
      </c>
      <c r="O318" s="343"/>
      <c r="P318" s="343"/>
      <c r="Q318" s="343"/>
      <c r="R318" s="186"/>
      <c r="T318" s="254" t="s">
        <v>5</v>
      </c>
      <c r="U318" s="255" t="s">
        <v>36</v>
      </c>
      <c r="V318" s="256"/>
      <c r="W318" s="257"/>
      <c r="X318" s="257"/>
      <c r="Y318" s="257"/>
      <c r="Z318" s="257"/>
      <c r="AA318" s="258"/>
      <c r="AR318" s="172" t="s">
        <v>132</v>
      </c>
      <c r="AT318" s="172" t="s">
        <v>118</v>
      </c>
      <c r="AU318" s="172" t="s">
        <v>93</v>
      </c>
      <c r="AY318" s="172" t="s">
        <v>117</v>
      </c>
      <c r="BE318" s="259">
        <f t="shared" si="22"/>
        <v>0</v>
      </c>
      <c r="BF318" s="259">
        <f t="shared" si="23"/>
        <v>0</v>
      </c>
      <c r="BG318" s="259">
        <f t="shared" si="24"/>
        <v>0</v>
      </c>
      <c r="BH318" s="259">
        <f t="shared" si="25"/>
        <v>0</v>
      </c>
      <c r="BI318" s="259">
        <f t="shared" si="26"/>
        <v>0</v>
      </c>
      <c r="BJ318" s="172" t="s">
        <v>16</v>
      </c>
      <c r="BK318" s="259">
        <f t="shared" si="27"/>
        <v>0</v>
      </c>
      <c r="BL318" s="172" t="s">
        <v>132</v>
      </c>
      <c r="BM318" s="172" t="s">
        <v>941</v>
      </c>
    </row>
    <row r="319" spans="2:65" s="182" customFormat="1" ht="25.5" customHeight="1">
      <c r="B319" s="183"/>
      <c r="C319" s="151" t="s">
        <v>942</v>
      </c>
      <c r="D319" s="151" t="s">
        <v>118</v>
      </c>
      <c r="E319" s="152" t="s">
        <v>943</v>
      </c>
      <c r="F319" s="341" t="s">
        <v>944</v>
      </c>
      <c r="G319" s="341"/>
      <c r="H319" s="341"/>
      <c r="I319" s="341"/>
      <c r="J319" s="153" t="s">
        <v>161</v>
      </c>
      <c r="K319" s="154">
        <v>1</v>
      </c>
      <c r="L319" s="342"/>
      <c r="M319" s="342"/>
      <c r="N319" s="343">
        <f t="shared" si="21"/>
        <v>0</v>
      </c>
      <c r="O319" s="343"/>
      <c r="P319" s="343"/>
      <c r="Q319" s="343"/>
      <c r="R319" s="186"/>
      <c r="T319" s="254" t="s">
        <v>5</v>
      </c>
      <c r="U319" s="255" t="s">
        <v>36</v>
      </c>
      <c r="V319" s="256"/>
      <c r="W319" s="257"/>
      <c r="X319" s="257"/>
      <c r="Y319" s="257"/>
      <c r="Z319" s="257"/>
      <c r="AA319" s="258"/>
      <c r="AR319" s="172" t="s">
        <v>132</v>
      </c>
      <c r="AT319" s="172" t="s">
        <v>118</v>
      </c>
      <c r="AU319" s="172" t="s">
        <v>93</v>
      </c>
      <c r="AY319" s="172" t="s">
        <v>117</v>
      </c>
      <c r="BE319" s="259">
        <f t="shared" si="22"/>
        <v>0</v>
      </c>
      <c r="BF319" s="259">
        <f t="shared" si="23"/>
        <v>0</v>
      </c>
      <c r="BG319" s="259">
        <f t="shared" si="24"/>
        <v>0</v>
      </c>
      <c r="BH319" s="259">
        <f t="shared" si="25"/>
        <v>0</v>
      </c>
      <c r="BI319" s="259">
        <f t="shared" si="26"/>
        <v>0</v>
      </c>
      <c r="BJ319" s="172" t="s">
        <v>16</v>
      </c>
      <c r="BK319" s="259">
        <f t="shared" si="27"/>
        <v>0</v>
      </c>
      <c r="BL319" s="172" t="s">
        <v>132</v>
      </c>
      <c r="BM319" s="172" t="s">
        <v>945</v>
      </c>
    </row>
    <row r="320" spans="2:65" s="182" customFormat="1" ht="25.5" customHeight="1">
      <c r="B320" s="183"/>
      <c r="C320" s="151" t="s">
        <v>946</v>
      </c>
      <c r="D320" s="151" t="s">
        <v>118</v>
      </c>
      <c r="E320" s="152" t="s">
        <v>947</v>
      </c>
      <c r="F320" s="341" t="s">
        <v>948</v>
      </c>
      <c r="G320" s="341"/>
      <c r="H320" s="341"/>
      <c r="I320" s="341"/>
      <c r="J320" s="153" t="s">
        <v>161</v>
      </c>
      <c r="K320" s="154">
        <v>1</v>
      </c>
      <c r="L320" s="342"/>
      <c r="M320" s="342"/>
      <c r="N320" s="343">
        <f t="shared" si="21"/>
        <v>0</v>
      </c>
      <c r="O320" s="343"/>
      <c r="P320" s="343"/>
      <c r="Q320" s="343"/>
      <c r="R320" s="186"/>
      <c r="T320" s="254" t="s">
        <v>5</v>
      </c>
      <c r="U320" s="255" t="s">
        <v>36</v>
      </c>
      <c r="V320" s="256"/>
      <c r="W320" s="257"/>
      <c r="X320" s="257"/>
      <c r="Y320" s="257"/>
      <c r="Z320" s="257"/>
      <c r="AA320" s="258"/>
      <c r="AR320" s="172" t="s">
        <v>132</v>
      </c>
      <c r="AT320" s="172" t="s">
        <v>118</v>
      </c>
      <c r="AU320" s="172" t="s">
        <v>93</v>
      </c>
      <c r="AY320" s="172" t="s">
        <v>117</v>
      </c>
      <c r="BE320" s="259">
        <f t="shared" si="22"/>
        <v>0</v>
      </c>
      <c r="BF320" s="259">
        <f t="shared" si="23"/>
        <v>0</v>
      </c>
      <c r="BG320" s="259">
        <f t="shared" si="24"/>
        <v>0</v>
      </c>
      <c r="BH320" s="259">
        <f t="shared" si="25"/>
        <v>0</v>
      </c>
      <c r="BI320" s="259">
        <f t="shared" si="26"/>
        <v>0</v>
      </c>
      <c r="BJ320" s="172" t="s">
        <v>16</v>
      </c>
      <c r="BK320" s="259">
        <f t="shared" si="27"/>
        <v>0</v>
      </c>
      <c r="BL320" s="172" t="s">
        <v>132</v>
      </c>
      <c r="BM320" s="172" t="s">
        <v>949</v>
      </c>
    </row>
    <row r="321" spans="2:65" s="182" customFormat="1" ht="25.5" customHeight="1">
      <c r="B321" s="183"/>
      <c r="C321" s="151" t="s">
        <v>950</v>
      </c>
      <c r="D321" s="151" t="s">
        <v>118</v>
      </c>
      <c r="E321" s="152" t="s">
        <v>951</v>
      </c>
      <c r="F321" s="341" t="s">
        <v>952</v>
      </c>
      <c r="G321" s="341"/>
      <c r="H321" s="341"/>
      <c r="I321" s="341"/>
      <c r="J321" s="153" t="s">
        <v>161</v>
      </c>
      <c r="K321" s="154">
        <v>1</v>
      </c>
      <c r="L321" s="342"/>
      <c r="M321" s="342"/>
      <c r="N321" s="343">
        <f t="shared" si="21"/>
        <v>0</v>
      </c>
      <c r="O321" s="343"/>
      <c r="P321" s="343"/>
      <c r="Q321" s="343"/>
      <c r="R321" s="186"/>
      <c r="T321" s="254" t="s">
        <v>5</v>
      </c>
      <c r="U321" s="255" t="s">
        <v>36</v>
      </c>
      <c r="V321" s="256"/>
      <c r="W321" s="257"/>
      <c r="X321" s="257"/>
      <c r="Y321" s="257"/>
      <c r="Z321" s="257"/>
      <c r="AA321" s="258"/>
      <c r="AR321" s="172" t="s">
        <v>132</v>
      </c>
      <c r="AT321" s="172" t="s">
        <v>118</v>
      </c>
      <c r="AU321" s="172" t="s">
        <v>93</v>
      </c>
      <c r="AY321" s="172" t="s">
        <v>117</v>
      </c>
      <c r="BE321" s="259">
        <f t="shared" si="22"/>
        <v>0</v>
      </c>
      <c r="BF321" s="259">
        <f t="shared" si="23"/>
        <v>0</v>
      </c>
      <c r="BG321" s="259">
        <f t="shared" si="24"/>
        <v>0</v>
      </c>
      <c r="BH321" s="259">
        <f t="shared" si="25"/>
        <v>0</v>
      </c>
      <c r="BI321" s="259">
        <f t="shared" si="26"/>
        <v>0</v>
      </c>
      <c r="BJ321" s="172" t="s">
        <v>16</v>
      </c>
      <c r="BK321" s="259">
        <f t="shared" si="27"/>
        <v>0</v>
      </c>
      <c r="BL321" s="172" t="s">
        <v>132</v>
      </c>
      <c r="BM321" s="172" t="s">
        <v>953</v>
      </c>
    </row>
    <row r="322" spans="2:65" s="182" customFormat="1" ht="25.5" customHeight="1">
      <c r="B322" s="183"/>
      <c r="C322" s="151" t="s">
        <v>954</v>
      </c>
      <c r="D322" s="151" t="s">
        <v>118</v>
      </c>
      <c r="E322" s="152" t="s">
        <v>955</v>
      </c>
      <c r="F322" s="341" t="s">
        <v>956</v>
      </c>
      <c r="G322" s="341"/>
      <c r="H322" s="341"/>
      <c r="I322" s="341"/>
      <c r="J322" s="153" t="s">
        <v>161</v>
      </c>
      <c r="K322" s="154">
        <v>1</v>
      </c>
      <c r="L322" s="342"/>
      <c r="M322" s="342"/>
      <c r="N322" s="343">
        <f t="shared" si="21"/>
        <v>0</v>
      </c>
      <c r="O322" s="343"/>
      <c r="P322" s="343"/>
      <c r="Q322" s="343"/>
      <c r="R322" s="186"/>
      <c r="T322" s="254" t="s">
        <v>5</v>
      </c>
      <c r="U322" s="255" t="s">
        <v>36</v>
      </c>
      <c r="V322" s="256"/>
      <c r="W322" s="257"/>
      <c r="X322" s="257"/>
      <c r="Y322" s="257"/>
      <c r="Z322" s="257"/>
      <c r="AA322" s="258"/>
      <c r="AR322" s="172" t="s">
        <v>132</v>
      </c>
      <c r="AT322" s="172" t="s">
        <v>118</v>
      </c>
      <c r="AU322" s="172" t="s">
        <v>93</v>
      </c>
      <c r="AY322" s="172" t="s">
        <v>117</v>
      </c>
      <c r="BE322" s="259">
        <f t="shared" si="22"/>
        <v>0</v>
      </c>
      <c r="BF322" s="259">
        <f t="shared" si="23"/>
        <v>0</v>
      </c>
      <c r="BG322" s="259">
        <f t="shared" si="24"/>
        <v>0</v>
      </c>
      <c r="BH322" s="259">
        <f t="shared" si="25"/>
        <v>0</v>
      </c>
      <c r="BI322" s="259">
        <f t="shared" si="26"/>
        <v>0</v>
      </c>
      <c r="BJ322" s="172" t="s">
        <v>16</v>
      </c>
      <c r="BK322" s="259">
        <f t="shared" si="27"/>
        <v>0</v>
      </c>
      <c r="BL322" s="172" t="s">
        <v>132</v>
      </c>
      <c r="BM322" s="172" t="s">
        <v>957</v>
      </c>
    </row>
    <row r="323" spans="2:65" s="182" customFormat="1" ht="25.5" customHeight="1">
      <c r="B323" s="183"/>
      <c r="C323" s="151" t="s">
        <v>958</v>
      </c>
      <c r="D323" s="151" t="s">
        <v>118</v>
      </c>
      <c r="E323" s="152" t="s">
        <v>959</v>
      </c>
      <c r="F323" s="341" t="s">
        <v>960</v>
      </c>
      <c r="G323" s="341"/>
      <c r="H323" s="341"/>
      <c r="I323" s="341"/>
      <c r="J323" s="153" t="s">
        <v>142</v>
      </c>
      <c r="K323" s="154">
        <v>1</v>
      </c>
      <c r="L323" s="342"/>
      <c r="M323" s="342"/>
      <c r="N323" s="343">
        <f t="shared" si="21"/>
        <v>0</v>
      </c>
      <c r="O323" s="343"/>
      <c r="P323" s="343"/>
      <c r="Q323" s="343"/>
      <c r="R323" s="186"/>
      <c r="T323" s="254" t="s">
        <v>5</v>
      </c>
      <c r="U323" s="255" t="s">
        <v>36</v>
      </c>
      <c r="V323" s="256"/>
      <c r="W323" s="257"/>
      <c r="X323" s="257"/>
      <c r="Y323" s="257"/>
      <c r="Z323" s="257"/>
      <c r="AA323" s="258"/>
      <c r="AR323" s="172" t="s">
        <v>132</v>
      </c>
      <c r="AT323" s="172" t="s">
        <v>118</v>
      </c>
      <c r="AU323" s="172" t="s">
        <v>93</v>
      </c>
      <c r="AY323" s="172" t="s">
        <v>117</v>
      </c>
      <c r="BE323" s="259">
        <f t="shared" si="22"/>
        <v>0</v>
      </c>
      <c r="BF323" s="259">
        <f t="shared" si="23"/>
        <v>0</v>
      </c>
      <c r="BG323" s="259">
        <f t="shared" si="24"/>
        <v>0</v>
      </c>
      <c r="BH323" s="259">
        <f t="shared" si="25"/>
        <v>0</v>
      </c>
      <c r="BI323" s="259">
        <f t="shared" si="26"/>
        <v>0</v>
      </c>
      <c r="BJ323" s="172" t="s">
        <v>16</v>
      </c>
      <c r="BK323" s="259">
        <f t="shared" si="27"/>
        <v>0</v>
      </c>
      <c r="BL323" s="172" t="s">
        <v>132</v>
      </c>
      <c r="BM323" s="172" t="s">
        <v>961</v>
      </c>
    </row>
    <row r="324" spans="2:65" s="182" customFormat="1" ht="16.5" customHeight="1">
      <c r="B324" s="183"/>
      <c r="C324" s="151" t="s">
        <v>962</v>
      </c>
      <c r="D324" s="151" t="s">
        <v>118</v>
      </c>
      <c r="E324" s="152" t="s">
        <v>963</v>
      </c>
      <c r="F324" s="341" t="s">
        <v>964</v>
      </c>
      <c r="G324" s="341"/>
      <c r="H324" s="341"/>
      <c r="I324" s="341"/>
      <c r="J324" s="153" t="s">
        <v>161</v>
      </c>
      <c r="K324" s="154">
        <v>1</v>
      </c>
      <c r="L324" s="342"/>
      <c r="M324" s="342"/>
      <c r="N324" s="343">
        <f t="shared" si="21"/>
        <v>0</v>
      </c>
      <c r="O324" s="343"/>
      <c r="P324" s="343"/>
      <c r="Q324" s="343"/>
      <c r="R324" s="186"/>
      <c r="T324" s="254" t="s">
        <v>5</v>
      </c>
      <c r="U324" s="255" t="s">
        <v>36</v>
      </c>
      <c r="V324" s="256"/>
      <c r="W324" s="257"/>
      <c r="X324" s="257"/>
      <c r="Y324" s="257"/>
      <c r="Z324" s="257"/>
      <c r="AA324" s="258"/>
      <c r="AR324" s="172" t="s">
        <v>132</v>
      </c>
      <c r="AT324" s="172" t="s">
        <v>118</v>
      </c>
      <c r="AU324" s="172" t="s">
        <v>93</v>
      </c>
      <c r="AY324" s="172" t="s">
        <v>117</v>
      </c>
      <c r="BE324" s="259">
        <f t="shared" si="22"/>
        <v>0</v>
      </c>
      <c r="BF324" s="259">
        <f t="shared" si="23"/>
        <v>0</v>
      </c>
      <c r="BG324" s="259">
        <f t="shared" si="24"/>
        <v>0</v>
      </c>
      <c r="BH324" s="259">
        <f t="shared" si="25"/>
        <v>0</v>
      </c>
      <c r="BI324" s="259">
        <f t="shared" si="26"/>
        <v>0</v>
      </c>
      <c r="BJ324" s="172" t="s">
        <v>16</v>
      </c>
      <c r="BK324" s="259">
        <f t="shared" si="27"/>
        <v>0</v>
      </c>
      <c r="BL324" s="172" t="s">
        <v>132</v>
      </c>
      <c r="BM324" s="172" t="s">
        <v>965</v>
      </c>
    </row>
    <row r="325" spans="2:65" s="182" customFormat="1" ht="25.5" customHeight="1">
      <c r="B325" s="183"/>
      <c r="C325" s="151" t="s">
        <v>966</v>
      </c>
      <c r="D325" s="151" t="s">
        <v>118</v>
      </c>
      <c r="E325" s="152" t="s">
        <v>967</v>
      </c>
      <c r="F325" s="341" t="s">
        <v>968</v>
      </c>
      <c r="G325" s="341"/>
      <c r="H325" s="341"/>
      <c r="I325" s="341"/>
      <c r="J325" s="153" t="s">
        <v>161</v>
      </c>
      <c r="K325" s="154">
        <v>1</v>
      </c>
      <c r="L325" s="342"/>
      <c r="M325" s="342"/>
      <c r="N325" s="343">
        <f t="shared" si="21"/>
        <v>0</v>
      </c>
      <c r="O325" s="343"/>
      <c r="P325" s="343"/>
      <c r="Q325" s="343"/>
      <c r="R325" s="186"/>
      <c r="T325" s="254" t="s">
        <v>5</v>
      </c>
      <c r="U325" s="255" t="s">
        <v>36</v>
      </c>
      <c r="V325" s="256"/>
      <c r="W325" s="257"/>
      <c r="X325" s="257"/>
      <c r="Y325" s="257"/>
      <c r="Z325" s="257"/>
      <c r="AA325" s="258"/>
      <c r="AR325" s="172" t="s">
        <v>132</v>
      </c>
      <c r="AT325" s="172" t="s">
        <v>118</v>
      </c>
      <c r="AU325" s="172" t="s">
        <v>93</v>
      </c>
      <c r="AY325" s="172" t="s">
        <v>117</v>
      </c>
      <c r="BE325" s="259">
        <f t="shared" si="22"/>
        <v>0</v>
      </c>
      <c r="BF325" s="259">
        <f t="shared" si="23"/>
        <v>0</v>
      </c>
      <c r="BG325" s="259">
        <f t="shared" si="24"/>
        <v>0</v>
      </c>
      <c r="BH325" s="259">
        <f t="shared" si="25"/>
        <v>0</v>
      </c>
      <c r="BI325" s="259">
        <f t="shared" si="26"/>
        <v>0</v>
      </c>
      <c r="BJ325" s="172" t="s">
        <v>16</v>
      </c>
      <c r="BK325" s="259">
        <f t="shared" si="27"/>
        <v>0</v>
      </c>
      <c r="BL325" s="172" t="s">
        <v>132</v>
      </c>
      <c r="BM325" s="172" t="s">
        <v>969</v>
      </c>
    </row>
    <row r="326" spans="2:65" s="182" customFormat="1" ht="25.5" customHeight="1">
      <c r="B326" s="183"/>
      <c r="C326" s="151" t="s">
        <v>970</v>
      </c>
      <c r="D326" s="151" t="s">
        <v>118</v>
      </c>
      <c r="E326" s="152" t="s">
        <v>971</v>
      </c>
      <c r="F326" s="341" t="s">
        <v>972</v>
      </c>
      <c r="G326" s="341"/>
      <c r="H326" s="341"/>
      <c r="I326" s="341"/>
      <c r="J326" s="153" t="s">
        <v>161</v>
      </c>
      <c r="K326" s="154">
        <v>1</v>
      </c>
      <c r="L326" s="342"/>
      <c r="M326" s="342"/>
      <c r="N326" s="343">
        <f t="shared" si="21"/>
        <v>0</v>
      </c>
      <c r="O326" s="343"/>
      <c r="P326" s="343"/>
      <c r="Q326" s="343"/>
      <c r="R326" s="186"/>
      <c r="T326" s="254" t="s">
        <v>5</v>
      </c>
      <c r="U326" s="255" t="s">
        <v>36</v>
      </c>
      <c r="V326" s="256"/>
      <c r="W326" s="257"/>
      <c r="X326" s="257"/>
      <c r="Y326" s="257"/>
      <c r="Z326" s="257"/>
      <c r="AA326" s="258"/>
      <c r="AR326" s="172" t="s">
        <v>132</v>
      </c>
      <c r="AT326" s="172" t="s">
        <v>118</v>
      </c>
      <c r="AU326" s="172" t="s">
        <v>93</v>
      </c>
      <c r="AY326" s="172" t="s">
        <v>117</v>
      </c>
      <c r="BE326" s="259">
        <f t="shared" si="22"/>
        <v>0</v>
      </c>
      <c r="BF326" s="259">
        <f t="shared" si="23"/>
        <v>0</v>
      </c>
      <c r="BG326" s="259">
        <f t="shared" si="24"/>
        <v>0</v>
      </c>
      <c r="BH326" s="259">
        <f t="shared" si="25"/>
        <v>0</v>
      </c>
      <c r="BI326" s="259">
        <f t="shared" si="26"/>
        <v>0</v>
      </c>
      <c r="BJ326" s="172" t="s">
        <v>16</v>
      </c>
      <c r="BK326" s="259">
        <f t="shared" si="27"/>
        <v>0</v>
      </c>
      <c r="BL326" s="172" t="s">
        <v>132</v>
      </c>
      <c r="BM326" s="172" t="s">
        <v>973</v>
      </c>
    </row>
    <row r="327" spans="2:65" s="182" customFormat="1" ht="25.5" customHeight="1">
      <c r="B327" s="183"/>
      <c r="C327" s="151" t="s">
        <v>974</v>
      </c>
      <c r="D327" s="151" t="s">
        <v>118</v>
      </c>
      <c r="E327" s="152" t="s">
        <v>975</v>
      </c>
      <c r="F327" s="341" t="s">
        <v>976</v>
      </c>
      <c r="G327" s="341"/>
      <c r="H327" s="341"/>
      <c r="I327" s="341"/>
      <c r="J327" s="153" t="s">
        <v>161</v>
      </c>
      <c r="K327" s="154">
        <v>1</v>
      </c>
      <c r="L327" s="342"/>
      <c r="M327" s="342"/>
      <c r="N327" s="343">
        <f t="shared" si="21"/>
        <v>0</v>
      </c>
      <c r="O327" s="343"/>
      <c r="P327" s="343"/>
      <c r="Q327" s="343"/>
      <c r="R327" s="186"/>
      <c r="T327" s="254" t="s">
        <v>5</v>
      </c>
      <c r="U327" s="255" t="s">
        <v>36</v>
      </c>
      <c r="V327" s="256"/>
      <c r="W327" s="257"/>
      <c r="X327" s="257"/>
      <c r="Y327" s="257"/>
      <c r="Z327" s="257"/>
      <c r="AA327" s="258"/>
      <c r="AR327" s="172" t="s">
        <v>132</v>
      </c>
      <c r="AT327" s="172" t="s">
        <v>118</v>
      </c>
      <c r="AU327" s="172" t="s">
        <v>93</v>
      </c>
      <c r="AY327" s="172" t="s">
        <v>117</v>
      </c>
      <c r="BE327" s="259">
        <f t="shared" si="22"/>
        <v>0</v>
      </c>
      <c r="BF327" s="259">
        <f t="shared" si="23"/>
        <v>0</v>
      </c>
      <c r="BG327" s="259">
        <f t="shared" si="24"/>
        <v>0</v>
      </c>
      <c r="BH327" s="259">
        <f t="shared" si="25"/>
        <v>0</v>
      </c>
      <c r="BI327" s="259">
        <f t="shared" si="26"/>
        <v>0</v>
      </c>
      <c r="BJ327" s="172" t="s">
        <v>16</v>
      </c>
      <c r="BK327" s="259">
        <f t="shared" si="27"/>
        <v>0</v>
      </c>
      <c r="BL327" s="172" t="s">
        <v>132</v>
      </c>
      <c r="BM327" s="172" t="s">
        <v>977</v>
      </c>
    </row>
    <row r="328" spans="2:65" s="182" customFormat="1" ht="25.5" customHeight="1">
      <c r="B328" s="183"/>
      <c r="C328" s="151" t="s">
        <v>978</v>
      </c>
      <c r="D328" s="151" t="s">
        <v>118</v>
      </c>
      <c r="E328" s="152" t="s">
        <v>979</v>
      </c>
      <c r="F328" s="341" t="s">
        <v>980</v>
      </c>
      <c r="G328" s="341"/>
      <c r="H328" s="341"/>
      <c r="I328" s="341"/>
      <c r="J328" s="153" t="s">
        <v>161</v>
      </c>
      <c r="K328" s="154">
        <v>1</v>
      </c>
      <c r="L328" s="342"/>
      <c r="M328" s="342"/>
      <c r="N328" s="343">
        <f t="shared" si="21"/>
        <v>0</v>
      </c>
      <c r="O328" s="343"/>
      <c r="P328" s="343"/>
      <c r="Q328" s="343"/>
      <c r="R328" s="186"/>
      <c r="T328" s="254" t="s">
        <v>5</v>
      </c>
      <c r="U328" s="255" t="s">
        <v>36</v>
      </c>
      <c r="V328" s="256"/>
      <c r="W328" s="257"/>
      <c r="X328" s="257"/>
      <c r="Y328" s="257"/>
      <c r="Z328" s="257"/>
      <c r="AA328" s="258"/>
      <c r="AR328" s="172" t="s">
        <v>132</v>
      </c>
      <c r="AT328" s="172" t="s">
        <v>118</v>
      </c>
      <c r="AU328" s="172" t="s">
        <v>93</v>
      </c>
      <c r="AY328" s="172" t="s">
        <v>117</v>
      </c>
      <c r="BE328" s="259">
        <f t="shared" si="22"/>
        <v>0</v>
      </c>
      <c r="BF328" s="259">
        <f t="shared" si="23"/>
        <v>0</v>
      </c>
      <c r="BG328" s="259">
        <f t="shared" si="24"/>
        <v>0</v>
      </c>
      <c r="BH328" s="259">
        <f t="shared" si="25"/>
        <v>0</v>
      </c>
      <c r="BI328" s="259">
        <f t="shared" si="26"/>
        <v>0</v>
      </c>
      <c r="BJ328" s="172" t="s">
        <v>16</v>
      </c>
      <c r="BK328" s="259">
        <f t="shared" si="27"/>
        <v>0</v>
      </c>
      <c r="BL328" s="172" t="s">
        <v>132</v>
      </c>
      <c r="BM328" s="172" t="s">
        <v>981</v>
      </c>
    </row>
    <row r="329" spans="2:65" s="182" customFormat="1" ht="25.5" customHeight="1">
      <c r="B329" s="183"/>
      <c r="C329" s="151" t="s">
        <v>982</v>
      </c>
      <c r="D329" s="151" t="s">
        <v>118</v>
      </c>
      <c r="E329" s="152" t="s">
        <v>983</v>
      </c>
      <c r="F329" s="341" t="s">
        <v>984</v>
      </c>
      <c r="G329" s="341"/>
      <c r="H329" s="341"/>
      <c r="I329" s="341"/>
      <c r="J329" s="153" t="s">
        <v>161</v>
      </c>
      <c r="K329" s="154">
        <v>1</v>
      </c>
      <c r="L329" s="342"/>
      <c r="M329" s="342"/>
      <c r="N329" s="343">
        <f t="shared" si="21"/>
        <v>0</v>
      </c>
      <c r="O329" s="343"/>
      <c r="P329" s="343"/>
      <c r="Q329" s="343"/>
      <c r="R329" s="186"/>
      <c r="T329" s="254" t="s">
        <v>5</v>
      </c>
      <c r="U329" s="255" t="s">
        <v>36</v>
      </c>
      <c r="V329" s="256"/>
      <c r="W329" s="257"/>
      <c r="X329" s="257"/>
      <c r="Y329" s="257"/>
      <c r="Z329" s="257"/>
      <c r="AA329" s="258"/>
      <c r="AR329" s="172" t="s">
        <v>132</v>
      </c>
      <c r="AT329" s="172" t="s">
        <v>118</v>
      </c>
      <c r="AU329" s="172" t="s">
        <v>93</v>
      </c>
      <c r="AY329" s="172" t="s">
        <v>117</v>
      </c>
      <c r="BE329" s="259">
        <f t="shared" si="22"/>
        <v>0</v>
      </c>
      <c r="BF329" s="259">
        <f t="shared" si="23"/>
        <v>0</v>
      </c>
      <c r="BG329" s="259">
        <f t="shared" si="24"/>
        <v>0</v>
      </c>
      <c r="BH329" s="259">
        <f t="shared" si="25"/>
        <v>0</v>
      </c>
      <c r="BI329" s="259">
        <f t="shared" si="26"/>
        <v>0</v>
      </c>
      <c r="BJ329" s="172" t="s">
        <v>16</v>
      </c>
      <c r="BK329" s="259">
        <f t="shared" si="27"/>
        <v>0</v>
      </c>
      <c r="BL329" s="172" t="s">
        <v>132</v>
      </c>
      <c r="BM329" s="172" t="s">
        <v>985</v>
      </c>
    </row>
    <row r="330" spans="2:65" s="182" customFormat="1" ht="25.5" customHeight="1">
      <c r="B330" s="183"/>
      <c r="C330" s="151" t="s">
        <v>986</v>
      </c>
      <c r="D330" s="151" t="s">
        <v>118</v>
      </c>
      <c r="E330" s="152" t="s">
        <v>987</v>
      </c>
      <c r="F330" s="341" t="s">
        <v>988</v>
      </c>
      <c r="G330" s="341"/>
      <c r="H330" s="341"/>
      <c r="I330" s="341"/>
      <c r="J330" s="153" t="s">
        <v>161</v>
      </c>
      <c r="K330" s="154">
        <v>1</v>
      </c>
      <c r="L330" s="342"/>
      <c r="M330" s="342"/>
      <c r="N330" s="343">
        <f t="shared" si="21"/>
        <v>0</v>
      </c>
      <c r="O330" s="343"/>
      <c r="P330" s="343"/>
      <c r="Q330" s="343"/>
      <c r="R330" s="186"/>
      <c r="T330" s="254" t="s">
        <v>5</v>
      </c>
      <c r="U330" s="255" t="s">
        <v>36</v>
      </c>
      <c r="V330" s="256"/>
      <c r="W330" s="257"/>
      <c r="X330" s="257"/>
      <c r="Y330" s="257"/>
      <c r="Z330" s="257"/>
      <c r="AA330" s="258"/>
      <c r="AR330" s="172" t="s">
        <v>132</v>
      </c>
      <c r="AT330" s="172" t="s">
        <v>118</v>
      </c>
      <c r="AU330" s="172" t="s">
        <v>93</v>
      </c>
      <c r="AY330" s="172" t="s">
        <v>117</v>
      </c>
      <c r="BE330" s="259">
        <f t="shared" si="22"/>
        <v>0</v>
      </c>
      <c r="BF330" s="259">
        <f t="shared" si="23"/>
        <v>0</v>
      </c>
      <c r="BG330" s="259">
        <f t="shared" si="24"/>
        <v>0</v>
      </c>
      <c r="BH330" s="259">
        <f t="shared" si="25"/>
        <v>0</v>
      </c>
      <c r="BI330" s="259">
        <f t="shared" si="26"/>
        <v>0</v>
      </c>
      <c r="BJ330" s="172" t="s">
        <v>16</v>
      </c>
      <c r="BK330" s="259">
        <f t="shared" si="27"/>
        <v>0</v>
      </c>
      <c r="BL330" s="172" t="s">
        <v>132</v>
      </c>
      <c r="BM330" s="172" t="s">
        <v>989</v>
      </c>
    </row>
    <row r="331" spans="2:65" s="182" customFormat="1" ht="25.5" customHeight="1">
      <c r="B331" s="183"/>
      <c r="C331" s="151" t="s">
        <v>990</v>
      </c>
      <c r="D331" s="151" t="s">
        <v>118</v>
      </c>
      <c r="E331" s="152" t="s">
        <v>991</v>
      </c>
      <c r="F331" s="341" t="s">
        <v>992</v>
      </c>
      <c r="G331" s="341"/>
      <c r="H331" s="341"/>
      <c r="I331" s="341"/>
      <c r="J331" s="153" t="s">
        <v>161</v>
      </c>
      <c r="K331" s="154">
        <v>1</v>
      </c>
      <c r="L331" s="342"/>
      <c r="M331" s="342"/>
      <c r="N331" s="343">
        <f t="shared" si="21"/>
        <v>0</v>
      </c>
      <c r="O331" s="343"/>
      <c r="P331" s="343"/>
      <c r="Q331" s="343"/>
      <c r="R331" s="186"/>
      <c r="T331" s="254" t="s">
        <v>5</v>
      </c>
      <c r="U331" s="255" t="s">
        <v>36</v>
      </c>
      <c r="V331" s="256"/>
      <c r="W331" s="257"/>
      <c r="X331" s="257"/>
      <c r="Y331" s="257"/>
      <c r="Z331" s="257"/>
      <c r="AA331" s="258"/>
      <c r="AR331" s="172" t="s">
        <v>132</v>
      </c>
      <c r="AT331" s="172" t="s">
        <v>118</v>
      </c>
      <c r="AU331" s="172" t="s">
        <v>93</v>
      </c>
      <c r="AY331" s="172" t="s">
        <v>117</v>
      </c>
      <c r="BE331" s="259">
        <f t="shared" si="22"/>
        <v>0</v>
      </c>
      <c r="BF331" s="259">
        <f t="shared" si="23"/>
        <v>0</v>
      </c>
      <c r="BG331" s="259">
        <f t="shared" si="24"/>
        <v>0</v>
      </c>
      <c r="BH331" s="259">
        <f t="shared" si="25"/>
        <v>0</v>
      </c>
      <c r="BI331" s="259">
        <f t="shared" si="26"/>
        <v>0</v>
      </c>
      <c r="BJ331" s="172" t="s">
        <v>16</v>
      </c>
      <c r="BK331" s="259">
        <f t="shared" si="27"/>
        <v>0</v>
      </c>
      <c r="BL331" s="172" t="s">
        <v>132</v>
      </c>
      <c r="BM331" s="172" t="s">
        <v>993</v>
      </c>
    </row>
    <row r="332" spans="2:65" s="182" customFormat="1" ht="25.5" customHeight="1">
      <c r="B332" s="183"/>
      <c r="C332" s="151" t="s">
        <v>994</v>
      </c>
      <c r="D332" s="151" t="s">
        <v>118</v>
      </c>
      <c r="E332" s="152" t="s">
        <v>995</v>
      </c>
      <c r="F332" s="341" t="s">
        <v>996</v>
      </c>
      <c r="G332" s="341"/>
      <c r="H332" s="341"/>
      <c r="I332" s="341"/>
      <c r="J332" s="153" t="s">
        <v>161</v>
      </c>
      <c r="K332" s="154">
        <v>1</v>
      </c>
      <c r="L332" s="342"/>
      <c r="M332" s="342"/>
      <c r="N332" s="343">
        <f t="shared" si="21"/>
        <v>0</v>
      </c>
      <c r="O332" s="343"/>
      <c r="P332" s="343"/>
      <c r="Q332" s="343"/>
      <c r="R332" s="186"/>
      <c r="T332" s="254" t="s">
        <v>5</v>
      </c>
      <c r="U332" s="255" t="s">
        <v>36</v>
      </c>
      <c r="V332" s="256"/>
      <c r="W332" s="257"/>
      <c r="X332" s="257"/>
      <c r="Y332" s="257"/>
      <c r="Z332" s="257"/>
      <c r="AA332" s="258"/>
      <c r="AR332" s="172" t="s">
        <v>132</v>
      </c>
      <c r="AT332" s="172" t="s">
        <v>118</v>
      </c>
      <c r="AU332" s="172" t="s">
        <v>93</v>
      </c>
      <c r="AY332" s="172" t="s">
        <v>117</v>
      </c>
      <c r="BE332" s="259">
        <f t="shared" si="22"/>
        <v>0</v>
      </c>
      <c r="BF332" s="259">
        <f t="shared" si="23"/>
        <v>0</v>
      </c>
      <c r="BG332" s="259">
        <f t="shared" si="24"/>
        <v>0</v>
      </c>
      <c r="BH332" s="259">
        <f t="shared" si="25"/>
        <v>0</v>
      </c>
      <c r="BI332" s="259">
        <f t="shared" si="26"/>
        <v>0</v>
      </c>
      <c r="BJ332" s="172" t="s">
        <v>16</v>
      </c>
      <c r="BK332" s="259">
        <f t="shared" si="27"/>
        <v>0</v>
      </c>
      <c r="BL332" s="172" t="s">
        <v>132</v>
      </c>
      <c r="BM332" s="172" t="s">
        <v>997</v>
      </c>
    </row>
    <row r="333" spans="2:65" s="182" customFormat="1" ht="25.5" customHeight="1">
      <c r="B333" s="183"/>
      <c r="C333" s="151" t="s">
        <v>998</v>
      </c>
      <c r="D333" s="151" t="s">
        <v>118</v>
      </c>
      <c r="E333" s="152" t="s">
        <v>999</v>
      </c>
      <c r="F333" s="341" t="s">
        <v>1000</v>
      </c>
      <c r="G333" s="341"/>
      <c r="H333" s="341"/>
      <c r="I333" s="341"/>
      <c r="J333" s="153" t="s">
        <v>161</v>
      </c>
      <c r="K333" s="154">
        <v>1</v>
      </c>
      <c r="L333" s="342"/>
      <c r="M333" s="342"/>
      <c r="N333" s="343">
        <f t="shared" si="21"/>
        <v>0</v>
      </c>
      <c r="O333" s="343"/>
      <c r="P333" s="343"/>
      <c r="Q333" s="343"/>
      <c r="R333" s="186"/>
      <c r="T333" s="254" t="s">
        <v>5</v>
      </c>
      <c r="U333" s="255" t="s">
        <v>36</v>
      </c>
      <c r="V333" s="256"/>
      <c r="W333" s="257"/>
      <c r="X333" s="257"/>
      <c r="Y333" s="257"/>
      <c r="Z333" s="257"/>
      <c r="AA333" s="258"/>
      <c r="AR333" s="172" t="s">
        <v>132</v>
      </c>
      <c r="AT333" s="172" t="s">
        <v>118</v>
      </c>
      <c r="AU333" s="172" t="s">
        <v>93</v>
      </c>
      <c r="AY333" s="172" t="s">
        <v>117</v>
      </c>
      <c r="BE333" s="259">
        <f t="shared" si="22"/>
        <v>0</v>
      </c>
      <c r="BF333" s="259">
        <f t="shared" si="23"/>
        <v>0</v>
      </c>
      <c r="BG333" s="259">
        <f t="shared" si="24"/>
        <v>0</v>
      </c>
      <c r="BH333" s="259">
        <f t="shared" si="25"/>
        <v>0</v>
      </c>
      <c r="BI333" s="259">
        <f t="shared" si="26"/>
        <v>0</v>
      </c>
      <c r="BJ333" s="172" t="s">
        <v>16</v>
      </c>
      <c r="BK333" s="259">
        <f t="shared" si="27"/>
        <v>0</v>
      </c>
      <c r="BL333" s="172" t="s">
        <v>132</v>
      </c>
      <c r="BM333" s="172" t="s">
        <v>1001</v>
      </c>
    </row>
    <row r="334" spans="2:65" s="182" customFormat="1" ht="25.5" customHeight="1">
      <c r="B334" s="183"/>
      <c r="C334" s="151" t="s">
        <v>1002</v>
      </c>
      <c r="D334" s="151" t="s">
        <v>118</v>
      </c>
      <c r="E334" s="152" t="s">
        <v>1003</v>
      </c>
      <c r="F334" s="341" t="s">
        <v>1004</v>
      </c>
      <c r="G334" s="341"/>
      <c r="H334" s="341"/>
      <c r="I334" s="341"/>
      <c r="J334" s="153" t="s">
        <v>142</v>
      </c>
      <c r="K334" s="154">
        <v>1</v>
      </c>
      <c r="L334" s="342"/>
      <c r="M334" s="342"/>
      <c r="N334" s="343">
        <f t="shared" si="21"/>
        <v>0</v>
      </c>
      <c r="O334" s="343"/>
      <c r="P334" s="343"/>
      <c r="Q334" s="343"/>
      <c r="R334" s="186"/>
      <c r="T334" s="254" t="s">
        <v>5</v>
      </c>
      <c r="U334" s="255" t="s">
        <v>36</v>
      </c>
      <c r="V334" s="256"/>
      <c r="W334" s="257"/>
      <c r="X334" s="257"/>
      <c r="Y334" s="257"/>
      <c r="Z334" s="257"/>
      <c r="AA334" s="258"/>
      <c r="AR334" s="172" t="s">
        <v>132</v>
      </c>
      <c r="AT334" s="172" t="s">
        <v>118</v>
      </c>
      <c r="AU334" s="172" t="s">
        <v>93</v>
      </c>
      <c r="AY334" s="172" t="s">
        <v>117</v>
      </c>
      <c r="BE334" s="259">
        <f t="shared" si="22"/>
        <v>0</v>
      </c>
      <c r="BF334" s="259">
        <f t="shared" si="23"/>
        <v>0</v>
      </c>
      <c r="BG334" s="259">
        <f t="shared" si="24"/>
        <v>0</v>
      </c>
      <c r="BH334" s="259">
        <f t="shared" si="25"/>
        <v>0</v>
      </c>
      <c r="BI334" s="259">
        <f t="shared" si="26"/>
        <v>0</v>
      </c>
      <c r="BJ334" s="172" t="s">
        <v>16</v>
      </c>
      <c r="BK334" s="259">
        <f t="shared" si="27"/>
        <v>0</v>
      </c>
      <c r="BL334" s="172" t="s">
        <v>132</v>
      </c>
      <c r="BM334" s="172" t="s">
        <v>1005</v>
      </c>
    </row>
    <row r="335" spans="2:65" s="182" customFormat="1" ht="25.5" customHeight="1">
      <c r="B335" s="183"/>
      <c r="C335" s="151" t="s">
        <v>1006</v>
      </c>
      <c r="D335" s="151" t="s">
        <v>118</v>
      </c>
      <c r="E335" s="152" t="s">
        <v>1007</v>
      </c>
      <c r="F335" s="341" t="s">
        <v>1008</v>
      </c>
      <c r="G335" s="341"/>
      <c r="H335" s="341"/>
      <c r="I335" s="341"/>
      <c r="J335" s="153" t="s">
        <v>142</v>
      </c>
      <c r="K335" s="154">
        <v>1</v>
      </c>
      <c r="L335" s="342"/>
      <c r="M335" s="342"/>
      <c r="N335" s="343">
        <f t="shared" si="21"/>
        <v>0</v>
      </c>
      <c r="O335" s="343"/>
      <c r="P335" s="343"/>
      <c r="Q335" s="343"/>
      <c r="R335" s="186"/>
      <c r="T335" s="254" t="s">
        <v>5</v>
      </c>
      <c r="U335" s="255" t="s">
        <v>36</v>
      </c>
      <c r="V335" s="256"/>
      <c r="W335" s="257"/>
      <c r="X335" s="257"/>
      <c r="Y335" s="257"/>
      <c r="Z335" s="257"/>
      <c r="AA335" s="258"/>
      <c r="AR335" s="172" t="s">
        <v>132</v>
      </c>
      <c r="AT335" s="172" t="s">
        <v>118</v>
      </c>
      <c r="AU335" s="172" t="s">
        <v>93</v>
      </c>
      <c r="AY335" s="172" t="s">
        <v>117</v>
      </c>
      <c r="BE335" s="259">
        <f t="shared" si="22"/>
        <v>0</v>
      </c>
      <c r="BF335" s="259">
        <f t="shared" si="23"/>
        <v>0</v>
      </c>
      <c r="BG335" s="259">
        <f t="shared" si="24"/>
        <v>0</v>
      </c>
      <c r="BH335" s="259">
        <f t="shared" si="25"/>
        <v>0</v>
      </c>
      <c r="BI335" s="259">
        <f t="shared" si="26"/>
        <v>0</v>
      </c>
      <c r="BJ335" s="172" t="s">
        <v>16</v>
      </c>
      <c r="BK335" s="259">
        <f t="shared" si="27"/>
        <v>0</v>
      </c>
      <c r="BL335" s="172" t="s">
        <v>132</v>
      </c>
      <c r="BM335" s="172" t="s">
        <v>1009</v>
      </c>
    </row>
    <row r="336" spans="2:65" s="182" customFormat="1" ht="25.5" customHeight="1">
      <c r="B336" s="183"/>
      <c r="C336" s="151" t="s">
        <v>1010</v>
      </c>
      <c r="D336" s="151" t="s">
        <v>118</v>
      </c>
      <c r="E336" s="152" t="s">
        <v>1011</v>
      </c>
      <c r="F336" s="341" t="s">
        <v>1012</v>
      </c>
      <c r="G336" s="341"/>
      <c r="H336" s="341"/>
      <c r="I336" s="341"/>
      <c r="J336" s="153" t="s">
        <v>142</v>
      </c>
      <c r="K336" s="154">
        <v>1</v>
      </c>
      <c r="L336" s="342"/>
      <c r="M336" s="342"/>
      <c r="N336" s="343">
        <f t="shared" si="21"/>
        <v>0</v>
      </c>
      <c r="O336" s="343"/>
      <c r="P336" s="343"/>
      <c r="Q336" s="343"/>
      <c r="R336" s="186"/>
      <c r="T336" s="254" t="s">
        <v>5</v>
      </c>
      <c r="U336" s="255" t="s">
        <v>36</v>
      </c>
      <c r="V336" s="256"/>
      <c r="W336" s="257"/>
      <c r="X336" s="257"/>
      <c r="Y336" s="257"/>
      <c r="Z336" s="257"/>
      <c r="AA336" s="258"/>
      <c r="AR336" s="172" t="s">
        <v>132</v>
      </c>
      <c r="AT336" s="172" t="s">
        <v>118</v>
      </c>
      <c r="AU336" s="172" t="s">
        <v>93</v>
      </c>
      <c r="AY336" s="172" t="s">
        <v>117</v>
      </c>
      <c r="BE336" s="259">
        <f t="shared" si="22"/>
        <v>0</v>
      </c>
      <c r="BF336" s="259">
        <f t="shared" si="23"/>
        <v>0</v>
      </c>
      <c r="BG336" s="259">
        <f t="shared" si="24"/>
        <v>0</v>
      </c>
      <c r="BH336" s="259">
        <f t="shared" si="25"/>
        <v>0</v>
      </c>
      <c r="BI336" s="259">
        <f t="shared" si="26"/>
        <v>0</v>
      </c>
      <c r="BJ336" s="172" t="s">
        <v>16</v>
      </c>
      <c r="BK336" s="259">
        <f t="shared" si="27"/>
        <v>0</v>
      </c>
      <c r="BL336" s="172" t="s">
        <v>132</v>
      </c>
      <c r="BM336" s="172" t="s">
        <v>1013</v>
      </c>
    </row>
    <row r="337" spans="2:65" s="182" customFormat="1" ht="25.5" customHeight="1">
      <c r="B337" s="183"/>
      <c r="C337" s="151" t="s">
        <v>1014</v>
      </c>
      <c r="D337" s="151" t="s">
        <v>118</v>
      </c>
      <c r="E337" s="152" t="s">
        <v>1015</v>
      </c>
      <c r="F337" s="341" t="s">
        <v>1016</v>
      </c>
      <c r="G337" s="341"/>
      <c r="H337" s="341"/>
      <c r="I337" s="341"/>
      <c r="J337" s="153" t="s">
        <v>142</v>
      </c>
      <c r="K337" s="154">
        <v>1</v>
      </c>
      <c r="L337" s="342"/>
      <c r="M337" s="342"/>
      <c r="N337" s="343">
        <f t="shared" si="21"/>
        <v>0</v>
      </c>
      <c r="O337" s="343"/>
      <c r="P337" s="343"/>
      <c r="Q337" s="343"/>
      <c r="R337" s="186"/>
      <c r="T337" s="254" t="s">
        <v>5</v>
      </c>
      <c r="U337" s="255" t="s">
        <v>36</v>
      </c>
      <c r="V337" s="256"/>
      <c r="W337" s="257"/>
      <c r="X337" s="257"/>
      <c r="Y337" s="257"/>
      <c r="Z337" s="257"/>
      <c r="AA337" s="258"/>
      <c r="AR337" s="172" t="s">
        <v>132</v>
      </c>
      <c r="AT337" s="172" t="s">
        <v>118</v>
      </c>
      <c r="AU337" s="172" t="s">
        <v>93</v>
      </c>
      <c r="AY337" s="172" t="s">
        <v>117</v>
      </c>
      <c r="BE337" s="259">
        <f t="shared" si="22"/>
        <v>0</v>
      </c>
      <c r="BF337" s="259">
        <f t="shared" si="23"/>
        <v>0</v>
      </c>
      <c r="BG337" s="259">
        <f t="shared" si="24"/>
        <v>0</v>
      </c>
      <c r="BH337" s="259">
        <f t="shared" si="25"/>
        <v>0</v>
      </c>
      <c r="BI337" s="259">
        <f t="shared" si="26"/>
        <v>0</v>
      </c>
      <c r="BJ337" s="172" t="s">
        <v>16</v>
      </c>
      <c r="BK337" s="259">
        <f t="shared" si="27"/>
        <v>0</v>
      </c>
      <c r="BL337" s="172" t="s">
        <v>132</v>
      </c>
      <c r="BM337" s="172" t="s">
        <v>1017</v>
      </c>
    </row>
    <row r="338" spans="2:65" s="182" customFormat="1" ht="25.5" customHeight="1">
      <c r="B338" s="183"/>
      <c r="C338" s="151" t="s">
        <v>1018</v>
      </c>
      <c r="D338" s="151" t="s">
        <v>118</v>
      </c>
      <c r="E338" s="152" t="s">
        <v>1019</v>
      </c>
      <c r="F338" s="341" t="s">
        <v>1020</v>
      </c>
      <c r="G338" s="341"/>
      <c r="H338" s="341"/>
      <c r="I338" s="341"/>
      <c r="J338" s="153" t="s">
        <v>142</v>
      </c>
      <c r="K338" s="154">
        <v>1</v>
      </c>
      <c r="L338" s="342"/>
      <c r="M338" s="342"/>
      <c r="N338" s="343">
        <f t="shared" si="21"/>
        <v>0</v>
      </c>
      <c r="O338" s="343"/>
      <c r="P338" s="343"/>
      <c r="Q338" s="343"/>
      <c r="R338" s="186"/>
      <c r="T338" s="254" t="s">
        <v>5</v>
      </c>
      <c r="U338" s="255" t="s">
        <v>36</v>
      </c>
      <c r="V338" s="256"/>
      <c r="W338" s="257"/>
      <c r="X338" s="257"/>
      <c r="Y338" s="257"/>
      <c r="Z338" s="257"/>
      <c r="AA338" s="258"/>
      <c r="AR338" s="172" t="s">
        <v>132</v>
      </c>
      <c r="AT338" s="172" t="s">
        <v>118</v>
      </c>
      <c r="AU338" s="172" t="s">
        <v>93</v>
      </c>
      <c r="AY338" s="172" t="s">
        <v>117</v>
      </c>
      <c r="BE338" s="259">
        <f t="shared" si="22"/>
        <v>0</v>
      </c>
      <c r="BF338" s="259">
        <f t="shared" si="23"/>
        <v>0</v>
      </c>
      <c r="BG338" s="259">
        <f t="shared" si="24"/>
        <v>0</v>
      </c>
      <c r="BH338" s="259">
        <f t="shared" si="25"/>
        <v>0</v>
      </c>
      <c r="BI338" s="259">
        <f t="shared" si="26"/>
        <v>0</v>
      </c>
      <c r="BJ338" s="172" t="s">
        <v>16</v>
      </c>
      <c r="BK338" s="259">
        <f t="shared" si="27"/>
        <v>0</v>
      </c>
      <c r="BL338" s="172" t="s">
        <v>132</v>
      </c>
      <c r="BM338" s="172" t="s">
        <v>1021</v>
      </c>
    </row>
    <row r="339" spans="2:65" s="182" customFormat="1" ht="25.5" customHeight="1">
      <c r="B339" s="183"/>
      <c r="C339" s="151" t="s">
        <v>1022</v>
      </c>
      <c r="D339" s="151" t="s">
        <v>118</v>
      </c>
      <c r="E339" s="152" t="s">
        <v>1023</v>
      </c>
      <c r="F339" s="341" t="s">
        <v>1024</v>
      </c>
      <c r="G339" s="341"/>
      <c r="H339" s="341"/>
      <c r="I339" s="341"/>
      <c r="J339" s="153" t="s">
        <v>142</v>
      </c>
      <c r="K339" s="154">
        <v>1</v>
      </c>
      <c r="L339" s="342"/>
      <c r="M339" s="342"/>
      <c r="N339" s="343">
        <f t="shared" si="21"/>
        <v>0</v>
      </c>
      <c r="O339" s="343"/>
      <c r="P339" s="343"/>
      <c r="Q339" s="343"/>
      <c r="R339" s="186"/>
      <c r="T339" s="254" t="s">
        <v>5</v>
      </c>
      <c r="U339" s="255" t="s">
        <v>36</v>
      </c>
      <c r="V339" s="256"/>
      <c r="W339" s="257"/>
      <c r="X339" s="257"/>
      <c r="Y339" s="257"/>
      <c r="Z339" s="257"/>
      <c r="AA339" s="258"/>
      <c r="AR339" s="172" t="s">
        <v>132</v>
      </c>
      <c r="AT339" s="172" t="s">
        <v>118</v>
      </c>
      <c r="AU339" s="172" t="s">
        <v>93</v>
      </c>
      <c r="AY339" s="172" t="s">
        <v>117</v>
      </c>
      <c r="BE339" s="259">
        <f t="shared" si="22"/>
        <v>0</v>
      </c>
      <c r="BF339" s="259">
        <f t="shared" si="23"/>
        <v>0</v>
      </c>
      <c r="BG339" s="259">
        <f t="shared" si="24"/>
        <v>0</v>
      </c>
      <c r="BH339" s="259">
        <f t="shared" si="25"/>
        <v>0</v>
      </c>
      <c r="BI339" s="259">
        <f t="shared" si="26"/>
        <v>0</v>
      </c>
      <c r="BJ339" s="172" t="s">
        <v>16</v>
      </c>
      <c r="BK339" s="259">
        <f t="shared" si="27"/>
        <v>0</v>
      </c>
      <c r="BL339" s="172" t="s">
        <v>132</v>
      </c>
      <c r="BM339" s="172" t="s">
        <v>1025</v>
      </c>
    </row>
    <row r="340" spans="2:65" s="182" customFormat="1" ht="25.5" customHeight="1">
      <c r="B340" s="183"/>
      <c r="C340" s="151" t="s">
        <v>1026</v>
      </c>
      <c r="D340" s="151" t="s">
        <v>118</v>
      </c>
      <c r="E340" s="152" t="s">
        <v>1027</v>
      </c>
      <c r="F340" s="341" t="s">
        <v>1028</v>
      </c>
      <c r="G340" s="341"/>
      <c r="H340" s="341"/>
      <c r="I340" s="341"/>
      <c r="J340" s="153" t="s">
        <v>142</v>
      </c>
      <c r="K340" s="154">
        <v>1</v>
      </c>
      <c r="L340" s="342"/>
      <c r="M340" s="342"/>
      <c r="N340" s="343">
        <f t="shared" si="21"/>
        <v>0</v>
      </c>
      <c r="O340" s="343"/>
      <c r="P340" s="343"/>
      <c r="Q340" s="343"/>
      <c r="R340" s="186"/>
      <c r="T340" s="254" t="s">
        <v>5</v>
      </c>
      <c r="U340" s="255" t="s">
        <v>36</v>
      </c>
      <c r="V340" s="256"/>
      <c r="W340" s="257"/>
      <c r="X340" s="257"/>
      <c r="Y340" s="257"/>
      <c r="Z340" s="257"/>
      <c r="AA340" s="258"/>
      <c r="AR340" s="172" t="s">
        <v>132</v>
      </c>
      <c r="AT340" s="172" t="s">
        <v>118</v>
      </c>
      <c r="AU340" s="172" t="s">
        <v>93</v>
      </c>
      <c r="AY340" s="172" t="s">
        <v>117</v>
      </c>
      <c r="BE340" s="259">
        <f t="shared" si="22"/>
        <v>0</v>
      </c>
      <c r="BF340" s="259">
        <f t="shared" si="23"/>
        <v>0</v>
      </c>
      <c r="BG340" s="259">
        <f t="shared" si="24"/>
        <v>0</v>
      </c>
      <c r="BH340" s="259">
        <f t="shared" si="25"/>
        <v>0</v>
      </c>
      <c r="BI340" s="259">
        <f t="shared" si="26"/>
        <v>0</v>
      </c>
      <c r="BJ340" s="172" t="s">
        <v>16</v>
      </c>
      <c r="BK340" s="259">
        <f t="shared" si="27"/>
        <v>0</v>
      </c>
      <c r="BL340" s="172" t="s">
        <v>132</v>
      </c>
      <c r="BM340" s="172" t="s">
        <v>1029</v>
      </c>
    </row>
    <row r="341" spans="2:65" s="182" customFormat="1" ht="25.5" customHeight="1">
      <c r="B341" s="183"/>
      <c r="C341" s="151" t="s">
        <v>1030</v>
      </c>
      <c r="D341" s="151" t="s">
        <v>118</v>
      </c>
      <c r="E341" s="152" t="s">
        <v>1031</v>
      </c>
      <c r="F341" s="341" t="s">
        <v>1032</v>
      </c>
      <c r="G341" s="341"/>
      <c r="H341" s="341"/>
      <c r="I341" s="341"/>
      <c r="J341" s="153" t="s">
        <v>142</v>
      </c>
      <c r="K341" s="154">
        <v>1</v>
      </c>
      <c r="L341" s="342"/>
      <c r="M341" s="342"/>
      <c r="N341" s="343">
        <f t="shared" si="21"/>
        <v>0</v>
      </c>
      <c r="O341" s="343"/>
      <c r="P341" s="343"/>
      <c r="Q341" s="343"/>
      <c r="R341" s="186"/>
      <c r="T341" s="254" t="s">
        <v>5</v>
      </c>
      <c r="U341" s="255" t="s">
        <v>36</v>
      </c>
      <c r="V341" s="256"/>
      <c r="W341" s="257"/>
      <c r="X341" s="257"/>
      <c r="Y341" s="257"/>
      <c r="Z341" s="257"/>
      <c r="AA341" s="258"/>
      <c r="AR341" s="172" t="s">
        <v>132</v>
      </c>
      <c r="AT341" s="172" t="s">
        <v>118</v>
      </c>
      <c r="AU341" s="172" t="s">
        <v>93</v>
      </c>
      <c r="AY341" s="172" t="s">
        <v>117</v>
      </c>
      <c r="BE341" s="259">
        <f t="shared" si="22"/>
        <v>0</v>
      </c>
      <c r="BF341" s="259">
        <f t="shared" si="23"/>
        <v>0</v>
      </c>
      <c r="BG341" s="259">
        <f t="shared" si="24"/>
        <v>0</v>
      </c>
      <c r="BH341" s="259">
        <f t="shared" si="25"/>
        <v>0</v>
      </c>
      <c r="BI341" s="259">
        <f t="shared" si="26"/>
        <v>0</v>
      </c>
      <c r="BJ341" s="172" t="s">
        <v>16</v>
      </c>
      <c r="BK341" s="259">
        <f t="shared" si="27"/>
        <v>0</v>
      </c>
      <c r="BL341" s="172" t="s">
        <v>132</v>
      </c>
      <c r="BM341" s="172" t="s">
        <v>1033</v>
      </c>
    </row>
    <row r="342" spans="2:65" s="182" customFormat="1" ht="16.5" customHeight="1">
      <c r="B342" s="183"/>
      <c r="C342" s="151" t="s">
        <v>1034</v>
      </c>
      <c r="D342" s="151" t="s">
        <v>118</v>
      </c>
      <c r="E342" s="152" t="s">
        <v>1035</v>
      </c>
      <c r="F342" s="341" t="s">
        <v>1036</v>
      </c>
      <c r="G342" s="341"/>
      <c r="H342" s="341"/>
      <c r="I342" s="341"/>
      <c r="J342" s="153" t="s">
        <v>142</v>
      </c>
      <c r="K342" s="154">
        <v>1</v>
      </c>
      <c r="L342" s="342"/>
      <c r="M342" s="342"/>
      <c r="N342" s="343">
        <f t="shared" si="21"/>
        <v>0</v>
      </c>
      <c r="O342" s="343"/>
      <c r="P342" s="343"/>
      <c r="Q342" s="343"/>
      <c r="R342" s="186"/>
      <c r="T342" s="254" t="s">
        <v>5</v>
      </c>
      <c r="U342" s="255" t="s">
        <v>36</v>
      </c>
      <c r="V342" s="256"/>
      <c r="W342" s="257"/>
      <c r="X342" s="257"/>
      <c r="Y342" s="257"/>
      <c r="Z342" s="257"/>
      <c r="AA342" s="258"/>
      <c r="AR342" s="172" t="s">
        <v>132</v>
      </c>
      <c r="AT342" s="172" t="s">
        <v>118</v>
      </c>
      <c r="AU342" s="172" t="s">
        <v>93</v>
      </c>
      <c r="AY342" s="172" t="s">
        <v>117</v>
      </c>
      <c r="BE342" s="259">
        <f t="shared" si="22"/>
        <v>0</v>
      </c>
      <c r="BF342" s="259">
        <f t="shared" si="23"/>
        <v>0</v>
      </c>
      <c r="BG342" s="259">
        <f t="shared" si="24"/>
        <v>0</v>
      </c>
      <c r="BH342" s="259">
        <f t="shared" si="25"/>
        <v>0</v>
      </c>
      <c r="BI342" s="259">
        <f t="shared" si="26"/>
        <v>0</v>
      </c>
      <c r="BJ342" s="172" t="s">
        <v>16</v>
      </c>
      <c r="BK342" s="259">
        <f t="shared" si="27"/>
        <v>0</v>
      </c>
      <c r="BL342" s="172" t="s">
        <v>132</v>
      </c>
      <c r="BM342" s="172" t="s">
        <v>1037</v>
      </c>
    </row>
    <row r="343" spans="2:65" s="182" customFormat="1" ht="25.5" customHeight="1">
      <c r="B343" s="183"/>
      <c r="C343" s="151" t="s">
        <v>1038</v>
      </c>
      <c r="D343" s="151" t="s">
        <v>118</v>
      </c>
      <c r="E343" s="152" t="s">
        <v>1039</v>
      </c>
      <c r="F343" s="341" t="s">
        <v>1040</v>
      </c>
      <c r="G343" s="341"/>
      <c r="H343" s="341"/>
      <c r="I343" s="341"/>
      <c r="J343" s="153" t="s">
        <v>142</v>
      </c>
      <c r="K343" s="154">
        <v>30</v>
      </c>
      <c r="L343" s="342"/>
      <c r="M343" s="342"/>
      <c r="N343" s="343">
        <f t="shared" si="21"/>
        <v>0</v>
      </c>
      <c r="O343" s="343"/>
      <c r="P343" s="343"/>
      <c r="Q343" s="343"/>
      <c r="R343" s="186"/>
      <c r="T343" s="254" t="s">
        <v>5</v>
      </c>
      <c r="U343" s="255" t="s">
        <v>36</v>
      </c>
      <c r="V343" s="256"/>
      <c r="W343" s="257"/>
      <c r="X343" s="257"/>
      <c r="Y343" s="257"/>
      <c r="Z343" s="257"/>
      <c r="AA343" s="258"/>
      <c r="AR343" s="172" t="s">
        <v>132</v>
      </c>
      <c r="AT343" s="172" t="s">
        <v>118</v>
      </c>
      <c r="AU343" s="172" t="s">
        <v>93</v>
      </c>
      <c r="AY343" s="172" t="s">
        <v>117</v>
      </c>
      <c r="BE343" s="259">
        <f t="shared" si="22"/>
        <v>0</v>
      </c>
      <c r="BF343" s="259">
        <f t="shared" si="23"/>
        <v>0</v>
      </c>
      <c r="BG343" s="259">
        <f t="shared" si="24"/>
        <v>0</v>
      </c>
      <c r="BH343" s="259">
        <f t="shared" si="25"/>
        <v>0</v>
      </c>
      <c r="BI343" s="259">
        <f t="shared" si="26"/>
        <v>0</v>
      </c>
      <c r="BJ343" s="172" t="s">
        <v>16</v>
      </c>
      <c r="BK343" s="259">
        <f t="shared" si="27"/>
        <v>0</v>
      </c>
      <c r="BL343" s="172" t="s">
        <v>132</v>
      </c>
      <c r="BM343" s="172" t="s">
        <v>1041</v>
      </c>
    </row>
    <row r="344" spans="2:65" s="182" customFormat="1" ht="25.5" customHeight="1">
      <c r="B344" s="183"/>
      <c r="C344" s="151" t="s">
        <v>1042</v>
      </c>
      <c r="D344" s="151" t="s">
        <v>118</v>
      </c>
      <c r="E344" s="152" t="s">
        <v>1043</v>
      </c>
      <c r="F344" s="341" t="s">
        <v>1044</v>
      </c>
      <c r="G344" s="341"/>
      <c r="H344" s="341"/>
      <c r="I344" s="341"/>
      <c r="J344" s="153" t="s">
        <v>142</v>
      </c>
      <c r="K344" s="154">
        <v>30</v>
      </c>
      <c r="L344" s="342"/>
      <c r="M344" s="342"/>
      <c r="N344" s="343">
        <f t="shared" si="21"/>
        <v>0</v>
      </c>
      <c r="O344" s="343"/>
      <c r="P344" s="343"/>
      <c r="Q344" s="343"/>
      <c r="R344" s="186"/>
      <c r="T344" s="254" t="s">
        <v>5</v>
      </c>
      <c r="U344" s="255" t="s">
        <v>36</v>
      </c>
      <c r="V344" s="256"/>
      <c r="W344" s="257"/>
      <c r="X344" s="257"/>
      <c r="Y344" s="257"/>
      <c r="Z344" s="257"/>
      <c r="AA344" s="258"/>
      <c r="AR344" s="172" t="s">
        <v>132</v>
      </c>
      <c r="AT344" s="172" t="s">
        <v>118</v>
      </c>
      <c r="AU344" s="172" t="s">
        <v>93</v>
      </c>
      <c r="AY344" s="172" t="s">
        <v>117</v>
      </c>
      <c r="BE344" s="259">
        <f t="shared" si="22"/>
        <v>0</v>
      </c>
      <c r="BF344" s="259">
        <f t="shared" si="23"/>
        <v>0</v>
      </c>
      <c r="BG344" s="259">
        <f t="shared" si="24"/>
        <v>0</v>
      </c>
      <c r="BH344" s="259">
        <f t="shared" si="25"/>
        <v>0</v>
      </c>
      <c r="BI344" s="259">
        <f t="shared" si="26"/>
        <v>0</v>
      </c>
      <c r="BJ344" s="172" t="s">
        <v>16</v>
      </c>
      <c r="BK344" s="259">
        <f t="shared" si="27"/>
        <v>0</v>
      </c>
      <c r="BL344" s="172" t="s">
        <v>132</v>
      </c>
      <c r="BM344" s="172" t="s">
        <v>1045</v>
      </c>
    </row>
    <row r="345" spans="2:65" s="182" customFormat="1" ht="25.5" customHeight="1">
      <c r="B345" s="183"/>
      <c r="C345" s="151" t="s">
        <v>1046</v>
      </c>
      <c r="D345" s="151" t="s">
        <v>118</v>
      </c>
      <c r="E345" s="152" t="s">
        <v>1047</v>
      </c>
      <c r="F345" s="341" t="s">
        <v>1048</v>
      </c>
      <c r="G345" s="341"/>
      <c r="H345" s="341"/>
      <c r="I345" s="341"/>
      <c r="J345" s="153" t="s">
        <v>1049</v>
      </c>
      <c r="K345" s="154">
        <v>30</v>
      </c>
      <c r="L345" s="342"/>
      <c r="M345" s="342"/>
      <c r="N345" s="343">
        <f t="shared" si="21"/>
        <v>0</v>
      </c>
      <c r="O345" s="343"/>
      <c r="P345" s="343"/>
      <c r="Q345" s="343"/>
      <c r="R345" s="186"/>
      <c r="T345" s="254" t="s">
        <v>5</v>
      </c>
      <c r="U345" s="255" t="s">
        <v>36</v>
      </c>
      <c r="V345" s="256"/>
      <c r="W345" s="257"/>
      <c r="X345" s="257"/>
      <c r="Y345" s="257"/>
      <c r="Z345" s="257"/>
      <c r="AA345" s="258"/>
      <c r="AR345" s="172" t="s">
        <v>132</v>
      </c>
      <c r="AT345" s="172" t="s">
        <v>118</v>
      </c>
      <c r="AU345" s="172" t="s">
        <v>93</v>
      </c>
      <c r="AY345" s="172" t="s">
        <v>117</v>
      </c>
      <c r="BE345" s="259">
        <f t="shared" si="22"/>
        <v>0</v>
      </c>
      <c r="BF345" s="259">
        <f t="shared" si="23"/>
        <v>0</v>
      </c>
      <c r="BG345" s="259">
        <f t="shared" si="24"/>
        <v>0</v>
      </c>
      <c r="BH345" s="259">
        <f t="shared" si="25"/>
        <v>0</v>
      </c>
      <c r="BI345" s="259">
        <f t="shared" si="26"/>
        <v>0</v>
      </c>
      <c r="BJ345" s="172" t="s">
        <v>16</v>
      </c>
      <c r="BK345" s="259">
        <f t="shared" si="27"/>
        <v>0</v>
      </c>
      <c r="BL345" s="172" t="s">
        <v>132</v>
      </c>
      <c r="BM345" s="172" t="s">
        <v>1050</v>
      </c>
    </row>
    <row r="346" spans="2:65" s="182" customFormat="1" ht="25.5" customHeight="1">
      <c r="B346" s="183"/>
      <c r="C346" s="151" t="s">
        <v>1051</v>
      </c>
      <c r="D346" s="151" t="s">
        <v>118</v>
      </c>
      <c r="E346" s="152" t="s">
        <v>1052</v>
      </c>
      <c r="F346" s="341" t="s">
        <v>1053</v>
      </c>
      <c r="G346" s="341"/>
      <c r="H346" s="341"/>
      <c r="I346" s="341"/>
      <c r="J346" s="153" t="s">
        <v>1049</v>
      </c>
      <c r="K346" s="154">
        <v>30</v>
      </c>
      <c r="L346" s="342"/>
      <c r="M346" s="342"/>
      <c r="N346" s="343">
        <f t="shared" si="21"/>
        <v>0</v>
      </c>
      <c r="O346" s="343"/>
      <c r="P346" s="343"/>
      <c r="Q346" s="343"/>
      <c r="R346" s="186"/>
      <c r="T346" s="254" t="s">
        <v>5</v>
      </c>
      <c r="U346" s="255" t="s">
        <v>36</v>
      </c>
      <c r="V346" s="256"/>
      <c r="W346" s="257"/>
      <c r="X346" s="257"/>
      <c r="Y346" s="257"/>
      <c r="Z346" s="257"/>
      <c r="AA346" s="258"/>
      <c r="AR346" s="172" t="s">
        <v>132</v>
      </c>
      <c r="AT346" s="172" t="s">
        <v>118</v>
      </c>
      <c r="AU346" s="172" t="s">
        <v>93</v>
      </c>
      <c r="AY346" s="172" t="s">
        <v>117</v>
      </c>
      <c r="BE346" s="259">
        <f t="shared" si="22"/>
        <v>0</v>
      </c>
      <c r="BF346" s="259">
        <f t="shared" si="23"/>
        <v>0</v>
      </c>
      <c r="BG346" s="259">
        <f t="shared" si="24"/>
        <v>0</v>
      </c>
      <c r="BH346" s="259">
        <f t="shared" si="25"/>
        <v>0</v>
      </c>
      <c r="BI346" s="259">
        <f t="shared" si="26"/>
        <v>0</v>
      </c>
      <c r="BJ346" s="172" t="s">
        <v>16</v>
      </c>
      <c r="BK346" s="259">
        <f t="shared" si="27"/>
        <v>0</v>
      </c>
      <c r="BL346" s="172" t="s">
        <v>132</v>
      </c>
      <c r="BM346" s="172" t="s">
        <v>1054</v>
      </c>
    </row>
    <row r="347" spans="2:65" s="182" customFormat="1" ht="38.25" customHeight="1">
      <c r="B347" s="183"/>
      <c r="C347" s="151" t="s">
        <v>1055</v>
      </c>
      <c r="D347" s="151" t="s">
        <v>118</v>
      </c>
      <c r="E347" s="152" t="s">
        <v>1056</v>
      </c>
      <c r="F347" s="341" t="s">
        <v>1057</v>
      </c>
      <c r="G347" s="341"/>
      <c r="H347" s="341"/>
      <c r="I347" s="341"/>
      <c r="J347" s="153" t="s">
        <v>142</v>
      </c>
      <c r="K347" s="154">
        <v>10</v>
      </c>
      <c r="L347" s="342"/>
      <c r="M347" s="342"/>
      <c r="N347" s="343">
        <f t="shared" si="21"/>
        <v>0</v>
      </c>
      <c r="O347" s="343"/>
      <c r="P347" s="343"/>
      <c r="Q347" s="343"/>
      <c r="R347" s="186"/>
      <c r="T347" s="254" t="s">
        <v>5</v>
      </c>
      <c r="U347" s="255" t="s">
        <v>36</v>
      </c>
      <c r="V347" s="256"/>
      <c r="W347" s="257"/>
      <c r="X347" s="257"/>
      <c r="Y347" s="257"/>
      <c r="Z347" s="257"/>
      <c r="AA347" s="258"/>
      <c r="AR347" s="172" t="s">
        <v>132</v>
      </c>
      <c r="AT347" s="172" t="s">
        <v>118</v>
      </c>
      <c r="AU347" s="172" t="s">
        <v>93</v>
      </c>
      <c r="AY347" s="172" t="s">
        <v>117</v>
      </c>
      <c r="BE347" s="259">
        <f t="shared" si="22"/>
        <v>0</v>
      </c>
      <c r="BF347" s="259">
        <f t="shared" si="23"/>
        <v>0</v>
      </c>
      <c r="BG347" s="259">
        <f t="shared" si="24"/>
        <v>0</v>
      </c>
      <c r="BH347" s="259">
        <f t="shared" si="25"/>
        <v>0</v>
      </c>
      <c r="BI347" s="259">
        <f t="shared" si="26"/>
        <v>0</v>
      </c>
      <c r="BJ347" s="172" t="s">
        <v>16</v>
      </c>
      <c r="BK347" s="259">
        <f t="shared" si="27"/>
        <v>0</v>
      </c>
      <c r="BL347" s="172" t="s">
        <v>132</v>
      </c>
      <c r="BM347" s="172" t="s">
        <v>1058</v>
      </c>
    </row>
    <row r="348" spans="2:65" s="182" customFormat="1" ht="38.25" customHeight="1">
      <c r="B348" s="183"/>
      <c r="C348" s="151" t="s">
        <v>1059</v>
      </c>
      <c r="D348" s="151" t="s">
        <v>118</v>
      </c>
      <c r="E348" s="152" t="s">
        <v>1060</v>
      </c>
      <c r="F348" s="341" t="s">
        <v>1061</v>
      </c>
      <c r="G348" s="341"/>
      <c r="H348" s="341"/>
      <c r="I348" s="341"/>
      <c r="J348" s="153" t="s">
        <v>142</v>
      </c>
      <c r="K348" s="154">
        <v>10</v>
      </c>
      <c r="L348" s="342"/>
      <c r="M348" s="342"/>
      <c r="N348" s="343">
        <f t="shared" si="21"/>
        <v>0</v>
      </c>
      <c r="O348" s="343"/>
      <c r="P348" s="343"/>
      <c r="Q348" s="343"/>
      <c r="R348" s="186"/>
      <c r="T348" s="254" t="s">
        <v>5</v>
      </c>
      <c r="U348" s="255" t="s">
        <v>36</v>
      </c>
      <c r="V348" s="256"/>
      <c r="W348" s="257"/>
      <c r="X348" s="257"/>
      <c r="Y348" s="257"/>
      <c r="Z348" s="257"/>
      <c r="AA348" s="258"/>
      <c r="AR348" s="172" t="s">
        <v>132</v>
      </c>
      <c r="AT348" s="172" t="s">
        <v>118</v>
      </c>
      <c r="AU348" s="172" t="s">
        <v>93</v>
      </c>
      <c r="AY348" s="172" t="s">
        <v>117</v>
      </c>
      <c r="BE348" s="259">
        <f t="shared" si="22"/>
        <v>0</v>
      </c>
      <c r="BF348" s="259">
        <f t="shared" si="23"/>
        <v>0</v>
      </c>
      <c r="BG348" s="259">
        <f t="shared" si="24"/>
        <v>0</v>
      </c>
      <c r="BH348" s="259">
        <f t="shared" si="25"/>
        <v>0</v>
      </c>
      <c r="BI348" s="259">
        <f t="shared" si="26"/>
        <v>0</v>
      </c>
      <c r="BJ348" s="172" t="s">
        <v>16</v>
      </c>
      <c r="BK348" s="259">
        <f t="shared" si="27"/>
        <v>0</v>
      </c>
      <c r="BL348" s="172" t="s">
        <v>132</v>
      </c>
      <c r="BM348" s="172" t="s">
        <v>1062</v>
      </c>
    </row>
    <row r="349" spans="2:65" s="182" customFormat="1" ht="38.25" customHeight="1">
      <c r="B349" s="183"/>
      <c r="C349" s="151" t="s">
        <v>1063</v>
      </c>
      <c r="D349" s="151" t="s">
        <v>118</v>
      </c>
      <c r="E349" s="152" t="s">
        <v>1064</v>
      </c>
      <c r="F349" s="341" t="s">
        <v>1065</v>
      </c>
      <c r="G349" s="341"/>
      <c r="H349" s="341"/>
      <c r="I349" s="341"/>
      <c r="J349" s="153" t="s">
        <v>142</v>
      </c>
      <c r="K349" s="154">
        <v>10</v>
      </c>
      <c r="L349" s="342"/>
      <c r="M349" s="342"/>
      <c r="N349" s="343">
        <f t="shared" si="21"/>
        <v>0</v>
      </c>
      <c r="O349" s="343"/>
      <c r="P349" s="343"/>
      <c r="Q349" s="343"/>
      <c r="R349" s="186"/>
      <c r="T349" s="254" t="s">
        <v>5</v>
      </c>
      <c r="U349" s="255" t="s">
        <v>36</v>
      </c>
      <c r="V349" s="256"/>
      <c r="W349" s="257"/>
      <c r="X349" s="257"/>
      <c r="Y349" s="257"/>
      <c r="Z349" s="257"/>
      <c r="AA349" s="258"/>
      <c r="AR349" s="172" t="s">
        <v>132</v>
      </c>
      <c r="AT349" s="172" t="s">
        <v>118</v>
      </c>
      <c r="AU349" s="172" t="s">
        <v>93</v>
      </c>
      <c r="AY349" s="172" t="s">
        <v>117</v>
      </c>
      <c r="BE349" s="259">
        <f t="shared" si="22"/>
        <v>0</v>
      </c>
      <c r="BF349" s="259">
        <f t="shared" si="23"/>
        <v>0</v>
      </c>
      <c r="BG349" s="259">
        <f t="shared" si="24"/>
        <v>0</v>
      </c>
      <c r="BH349" s="259">
        <f t="shared" si="25"/>
        <v>0</v>
      </c>
      <c r="BI349" s="259">
        <f t="shared" si="26"/>
        <v>0</v>
      </c>
      <c r="BJ349" s="172" t="s">
        <v>16</v>
      </c>
      <c r="BK349" s="259">
        <f t="shared" si="27"/>
        <v>0</v>
      </c>
      <c r="BL349" s="172" t="s">
        <v>132</v>
      </c>
      <c r="BM349" s="172" t="s">
        <v>1066</v>
      </c>
    </row>
    <row r="350" spans="2:65" s="182" customFormat="1" ht="25.5" customHeight="1">
      <c r="B350" s="183"/>
      <c r="C350" s="151" t="s">
        <v>1067</v>
      </c>
      <c r="D350" s="151" t="s">
        <v>118</v>
      </c>
      <c r="E350" s="152" t="s">
        <v>1068</v>
      </c>
      <c r="F350" s="341" t="s">
        <v>1069</v>
      </c>
      <c r="G350" s="341"/>
      <c r="H350" s="341"/>
      <c r="I350" s="341"/>
      <c r="J350" s="153" t="s">
        <v>142</v>
      </c>
      <c r="K350" s="154">
        <v>10</v>
      </c>
      <c r="L350" s="342"/>
      <c r="M350" s="342"/>
      <c r="N350" s="343">
        <f t="shared" si="21"/>
        <v>0</v>
      </c>
      <c r="O350" s="343"/>
      <c r="P350" s="343"/>
      <c r="Q350" s="343"/>
      <c r="R350" s="186"/>
      <c r="T350" s="254" t="s">
        <v>5</v>
      </c>
      <c r="U350" s="255" t="s">
        <v>36</v>
      </c>
      <c r="V350" s="256"/>
      <c r="W350" s="257"/>
      <c r="X350" s="257"/>
      <c r="Y350" s="257"/>
      <c r="Z350" s="257"/>
      <c r="AA350" s="258"/>
      <c r="AR350" s="172" t="s">
        <v>132</v>
      </c>
      <c r="AT350" s="172" t="s">
        <v>118</v>
      </c>
      <c r="AU350" s="172" t="s">
        <v>93</v>
      </c>
      <c r="AY350" s="172" t="s">
        <v>117</v>
      </c>
      <c r="BE350" s="259">
        <f t="shared" si="22"/>
        <v>0</v>
      </c>
      <c r="BF350" s="259">
        <f t="shared" si="23"/>
        <v>0</v>
      </c>
      <c r="BG350" s="259">
        <f t="shared" si="24"/>
        <v>0</v>
      </c>
      <c r="BH350" s="259">
        <f t="shared" si="25"/>
        <v>0</v>
      </c>
      <c r="BI350" s="259">
        <f t="shared" si="26"/>
        <v>0</v>
      </c>
      <c r="BJ350" s="172" t="s">
        <v>16</v>
      </c>
      <c r="BK350" s="259">
        <f t="shared" si="27"/>
        <v>0</v>
      </c>
      <c r="BL350" s="172" t="s">
        <v>132</v>
      </c>
      <c r="BM350" s="172" t="s">
        <v>1070</v>
      </c>
    </row>
    <row r="351" spans="2:65" s="182" customFormat="1" ht="25.5" customHeight="1">
      <c r="B351" s="183"/>
      <c r="C351" s="151" t="s">
        <v>1071</v>
      </c>
      <c r="D351" s="151" t="s">
        <v>118</v>
      </c>
      <c r="E351" s="152" t="s">
        <v>1072</v>
      </c>
      <c r="F351" s="341" t="s">
        <v>1073</v>
      </c>
      <c r="G351" s="341"/>
      <c r="H351" s="341"/>
      <c r="I351" s="341"/>
      <c r="J351" s="153" t="s">
        <v>142</v>
      </c>
      <c r="K351" s="154">
        <v>10</v>
      </c>
      <c r="L351" s="342"/>
      <c r="M351" s="342"/>
      <c r="N351" s="343">
        <f t="shared" si="21"/>
        <v>0</v>
      </c>
      <c r="O351" s="343"/>
      <c r="P351" s="343"/>
      <c r="Q351" s="343"/>
      <c r="R351" s="186"/>
      <c r="T351" s="254" t="s">
        <v>5</v>
      </c>
      <c r="U351" s="255" t="s">
        <v>36</v>
      </c>
      <c r="V351" s="256"/>
      <c r="W351" s="257"/>
      <c r="X351" s="257"/>
      <c r="Y351" s="257"/>
      <c r="Z351" s="257"/>
      <c r="AA351" s="258"/>
      <c r="AR351" s="172" t="s">
        <v>132</v>
      </c>
      <c r="AT351" s="172" t="s">
        <v>118</v>
      </c>
      <c r="AU351" s="172" t="s">
        <v>93</v>
      </c>
      <c r="AY351" s="172" t="s">
        <v>117</v>
      </c>
      <c r="BE351" s="259">
        <f t="shared" si="22"/>
        <v>0</v>
      </c>
      <c r="BF351" s="259">
        <f t="shared" si="23"/>
        <v>0</v>
      </c>
      <c r="BG351" s="259">
        <f t="shared" si="24"/>
        <v>0</v>
      </c>
      <c r="BH351" s="259">
        <f t="shared" si="25"/>
        <v>0</v>
      </c>
      <c r="BI351" s="259">
        <f t="shared" si="26"/>
        <v>0</v>
      </c>
      <c r="BJ351" s="172" t="s">
        <v>16</v>
      </c>
      <c r="BK351" s="259">
        <f t="shared" si="27"/>
        <v>0</v>
      </c>
      <c r="BL351" s="172" t="s">
        <v>132</v>
      </c>
      <c r="BM351" s="172" t="s">
        <v>1074</v>
      </c>
    </row>
    <row r="352" spans="2:65" s="182" customFormat="1" ht="25.5" customHeight="1">
      <c r="B352" s="183"/>
      <c r="C352" s="151" t="s">
        <v>1075</v>
      </c>
      <c r="D352" s="151" t="s">
        <v>118</v>
      </c>
      <c r="E352" s="152" t="s">
        <v>1076</v>
      </c>
      <c r="F352" s="341" t="s">
        <v>1077</v>
      </c>
      <c r="G352" s="341"/>
      <c r="H352" s="341"/>
      <c r="I352" s="341"/>
      <c r="J352" s="153" t="s">
        <v>142</v>
      </c>
      <c r="K352" s="154">
        <v>10</v>
      </c>
      <c r="L352" s="342"/>
      <c r="M352" s="342"/>
      <c r="N352" s="343">
        <f t="shared" si="21"/>
        <v>0</v>
      </c>
      <c r="O352" s="343"/>
      <c r="P352" s="343"/>
      <c r="Q352" s="343"/>
      <c r="R352" s="186"/>
      <c r="T352" s="254" t="s">
        <v>5</v>
      </c>
      <c r="U352" s="255" t="s">
        <v>36</v>
      </c>
      <c r="V352" s="256"/>
      <c r="W352" s="257"/>
      <c r="X352" s="257"/>
      <c r="Y352" s="257"/>
      <c r="Z352" s="257"/>
      <c r="AA352" s="258"/>
      <c r="AR352" s="172" t="s">
        <v>132</v>
      </c>
      <c r="AT352" s="172" t="s">
        <v>118</v>
      </c>
      <c r="AU352" s="172" t="s">
        <v>93</v>
      </c>
      <c r="AY352" s="172" t="s">
        <v>117</v>
      </c>
      <c r="BE352" s="259">
        <f t="shared" si="22"/>
        <v>0</v>
      </c>
      <c r="BF352" s="259">
        <f t="shared" si="23"/>
        <v>0</v>
      </c>
      <c r="BG352" s="259">
        <f t="shared" si="24"/>
        <v>0</v>
      </c>
      <c r="BH352" s="259">
        <f t="shared" si="25"/>
        <v>0</v>
      </c>
      <c r="BI352" s="259">
        <f t="shared" si="26"/>
        <v>0</v>
      </c>
      <c r="BJ352" s="172" t="s">
        <v>16</v>
      </c>
      <c r="BK352" s="259">
        <f t="shared" si="27"/>
        <v>0</v>
      </c>
      <c r="BL352" s="172" t="s">
        <v>132</v>
      </c>
      <c r="BM352" s="172" t="s">
        <v>1078</v>
      </c>
    </row>
    <row r="353" spans="2:65" s="182" customFormat="1" ht="25.5" customHeight="1">
      <c r="B353" s="183"/>
      <c r="C353" s="151" t="s">
        <v>1079</v>
      </c>
      <c r="D353" s="151" t="s">
        <v>118</v>
      </c>
      <c r="E353" s="152" t="s">
        <v>1080</v>
      </c>
      <c r="F353" s="341" t="s">
        <v>1081</v>
      </c>
      <c r="G353" s="341"/>
      <c r="H353" s="341"/>
      <c r="I353" s="341"/>
      <c r="J353" s="153" t="s">
        <v>142</v>
      </c>
      <c r="K353" s="154">
        <v>10</v>
      </c>
      <c r="L353" s="342"/>
      <c r="M353" s="342"/>
      <c r="N353" s="343">
        <f t="shared" si="21"/>
        <v>0</v>
      </c>
      <c r="O353" s="343"/>
      <c r="P353" s="343"/>
      <c r="Q353" s="343"/>
      <c r="R353" s="186"/>
      <c r="T353" s="254" t="s">
        <v>5</v>
      </c>
      <c r="U353" s="255" t="s">
        <v>36</v>
      </c>
      <c r="V353" s="256"/>
      <c r="W353" s="257"/>
      <c r="X353" s="257"/>
      <c r="Y353" s="257"/>
      <c r="Z353" s="257"/>
      <c r="AA353" s="258"/>
      <c r="AR353" s="172" t="s">
        <v>132</v>
      </c>
      <c r="AT353" s="172" t="s">
        <v>118</v>
      </c>
      <c r="AU353" s="172" t="s">
        <v>93</v>
      </c>
      <c r="AY353" s="172" t="s">
        <v>117</v>
      </c>
      <c r="BE353" s="259">
        <f t="shared" si="22"/>
        <v>0</v>
      </c>
      <c r="BF353" s="259">
        <f t="shared" si="23"/>
        <v>0</v>
      </c>
      <c r="BG353" s="259">
        <f t="shared" si="24"/>
        <v>0</v>
      </c>
      <c r="BH353" s="259">
        <f t="shared" si="25"/>
        <v>0</v>
      </c>
      <c r="BI353" s="259">
        <f t="shared" si="26"/>
        <v>0</v>
      </c>
      <c r="BJ353" s="172" t="s">
        <v>16</v>
      </c>
      <c r="BK353" s="259">
        <f t="shared" si="27"/>
        <v>0</v>
      </c>
      <c r="BL353" s="172" t="s">
        <v>132</v>
      </c>
      <c r="BM353" s="172" t="s">
        <v>1082</v>
      </c>
    </row>
    <row r="354" spans="2:65" s="182" customFormat="1" ht="25.5" customHeight="1">
      <c r="B354" s="183"/>
      <c r="C354" s="151" t="s">
        <v>1083</v>
      </c>
      <c r="D354" s="151" t="s">
        <v>118</v>
      </c>
      <c r="E354" s="152" t="s">
        <v>1084</v>
      </c>
      <c r="F354" s="341" t="s">
        <v>1085</v>
      </c>
      <c r="G354" s="341"/>
      <c r="H354" s="341"/>
      <c r="I354" s="341"/>
      <c r="J354" s="153" t="s">
        <v>142</v>
      </c>
      <c r="K354" s="154">
        <v>10</v>
      </c>
      <c r="L354" s="342"/>
      <c r="M354" s="342"/>
      <c r="N354" s="343">
        <f t="shared" si="21"/>
        <v>0</v>
      </c>
      <c r="O354" s="343"/>
      <c r="P354" s="343"/>
      <c r="Q354" s="343"/>
      <c r="R354" s="186"/>
      <c r="T354" s="254" t="s">
        <v>5</v>
      </c>
      <c r="U354" s="255" t="s">
        <v>36</v>
      </c>
      <c r="V354" s="256"/>
      <c r="W354" s="257"/>
      <c r="X354" s="257"/>
      <c r="Y354" s="257"/>
      <c r="Z354" s="257"/>
      <c r="AA354" s="258"/>
      <c r="AR354" s="172" t="s">
        <v>132</v>
      </c>
      <c r="AT354" s="172" t="s">
        <v>118</v>
      </c>
      <c r="AU354" s="172" t="s">
        <v>93</v>
      </c>
      <c r="AY354" s="172" t="s">
        <v>117</v>
      </c>
      <c r="BE354" s="259">
        <f t="shared" si="22"/>
        <v>0</v>
      </c>
      <c r="BF354" s="259">
        <f t="shared" si="23"/>
        <v>0</v>
      </c>
      <c r="BG354" s="259">
        <f t="shared" si="24"/>
        <v>0</v>
      </c>
      <c r="BH354" s="259">
        <f t="shared" si="25"/>
        <v>0</v>
      </c>
      <c r="BI354" s="259">
        <f t="shared" si="26"/>
        <v>0</v>
      </c>
      <c r="BJ354" s="172" t="s">
        <v>16</v>
      </c>
      <c r="BK354" s="259">
        <f t="shared" si="27"/>
        <v>0</v>
      </c>
      <c r="BL354" s="172" t="s">
        <v>132</v>
      </c>
      <c r="BM354" s="172" t="s">
        <v>1086</v>
      </c>
    </row>
    <row r="355" spans="2:65" s="182" customFormat="1" ht="25.5" customHeight="1">
      <c r="B355" s="183"/>
      <c r="C355" s="151" t="s">
        <v>1087</v>
      </c>
      <c r="D355" s="151" t="s">
        <v>118</v>
      </c>
      <c r="E355" s="152" t="s">
        <v>1088</v>
      </c>
      <c r="F355" s="341" t="s">
        <v>1089</v>
      </c>
      <c r="G355" s="341"/>
      <c r="H355" s="341"/>
      <c r="I355" s="341"/>
      <c r="J355" s="153" t="s">
        <v>161</v>
      </c>
      <c r="K355" s="154">
        <v>10</v>
      </c>
      <c r="L355" s="342"/>
      <c r="M355" s="342"/>
      <c r="N355" s="343">
        <f t="shared" si="21"/>
        <v>0</v>
      </c>
      <c r="O355" s="343"/>
      <c r="P355" s="343"/>
      <c r="Q355" s="343"/>
      <c r="R355" s="186"/>
      <c r="T355" s="254" t="s">
        <v>5</v>
      </c>
      <c r="U355" s="255" t="s">
        <v>36</v>
      </c>
      <c r="V355" s="256"/>
      <c r="W355" s="257"/>
      <c r="X355" s="257"/>
      <c r="Y355" s="257"/>
      <c r="Z355" s="257"/>
      <c r="AA355" s="258"/>
      <c r="AR355" s="172" t="s">
        <v>132</v>
      </c>
      <c r="AT355" s="172" t="s">
        <v>118</v>
      </c>
      <c r="AU355" s="172" t="s">
        <v>93</v>
      </c>
      <c r="AY355" s="172" t="s">
        <v>117</v>
      </c>
      <c r="BE355" s="259">
        <f t="shared" si="22"/>
        <v>0</v>
      </c>
      <c r="BF355" s="259">
        <f t="shared" si="23"/>
        <v>0</v>
      </c>
      <c r="BG355" s="259">
        <f t="shared" si="24"/>
        <v>0</v>
      </c>
      <c r="BH355" s="259">
        <f t="shared" si="25"/>
        <v>0</v>
      </c>
      <c r="BI355" s="259">
        <f t="shared" si="26"/>
        <v>0</v>
      </c>
      <c r="BJ355" s="172" t="s">
        <v>16</v>
      </c>
      <c r="BK355" s="259">
        <f t="shared" si="27"/>
        <v>0</v>
      </c>
      <c r="BL355" s="172" t="s">
        <v>132</v>
      </c>
      <c r="BM355" s="172" t="s">
        <v>1090</v>
      </c>
    </row>
    <row r="356" spans="2:65" s="182" customFormat="1" ht="25.5" customHeight="1">
      <c r="B356" s="183"/>
      <c r="C356" s="151" t="s">
        <v>1091</v>
      </c>
      <c r="D356" s="151" t="s">
        <v>118</v>
      </c>
      <c r="E356" s="152" t="s">
        <v>1092</v>
      </c>
      <c r="F356" s="341" t="s">
        <v>1093</v>
      </c>
      <c r="G356" s="341"/>
      <c r="H356" s="341"/>
      <c r="I356" s="341"/>
      <c r="J356" s="153" t="s">
        <v>142</v>
      </c>
      <c r="K356" s="154">
        <v>5</v>
      </c>
      <c r="L356" s="342"/>
      <c r="M356" s="342"/>
      <c r="N356" s="343">
        <f t="shared" si="21"/>
        <v>0</v>
      </c>
      <c r="O356" s="343"/>
      <c r="P356" s="343"/>
      <c r="Q356" s="343"/>
      <c r="R356" s="186"/>
      <c r="T356" s="254" t="s">
        <v>5</v>
      </c>
      <c r="U356" s="255" t="s">
        <v>36</v>
      </c>
      <c r="V356" s="256"/>
      <c r="W356" s="257"/>
      <c r="X356" s="257"/>
      <c r="Y356" s="257"/>
      <c r="Z356" s="257"/>
      <c r="AA356" s="258"/>
      <c r="AR356" s="172" t="s">
        <v>132</v>
      </c>
      <c r="AT356" s="172" t="s">
        <v>118</v>
      </c>
      <c r="AU356" s="172" t="s">
        <v>93</v>
      </c>
      <c r="AY356" s="172" t="s">
        <v>117</v>
      </c>
      <c r="BE356" s="259">
        <f t="shared" si="22"/>
        <v>0</v>
      </c>
      <c r="BF356" s="259">
        <f t="shared" si="23"/>
        <v>0</v>
      </c>
      <c r="BG356" s="259">
        <f t="shared" si="24"/>
        <v>0</v>
      </c>
      <c r="BH356" s="259">
        <f t="shared" si="25"/>
        <v>0</v>
      </c>
      <c r="BI356" s="259">
        <f t="shared" si="26"/>
        <v>0</v>
      </c>
      <c r="BJ356" s="172" t="s">
        <v>16</v>
      </c>
      <c r="BK356" s="259">
        <f t="shared" si="27"/>
        <v>0</v>
      </c>
      <c r="BL356" s="172" t="s">
        <v>132</v>
      </c>
      <c r="BM356" s="172" t="s">
        <v>1094</v>
      </c>
    </row>
    <row r="357" spans="2:65" s="182" customFormat="1" ht="25.5" customHeight="1">
      <c r="B357" s="183"/>
      <c r="C357" s="151" t="s">
        <v>1095</v>
      </c>
      <c r="D357" s="151" t="s">
        <v>118</v>
      </c>
      <c r="E357" s="152" t="s">
        <v>1096</v>
      </c>
      <c r="F357" s="341" t="s">
        <v>1097</v>
      </c>
      <c r="G357" s="341"/>
      <c r="H357" s="341"/>
      <c r="I357" s="341"/>
      <c r="J357" s="153" t="s">
        <v>142</v>
      </c>
      <c r="K357" s="154">
        <v>5</v>
      </c>
      <c r="L357" s="342"/>
      <c r="M357" s="342"/>
      <c r="N357" s="343">
        <f t="shared" si="21"/>
        <v>0</v>
      </c>
      <c r="O357" s="343"/>
      <c r="P357" s="343"/>
      <c r="Q357" s="343"/>
      <c r="R357" s="186"/>
      <c r="T357" s="254" t="s">
        <v>5</v>
      </c>
      <c r="U357" s="255" t="s">
        <v>36</v>
      </c>
      <c r="V357" s="256"/>
      <c r="W357" s="257"/>
      <c r="X357" s="257"/>
      <c r="Y357" s="257"/>
      <c r="Z357" s="257"/>
      <c r="AA357" s="258"/>
      <c r="AR357" s="172" t="s">
        <v>132</v>
      </c>
      <c r="AT357" s="172" t="s">
        <v>118</v>
      </c>
      <c r="AU357" s="172" t="s">
        <v>93</v>
      </c>
      <c r="AY357" s="172" t="s">
        <v>117</v>
      </c>
      <c r="BE357" s="259">
        <f t="shared" si="22"/>
        <v>0</v>
      </c>
      <c r="BF357" s="259">
        <f t="shared" si="23"/>
        <v>0</v>
      </c>
      <c r="BG357" s="259">
        <f t="shared" si="24"/>
        <v>0</v>
      </c>
      <c r="BH357" s="259">
        <f t="shared" si="25"/>
        <v>0</v>
      </c>
      <c r="BI357" s="259">
        <f t="shared" si="26"/>
        <v>0</v>
      </c>
      <c r="BJ357" s="172" t="s">
        <v>16</v>
      </c>
      <c r="BK357" s="259">
        <f t="shared" si="27"/>
        <v>0</v>
      </c>
      <c r="BL357" s="172" t="s">
        <v>132</v>
      </c>
      <c r="BM357" s="172" t="s">
        <v>1098</v>
      </c>
    </row>
    <row r="358" spans="2:65" s="182" customFormat="1" ht="25.5" customHeight="1">
      <c r="B358" s="183"/>
      <c r="C358" s="151" t="s">
        <v>1099</v>
      </c>
      <c r="D358" s="151" t="s">
        <v>118</v>
      </c>
      <c r="E358" s="152" t="s">
        <v>1100</v>
      </c>
      <c r="F358" s="341" t="s">
        <v>1101</v>
      </c>
      <c r="G358" s="341"/>
      <c r="H358" s="341"/>
      <c r="I358" s="341"/>
      <c r="J358" s="153" t="s">
        <v>142</v>
      </c>
      <c r="K358" s="154">
        <v>5</v>
      </c>
      <c r="L358" s="342"/>
      <c r="M358" s="342"/>
      <c r="N358" s="343">
        <f t="shared" si="21"/>
        <v>0</v>
      </c>
      <c r="O358" s="343"/>
      <c r="P358" s="343"/>
      <c r="Q358" s="343"/>
      <c r="R358" s="186"/>
      <c r="T358" s="254" t="s">
        <v>5</v>
      </c>
      <c r="U358" s="255" t="s">
        <v>36</v>
      </c>
      <c r="V358" s="256"/>
      <c r="W358" s="257"/>
      <c r="X358" s="257"/>
      <c r="Y358" s="257"/>
      <c r="Z358" s="257"/>
      <c r="AA358" s="258"/>
      <c r="AR358" s="172" t="s">
        <v>132</v>
      </c>
      <c r="AT358" s="172" t="s">
        <v>118</v>
      </c>
      <c r="AU358" s="172" t="s">
        <v>93</v>
      </c>
      <c r="AY358" s="172" t="s">
        <v>117</v>
      </c>
      <c r="BE358" s="259">
        <f t="shared" si="22"/>
        <v>0</v>
      </c>
      <c r="BF358" s="259">
        <f t="shared" si="23"/>
        <v>0</v>
      </c>
      <c r="BG358" s="259">
        <f t="shared" si="24"/>
        <v>0</v>
      </c>
      <c r="BH358" s="259">
        <f t="shared" si="25"/>
        <v>0</v>
      </c>
      <c r="BI358" s="259">
        <f t="shared" si="26"/>
        <v>0</v>
      </c>
      <c r="BJ358" s="172" t="s">
        <v>16</v>
      </c>
      <c r="BK358" s="259">
        <f t="shared" si="27"/>
        <v>0</v>
      </c>
      <c r="BL358" s="172" t="s">
        <v>132</v>
      </c>
      <c r="BM358" s="172" t="s">
        <v>1102</v>
      </c>
    </row>
    <row r="359" spans="2:65" s="182" customFormat="1" ht="25.5" customHeight="1">
      <c r="B359" s="183"/>
      <c r="C359" s="151" t="s">
        <v>1103</v>
      </c>
      <c r="D359" s="151" t="s">
        <v>118</v>
      </c>
      <c r="E359" s="152" t="s">
        <v>1104</v>
      </c>
      <c r="F359" s="341" t="s">
        <v>1105</v>
      </c>
      <c r="G359" s="341"/>
      <c r="H359" s="341"/>
      <c r="I359" s="341"/>
      <c r="J359" s="153" t="s">
        <v>142</v>
      </c>
      <c r="K359" s="154">
        <v>5</v>
      </c>
      <c r="L359" s="342"/>
      <c r="M359" s="342"/>
      <c r="N359" s="343">
        <f t="shared" si="21"/>
        <v>0</v>
      </c>
      <c r="O359" s="343"/>
      <c r="P359" s="343"/>
      <c r="Q359" s="343"/>
      <c r="R359" s="186"/>
      <c r="T359" s="254" t="s">
        <v>5</v>
      </c>
      <c r="U359" s="255" t="s">
        <v>36</v>
      </c>
      <c r="V359" s="256"/>
      <c r="W359" s="257"/>
      <c r="X359" s="257"/>
      <c r="Y359" s="257"/>
      <c r="Z359" s="257"/>
      <c r="AA359" s="258"/>
      <c r="AR359" s="172" t="s">
        <v>132</v>
      </c>
      <c r="AT359" s="172" t="s">
        <v>118</v>
      </c>
      <c r="AU359" s="172" t="s">
        <v>93</v>
      </c>
      <c r="AY359" s="172" t="s">
        <v>117</v>
      </c>
      <c r="BE359" s="259">
        <f t="shared" si="22"/>
        <v>0</v>
      </c>
      <c r="BF359" s="259">
        <f t="shared" si="23"/>
        <v>0</v>
      </c>
      <c r="BG359" s="259">
        <f t="shared" si="24"/>
        <v>0</v>
      </c>
      <c r="BH359" s="259">
        <f t="shared" si="25"/>
        <v>0</v>
      </c>
      <c r="BI359" s="259">
        <f t="shared" si="26"/>
        <v>0</v>
      </c>
      <c r="BJ359" s="172" t="s">
        <v>16</v>
      </c>
      <c r="BK359" s="259">
        <f t="shared" si="27"/>
        <v>0</v>
      </c>
      <c r="BL359" s="172" t="s">
        <v>132</v>
      </c>
      <c r="BM359" s="172" t="s">
        <v>1106</v>
      </c>
    </row>
    <row r="360" spans="2:65" s="182" customFormat="1" ht="25.5" customHeight="1">
      <c r="B360" s="183"/>
      <c r="C360" s="151" t="s">
        <v>1107</v>
      </c>
      <c r="D360" s="151" t="s">
        <v>118</v>
      </c>
      <c r="E360" s="152" t="s">
        <v>1108</v>
      </c>
      <c r="F360" s="341" t="s">
        <v>1109</v>
      </c>
      <c r="G360" s="341"/>
      <c r="H360" s="341"/>
      <c r="I360" s="341"/>
      <c r="J360" s="153" t="s">
        <v>142</v>
      </c>
      <c r="K360" s="154">
        <v>5</v>
      </c>
      <c r="L360" s="342"/>
      <c r="M360" s="342"/>
      <c r="N360" s="343">
        <f t="shared" si="21"/>
        <v>0</v>
      </c>
      <c r="O360" s="343"/>
      <c r="P360" s="343"/>
      <c r="Q360" s="343"/>
      <c r="R360" s="186"/>
      <c r="T360" s="254" t="s">
        <v>5</v>
      </c>
      <c r="U360" s="255" t="s">
        <v>36</v>
      </c>
      <c r="V360" s="256"/>
      <c r="W360" s="257"/>
      <c r="X360" s="257"/>
      <c r="Y360" s="257"/>
      <c r="Z360" s="257"/>
      <c r="AA360" s="258"/>
      <c r="AR360" s="172" t="s">
        <v>132</v>
      </c>
      <c r="AT360" s="172" t="s">
        <v>118</v>
      </c>
      <c r="AU360" s="172" t="s">
        <v>93</v>
      </c>
      <c r="AY360" s="172" t="s">
        <v>117</v>
      </c>
      <c r="BE360" s="259">
        <f t="shared" si="22"/>
        <v>0</v>
      </c>
      <c r="BF360" s="259">
        <f t="shared" si="23"/>
        <v>0</v>
      </c>
      <c r="BG360" s="259">
        <f t="shared" si="24"/>
        <v>0</v>
      </c>
      <c r="BH360" s="259">
        <f t="shared" si="25"/>
        <v>0</v>
      </c>
      <c r="BI360" s="259">
        <f t="shared" si="26"/>
        <v>0</v>
      </c>
      <c r="BJ360" s="172" t="s">
        <v>16</v>
      </c>
      <c r="BK360" s="259">
        <f t="shared" si="27"/>
        <v>0</v>
      </c>
      <c r="BL360" s="172" t="s">
        <v>132</v>
      </c>
      <c r="BM360" s="172" t="s">
        <v>1110</v>
      </c>
    </row>
    <row r="361" spans="2:65" s="182" customFormat="1" ht="25.5" customHeight="1">
      <c r="B361" s="183"/>
      <c r="C361" s="151" t="s">
        <v>1111</v>
      </c>
      <c r="D361" s="151" t="s">
        <v>118</v>
      </c>
      <c r="E361" s="152" t="s">
        <v>1112</v>
      </c>
      <c r="F361" s="341" t="s">
        <v>1113</v>
      </c>
      <c r="G361" s="341"/>
      <c r="H361" s="341"/>
      <c r="I361" s="341"/>
      <c r="J361" s="153" t="s">
        <v>142</v>
      </c>
      <c r="K361" s="154">
        <v>5</v>
      </c>
      <c r="L361" s="342"/>
      <c r="M361" s="342"/>
      <c r="N361" s="343">
        <f t="shared" si="21"/>
        <v>0</v>
      </c>
      <c r="O361" s="343"/>
      <c r="P361" s="343"/>
      <c r="Q361" s="343"/>
      <c r="R361" s="186"/>
      <c r="T361" s="254" t="s">
        <v>5</v>
      </c>
      <c r="U361" s="255" t="s">
        <v>36</v>
      </c>
      <c r="V361" s="256"/>
      <c r="W361" s="257"/>
      <c r="X361" s="257"/>
      <c r="Y361" s="257"/>
      <c r="Z361" s="257"/>
      <c r="AA361" s="258"/>
      <c r="AR361" s="172" t="s">
        <v>132</v>
      </c>
      <c r="AT361" s="172" t="s">
        <v>118</v>
      </c>
      <c r="AU361" s="172" t="s">
        <v>93</v>
      </c>
      <c r="AY361" s="172" t="s">
        <v>117</v>
      </c>
      <c r="BE361" s="259">
        <f t="shared" si="22"/>
        <v>0</v>
      </c>
      <c r="BF361" s="259">
        <f t="shared" si="23"/>
        <v>0</v>
      </c>
      <c r="BG361" s="259">
        <f t="shared" si="24"/>
        <v>0</v>
      </c>
      <c r="BH361" s="259">
        <f t="shared" si="25"/>
        <v>0</v>
      </c>
      <c r="BI361" s="259">
        <f t="shared" si="26"/>
        <v>0</v>
      </c>
      <c r="BJ361" s="172" t="s">
        <v>16</v>
      </c>
      <c r="BK361" s="259">
        <f t="shared" si="27"/>
        <v>0</v>
      </c>
      <c r="BL361" s="172" t="s">
        <v>132</v>
      </c>
      <c r="BM361" s="172" t="s">
        <v>1114</v>
      </c>
    </row>
    <row r="362" spans="2:65" s="182" customFormat="1" ht="25.5" customHeight="1">
      <c r="B362" s="183"/>
      <c r="C362" s="151" t="s">
        <v>1115</v>
      </c>
      <c r="D362" s="151" t="s">
        <v>118</v>
      </c>
      <c r="E362" s="152" t="s">
        <v>1116</v>
      </c>
      <c r="F362" s="341" t="s">
        <v>1117</v>
      </c>
      <c r="G362" s="341"/>
      <c r="H362" s="341"/>
      <c r="I362" s="341"/>
      <c r="J362" s="153" t="s">
        <v>142</v>
      </c>
      <c r="K362" s="154">
        <v>5</v>
      </c>
      <c r="L362" s="342"/>
      <c r="M362" s="342"/>
      <c r="N362" s="343">
        <f t="shared" si="21"/>
        <v>0</v>
      </c>
      <c r="O362" s="343"/>
      <c r="P362" s="343"/>
      <c r="Q362" s="343"/>
      <c r="R362" s="186"/>
      <c r="T362" s="254" t="s">
        <v>5</v>
      </c>
      <c r="U362" s="255" t="s">
        <v>36</v>
      </c>
      <c r="V362" s="256"/>
      <c r="W362" s="257"/>
      <c r="X362" s="257"/>
      <c r="Y362" s="257"/>
      <c r="Z362" s="257"/>
      <c r="AA362" s="258"/>
      <c r="AR362" s="172" t="s">
        <v>132</v>
      </c>
      <c r="AT362" s="172" t="s">
        <v>118</v>
      </c>
      <c r="AU362" s="172" t="s">
        <v>93</v>
      </c>
      <c r="AY362" s="172" t="s">
        <v>117</v>
      </c>
      <c r="BE362" s="259">
        <f t="shared" si="22"/>
        <v>0</v>
      </c>
      <c r="BF362" s="259">
        <f t="shared" si="23"/>
        <v>0</v>
      </c>
      <c r="BG362" s="259">
        <f t="shared" si="24"/>
        <v>0</v>
      </c>
      <c r="BH362" s="259">
        <f t="shared" si="25"/>
        <v>0</v>
      </c>
      <c r="BI362" s="259">
        <f t="shared" si="26"/>
        <v>0</v>
      </c>
      <c r="BJ362" s="172" t="s">
        <v>16</v>
      </c>
      <c r="BK362" s="259">
        <f t="shared" si="27"/>
        <v>0</v>
      </c>
      <c r="BL362" s="172" t="s">
        <v>132</v>
      </c>
      <c r="BM362" s="172" t="s">
        <v>1118</v>
      </c>
    </row>
    <row r="363" spans="2:65" s="182" customFormat="1" ht="25.5" customHeight="1">
      <c r="B363" s="183"/>
      <c r="C363" s="151" t="s">
        <v>1119</v>
      </c>
      <c r="D363" s="151" t="s">
        <v>118</v>
      </c>
      <c r="E363" s="152" t="s">
        <v>1120</v>
      </c>
      <c r="F363" s="341" t="s">
        <v>1121</v>
      </c>
      <c r="G363" s="341"/>
      <c r="H363" s="341"/>
      <c r="I363" s="341"/>
      <c r="J363" s="153" t="s">
        <v>142</v>
      </c>
      <c r="K363" s="154">
        <v>5</v>
      </c>
      <c r="L363" s="342"/>
      <c r="M363" s="342"/>
      <c r="N363" s="343">
        <f t="shared" si="21"/>
        <v>0</v>
      </c>
      <c r="O363" s="343"/>
      <c r="P363" s="343"/>
      <c r="Q363" s="343"/>
      <c r="R363" s="186"/>
      <c r="T363" s="254" t="s">
        <v>5</v>
      </c>
      <c r="U363" s="255" t="s">
        <v>36</v>
      </c>
      <c r="V363" s="256"/>
      <c r="W363" s="257"/>
      <c r="X363" s="257"/>
      <c r="Y363" s="257"/>
      <c r="Z363" s="257"/>
      <c r="AA363" s="258"/>
      <c r="AR363" s="172" t="s">
        <v>132</v>
      </c>
      <c r="AT363" s="172" t="s">
        <v>118</v>
      </c>
      <c r="AU363" s="172" t="s">
        <v>93</v>
      </c>
      <c r="AY363" s="172" t="s">
        <v>117</v>
      </c>
      <c r="BE363" s="259">
        <f t="shared" si="22"/>
        <v>0</v>
      </c>
      <c r="BF363" s="259">
        <f t="shared" si="23"/>
        <v>0</v>
      </c>
      <c r="BG363" s="259">
        <f t="shared" si="24"/>
        <v>0</v>
      </c>
      <c r="BH363" s="259">
        <f t="shared" si="25"/>
        <v>0</v>
      </c>
      <c r="BI363" s="259">
        <f t="shared" si="26"/>
        <v>0</v>
      </c>
      <c r="BJ363" s="172" t="s">
        <v>16</v>
      </c>
      <c r="BK363" s="259">
        <f t="shared" si="27"/>
        <v>0</v>
      </c>
      <c r="BL363" s="172" t="s">
        <v>132</v>
      </c>
      <c r="BM363" s="172" t="s">
        <v>1122</v>
      </c>
    </row>
    <row r="364" spans="2:65" s="182" customFormat="1" ht="25.5" customHeight="1">
      <c r="B364" s="183"/>
      <c r="C364" s="151" t="s">
        <v>1123</v>
      </c>
      <c r="D364" s="151" t="s">
        <v>118</v>
      </c>
      <c r="E364" s="152" t="s">
        <v>1124</v>
      </c>
      <c r="F364" s="341" t="s">
        <v>1125</v>
      </c>
      <c r="G364" s="341"/>
      <c r="H364" s="341"/>
      <c r="I364" s="341"/>
      <c r="J364" s="153" t="s">
        <v>142</v>
      </c>
      <c r="K364" s="154">
        <v>5</v>
      </c>
      <c r="L364" s="342"/>
      <c r="M364" s="342"/>
      <c r="N364" s="343">
        <f t="shared" si="21"/>
        <v>0</v>
      </c>
      <c r="O364" s="343"/>
      <c r="P364" s="343"/>
      <c r="Q364" s="343"/>
      <c r="R364" s="186"/>
      <c r="T364" s="254" t="s">
        <v>5</v>
      </c>
      <c r="U364" s="255" t="s">
        <v>36</v>
      </c>
      <c r="V364" s="256"/>
      <c r="W364" s="257"/>
      <c r="X364" s="257"/>
      <c r="Y364" s="257"/>
      <c r="Z364" s="257"/>
      <c r="AA364" s="258"/>
      <c r="AR364" s="172" t="s">
        <v>132</v>
      </c>
      <c r="AT364" s="172" t="s">
        <v>118</v>
      </c>
      <c r="AU364" s="172" t="s">
        <v>93</v>
      </c>
      <c r="AY364" s="172" t="s">
        <v>117</v>
      </c>
      <c r="BE364" s="259">
        <f t="shared" si="22"/>
        <v>0</v>
      </c>
      <c r="BF364" s="259">
        <f t="shared" si="23"/>
        <v>0</v>
      </c>
      <c r="BG364" s="259">
        <f t="shared" si="24"/>
        <v>0</v>
      </c>
      <c r="BH364" s="259">
        <f t="shared" si="25"/>
        <v>0</v>
      </c>
      <c r="BI364" s="259">
        <f t="shared" si="26"/>
        <v>0</v>
      </c>
      <c r="BJ364" s="172" t="s">
        <v>16</v>
      </c>
      <c r="BK364" s="259">
        <f t="shared" si="27"/>
        <v>0</v>
      </c>
      <c r="BL364" s="172" t="s">
        <v>132</v>
      </c>
      <c r="BM364" s="172" t="s">
        <v>1126</v>
      </c>
    </row>
    <row r="365" spans="2:65" s="182" customFormat="1" ht="25.5" customHeight="1">
      <c r="B365" s="183"/>
      <c r="C365" s="151" t="s">
        <v>1127</v>
      </c>
      <c r="D365" s="151" t="s">
        <v>118</v>
      </c>
      <c r="E365" s="152" t="s">
        <v>1128</v>
      </c>
      <c r="F365" s="341" t="s">
        <v>1129</v>
      </c>
      <c r="G365" s="341"/>
      <c r="H365" s="341"/>
      <c r="I365" s="341"/>
      <c r="J365" s="153" t="s">
        <v>142</v>
      </c>
      <c r="K365" s="154">
        <v>5</v>
      </c>
      <c r="L365" s="342"/>
      <c r="M365" s="342"/>
      <c r="N365" s="343">
        <f t="shared" si="21"/>
        <v>0</v>
      </c>
      <c r="O365" s="343"/>
      <c r="P365" s="343"/>
      <c r="Q365" s="343"/>
      <c r="R365" s="186"/>
      <c r="T365" s="254" t="s">
        <v>5</v>
      </c>
      <c r="U365" s="255" t="s">
        <v>36</v>
      </c>
      <c r="V365" s="256"/>
      <c r="W365" s="257"/>
      <c r="X365" s="257"/>
      <c r="Y365" s="257"/>
      <c r="Z365" s="257"/>
      <c r="AA365" s="258"/>
      <c r="AR365" s="172" t="s">
        <v>132</v>
      </c>
      <c r="AT365" s="172" t="s">
        <v>118</v>
      </c>
      <c r="AU365" s="172" t="s">
        <v>93</v>
      </c>
      <c r="AY365" s="172" t="s">
        <v>117</v>
      </c>
      <c r="BE365" s="259">
        <f t="shared" si="22"/>
        <v>0</v>
      </c>
      <c r="BF365" s="259">
        <f t="shared" si="23"/>
        <v>0</v>
      </c>
      <c r="BG365" s="259">
        <f t="shared" si="24"/>
        <v>0</v>
      </c>
      <c r="BH365" s="259">
        <f t="shared" si="25"/>
        <v>0</v>
      </c>
      <c r="BI365" s="259">
        <f t="shared" si="26"/>
        <v>0</v>
      </c>
      <c r="BJ365" s="172" t="s">
        <v>16</v>
      </c>
      <c r="BK365" s="259">
        <f t="shared" si="27"/>
        <v>0</v>
      </c>
      <c r="BL365" s="172" t="s">
        <v>132</v>
      </c>
      <c r="BM365" s="172" t="s">
        <v>1130</v>
      </c>
    </row>
    <row r="366" spans="2:65" s="182" customFormat="1" ht="25.5" customHeight="1">
      <c r="B366" s="183"/>
      <c r="C366" s="151" t="s">
        <v>1131</v>
      </c>
      <c r="D366" s="151" t="s">
        <v>118</v>
      </c>
      <c r="E366" s="152" t="s">
        <v>1132</v>
      </c>
      <c r="F366" s="341" t="s">
        <v>1133</v>
      </c>
      <c r="G366" s="341"/>
      <c r="H366" s="341"/>
      <c r="I366" s="341"/>
      <c r="J366" s="153" t="s">
        <v>142</v>
      </c>
      <c r="K366" s="154">
        <v>5</v>
      </c>
      <c r="L366" s="342"/>
      <c r="M366" s="342"/>
      <c r="N366" s="343">
        <f t="shared" si="21"/>
        <v>0</v>
      </c>
      <c r="O366" s="343"/>
      <c r="P366" s="343"/>
      <c r="Q366" s="343"/>
      <c r="R366" s="186"/>
      <c r="T366" s="254" t="s">
        <v>5</v>
      </c>
      <c r="U366" s="255" t="s">
        <v>36</v>
      </c>
      <c r="V366" s="256"/>
      <c r="W366" s="257"/>
      <c r="X366" s="257"/>
      <c r="Y366" s="257"/>
      <c r="Z366" s="257"/>
      <c r="AA366" s="258"/>
      <c r="AR366" s="172" t="s">
        <v>132</v>
      </c>
      <c r="AT366" s="172" t="s">
        <v>118</v>
      </c>
      <c r="AU366" s="172" t="s">
        <v>93</v>
      </c>
      <c r="AY366" s="172" t="s">
        <v>117</v>
      </c>
      <c r="BE366" s="259">
        <f t="shared" si="22"/>
        <v>0</v>
      </c>
      <c r="BF366" s="259">
        <f t="shared" si="23"/>
        <v>0</v>
      </c>
      <c r="BG366" s="259">
        <f t="shared" si="24"/>
        <v>0</v>
      </c>
      <c r="BH366" s="259">
        <f t="shared" si="25"/>
        <v>0</v>
      </c>
      <c r="BI366" s="259">
        <f t="shared" si="26"/>
        <v>0</v>
      </c>
      <c r="BJ366" s="172" t="s">
        <v>16</v>
      </c>
      <c r="BK366" s="259">
        <f t="shared" si="27"/>
        <v>0</v>
      </c>
      <c r="BL366" s="172" t="s">
        <v>132</v>
      </c>
      <c r="BM366" s="172" t="s">
        <v>1134</v>
      </c>
    </row>
    <row r="367" spans="2:65" s="182" customFormat="1" ht="25.5" customHeight="1">
      <c r="B367" s="183"/>
      <c r="C367" s="151" t="s">
        <v>1135</v>
      </c>
      <c r="D367" s="151" t="s">
        <v>118</v>
      </c>
      <c r="E367" s="152" t="s">
        <v>1136</v>
      </c>
      <c r="F367" s="341" t="s">
        <v>1137</v>
      </c>
      <c r="G367" s="341"/>
      <c r="H367" s="341"/>
      <c r="I367" s="341"/>
      <c r="J367" s="153" t="s">
        <v>142</v>
      </c>
      <c r="K367" s="154">
        <v>5</v>
      </c>
      <c r="L367" s="342"/>
      <c r="M367" s="342"/>
      <c r="N367" s="343">
        <f t="shared" si="21"/>
        <v>0</v>
      </c>
      <c r="O367" s="343"/>
      <c r="P367" s="343"/>
      <c r="Q367" s="343"/>
      <c r="R367" s="186"/>
      <c r="T367" s="254" t="s">
        <v>5</v>
      </c>
      <c r="U367" s="255" t="s">
        <v>36</v>
      </c>
      <c r="V367" s="256"/>
      <c r="W367" s="257"/>
      <c r="X367" s="257"/>
      <c r="Y367" s="257"/>
      <c r="Z367" s="257"/>
      <c r="AA367" s="258"/>
      <c r="AR367" s="172" t="s">
        <v>132</v>
      </c>
      <c r="AT367" s="172" t="s">
        <v>118</v>
      </c>
      <c r="AU367" s="172" t="s">
        <v>93</v>
      </c>
      <c r="AY367" s="172" t="s">
        <v>117</v>
      </c>
      <c r="BE367" s="259">
        <f t="shared" si="22"/>
        <v>0</v>
      </c>
      <c r="BF367" s="259">
        <f t="shared" si="23"/>
        <v>0</v>
      </c>
      <c r="BG367" s="259">
        <f t="shared" si="24"/>
        <v>0</v>
      </c>
      <c r="BH367" s="259">
        <f t="shared" si="25"/>
        <v>0</v>
      </c>
      <c r="BI367" s="259">
        <f t="shared" si="26"/>
        <v>0</v>
      </c>
      <c r="BJ367" s="172" t="s">
        <v>16</v>
      </c>
      <c r="BK367" s="259">
        <f t="shared" si="27"/>
        <v>0</v>
      </c>
      <c r="BL367" s="172" t="s">
        <v>132</v>
      </c>
      <c r="BM367" s="172" t="s">
        <v>1138</v>
      </c>
    </row>
    <row r="368" spans="2:65" s="182" customFormat="1" ht="38.25" customHeight="1">
      <c r="B368" s="183"/>
      <c r="C368" s="151" t="s">
        <v>1139</v>
      </c>
      <c r="D368" s="151" t="s">
        <v>118</v>
      </c>
      <c r="E368" s="152" t="s">
        <v>1140</v>
      </c>
      <c r="F368" s="341" t="s">
        <v>1141</v>
      </c>
      <c r="G368" s="341"/>
      <c r="H368" s="341"/>
      <c r="I368" s="341"/>
      <c r="J368" s="153" t="s">
        <v>142</v>
      </c>
      <c r="K368" s="154">
        <v>5</v>
      </c>
      <c r="L368" s="342"/>
      <c r="M368" s="342"/>
      <c r="N368" s="343">
        <f t="shared" si="21"/>
        <v>0</v>
      </c>
      <c r="O368" s="343"/>
      <c r="P368" s="343"/>
      <c r="Q368" s="343"/>
      <c r="R368" s="186"/>
      <c r="T368" s="254" t="s">
        <v>5</v>
      </c>
      <c r="U368" s="255" t="s">
        <v>36</v>
      </c>
      <c r="V368" s="256"/>
      <c r="W368" s="257"/>
      <c r="X368" s="257"/>
      <c r="Y368" s="257"/>
      <c r="Z368" s="257"/>
      <c r="AA368" s="258"/>
      <c r="AR368" s="172" t="s">
        <v>132</v>
      </c>
      <c r="AT368" s="172" t="s">
        <v>118</v>
      </c>
      <c r="AU368" s="172" t="s">
        <v>93</v>
      </c>
      <c r="AY368" s="172" t="s">
        <v>117</v>
      </c>
      <c r="BE368" s="259">
        <f t="shared" si="22"/>
        <v>0</v>
      </c>
      <c r="BF368" s="259">
        <f t="shared" si="23"/>
        <v>0</v>
      </c>
      <c r="BG368" s="259">
        <f t="shared" si="24"/>
        <v>0</v>
      </c>
      <c r="BH368" s="259">
        <f t="shared" si="25"/>
        <v>0</v>
      </c>
      <c r="BI368" s="259">
        <f t="shared" si="26"/>
        <v>0</v>
      </c>
      <c r="BJ368" s="172" t="s">
        <v>16</v>
      </c>
      <c r="BK368" s="259">
        <f t="shared" si="27"/>
        <v>0</v>
      </c>
      <c r="BL368" s="172" t="s">
        <v>132</v>
      </c>
      <c r="BM368" s="172" t="s">
        <v>1142</v>
      </c>
    </row>
    <row r="369" spans="2:65" s="182" customFormat="1" ht="38.25" customHeight="1">
      <c r="B369" s="183"/>
      <c r="C369" s="151" t="s">
        <v>1143</v>
      </c>
      <c r="D369" s="151" t="s">
        <v>118</v>
      </c>
      <c r="E369" s="152" t="s">
        <v>1144</v>
      </c>
      <c r="F369" s="341" t="s">
        <v>1145</v>
      </c>
      <c r="G369" s="341"/>
      <c r="H369" s="341"/>
      <c r="I369" s="341"/>
      <c r="J369" s="153" t="s">
        <v>142</v>
      </c>
      <c r="K369" s="154">
        <v>5</v>
      </c>
      <c r="L369" s="342"/>
      <c r="M369" s="342"/>
      <c r="N369" s="343">
        <f t="shared" si="21"/>
        <v>0</v>
      </c>
      <c r="O369" s="343"/>
      <c r="P369" s="343"/>
      <c r="Q369" s="343"/>
      <c r="R369" s="186"/>
      <c r="T369" s="254" t="s">
        <v>5</v>
      </c>
      <c r="U369" s="255" t="s">
        <v>36</v>
      </c>
      <c r="V369" s="256"/>
      <c r="W369" s="257"/>
      <c r="X369" s="257"/>
      <c r="Y369" s="257"/>
      <c r="Z369" s="257"/>
      <c r="AA369" s="258"/>
      <c r="AR369" s="172" t="s">
        <v>132</v>
      </c>
      <c r="AT369" s="172" t="s">
        <v>118</v>
      </c>
      <c r="AU369" s="172" t="s">
        <v>93</v>
      </c>
      <c r="AY369" s="172" t="s">
        <v>117</v>
      </c>
      <c r="BE369" s="259">
        <f t="shared" si="22"/>
        <v>0</v>
      </c>
      <c r="BF369" s="259">
        <f t="shared" si="23"/>
        <v>0</v>
      </c>
      <c r="BG369" s="259">
        <f t="shared" si="24"/>
        <v>0</v>
      </c>
      <c r="BH369" s="259">
        <f t="shared" si="25"/>
        <v>0</v>
      </c>
      <c r="BI369" s="259">
        <f t="shared" si="26"/>
        <v>0</v>
      </c>
      <c r="BJ369" s="172" t="s">
        <v>16</v>
      </c>
      <c r="BK369" s="259">
        <f t="shared" si="27"/>
        <v>0</v>
      </c>
      <c r="BL369" s="172" t="s">
        <v>132</v>
      </c>
      <c r="BM369" s="172" t="s">
        <v>1146</v>
      </c>
    </row>
    <row r="370" spans="2:65" s="182" customFormat="1" ht="38.25" customHeight="1">
      <c r="B370" s="183"/>
      <c r="C370" s="151" t="s">
        <v>1147</v>
      </c>
      <c r="D370" s="151" t="s">
        <v>118</v>
      </c>
      <c r="E370" s="152" t="s">
        <v>1148</v>
      </c>
      <c r="F370" s="341" t="s">
        <v>1149</v>
      </c>
      <c r="G370" s="341"/>
      <c r="H370" s="341"/>
      <c r="I370" s="341"/>
      <c r="J370" s="153" t="s">
        <v>142</v>
      </c>
      <c r="K370" s="154">
        <v>5</v>
      </c>
      <c r="L370" s="342"/>
      <c r="M370" s="342"/>
      <c r="N370" s="343">
        <f aca="true" t="shared" si="28" ref="N370:N433">ROUND(L370*K370,2)</f>
        <v>0</v>
      </c>
      <c r="O370" s="343"/>
      <c r="P370" s="343"/>
      <c r="Q370" s="343"/>
      <c r="R370" s="186"/>
      <c r="T370" s="254" t="s">
        <v>5</v>
      </c>
      <c r="U370" s="255" t="s">
        <v>36</v>
      </c>
      <c r="V370" s="256"/>
      <c r="W370" s="257"/>
      <c r="X370" s="257"/>
      <c r="Y370" s="257"/>
      <c r="Z370" s="257"/>
      <c r="AA370" s="258"/>
      <c r="AR370" s="172" t="s">
        <v>132</v>
      </c>
      <c r="AT370" s="172" t="s">
        <v>118</v>
      </c>
      <c r="AU370" s="172" t="s">
        <v>93</v>
      </c>
      <c r="AY370" s="172" t="s">
        <v>117</v>
      </c>
      <c r="BE370" s="259">
        <f aca="true" t="shared" si="29" ref="BE370:BE433">IF(U370="základní",N370,0)</f>
        <v>0</v>
      </c>
      <c r="BF370" s="259">
        <f aca="true" t="shared" si="30" ref="BF370:BF433">IF(U370="snížená",N370,0)</f>
        <v>0</v>
      </c>
      <c r="BG370" s="259">
        <f aca="true" t="shared" si="31" ref="BG370:BG433">IF(U370="zákl. přenesená",N370,0)</f>
        <v>0</v>
      </c>
      <c r="BH370" s="259">
        <f aca="true" t="shared" si="32" ref="BH370:BH433">IF(U370="sníž. přenesená",N370,0)</f>
        <v>0</v>
      </c>
      <c r="BI370" s="259">
        <f aca="true" t="shared" si="33" ref="BI370:BI433">IF(U370="nulová",N370,0)</f>
        <v>0</v>
      </c>
      <c r="BJ370" s="172" t="s">
        <v>16</v>
      </c>
      <c r="BK370" s="259">
        <f aca="true" t="shared" si="34" ref="BK370:BK433">ROUND(L370*K370,2)</f>
        <v>0</v>
      </c>
      <c r="BL370" s="172" t="s">
        <v>132</v>
      </c>
      <c r="BM370" s="172" t="s">
        <v>1150</v>
      </c>
    </row>
    <row r="371" spans="2:65" s="182" customFormat="1" ht="16.5" customHeight="1">
      <c r="B371" s="183"/>
      <c r="C371" s="151" t="s">
        <v>1151</v>
      </c>
      <c r="D371" s="151" t="s">
        <v>118</v>
      </c>
      <c r="E371" s="152" t="s">
        <v>1152</v>
      </c>
      <c r="F371" s="341" t="s">
        <v>1153</v>
      </c>
      <c r="G371" s="341"/>
      <c r="H371" s="341"/>
      <c r="I371" s="341"/>
      <c r="J371" s="153" t="s">
        <v>142</v>
      </c>
      <c r="K371" s="154">
        <v>5</v>
      </c>
      <c r="L371" s="342"/>
      <c r="M371" s="342"/>
      <c r="N371" s="343">
        <f t="shared" si="28"/>
        <v>0</v>
      </c>
      <c r="O371" s="343"/>
      <c r="P371" s="343"/>
      <c r="Q371" s="343"/>
      <c r="R371" s="186"/>
      <c r="T371" s="254" t="s">
        <v>5</v>
      </c>
      <c r="U371" s="255" t="s">
        <v>36</v>
      </c>
      <c r="V371" s="256"/>
      <c r="W371" s="257"/>
      <c r="X371" s="257"/>
      <c r="Y371" s="257"/>
      <c r="Z371" s="257"/>
      <c r="AA371" s="258"/>
      <c r="AR371" s="172" t="s">
        <v>132</v>
      </c>
      <c r="AT371" s="172" t="s">
        <v>118</v>
      </c>
      <c r="AU371" s="172" t="s">
        <v>93</v>
      </c>
      <c r="AY371" s="172" t="s">
        <v>117</v>
      </c>
      <c r="BE371" s="259">
        <f t="shared" si="29"/>
        <v>0</v>
      </c>
      <c r="BF371" s="259">
        <f t="shared" si="30"/>
        <v>0</v>
      </c>
      <c r="BG371" s="259">
        <f t="shared" si="31"/>
        <v>0</v>
      </c>
      <c r="BH371" s="259">
        <f t="shared" si="32"/>
        <v>0</v>
      </c>
      <c r="BI371" s="259">
        <f t="shared" si="33"/>
        <v>0</v>
      </c>
      <c r="BJ371" s="172" t="s">
        <v>16</v>
      </c>
      <c r="BK371" s="259">
        <f t="shared" si="34"/>
        <v>0</v>
      </c>
      <c r="BL371" s="172" t="s">
        <v>132</v>
      </c>
      <c r="BM371" s="172" t="s">
        <v>1154</v>
      </c>
    </row>
    <row r="372" spans="2:65" s="182" customFormat="1" ht="16.5" customHeight="1">
      <c r="B372" s="183"/>
      <c r="C372" s="151" t="s">
        <v>1155</v>
      </c>
      <c r="D372" s="151" t="s">
        <v>118</v>
      </c>
      <c r="E372" s="152" t="s">
        <v>1156</v>
      </c>
      <c r="F372" s="341" t="s">
        <v>1157</v>
      </c>
      <c r="G372" s="341"/>
      <c r="H372" s="341"/>
      <c r="I372" s="341"/>
      <c r="J372" s="153" t="s">
        <v>142</v>
      </c>
      <c r="K372" s="154">
        <v>5</v>
      </c>
      <c r="L372" s="342"/>
      <c r="M372" s="342"/>
      <c r="N372" s="343">
        <f t="shared" si="28"/>
        <v>0</v>
      </c>
      <c r="O372" s="343"/>
      <c r="P372" s="343"/>
      <c r="Q372" s="343"/>
      <c r="R372" s="186"/>
      <c r="T372" s="254" t="s">
        <v>5</v>
      </c>
      <c r="U372" s="255" t="s">
        <v>36</v>
      </c>
      <c r="V372" s="256"/>
      <c r="W372" s="257"/>
      <c r="X372" s="257"/>
      <c r="Y372" s="257"/>
      <c r="Z372" s="257"/>
      <c r="AA372" s="258"/>
      <c r="AR372" s="172" t="s">
        <v>132</v>
      </c>
      <c r="AT372" s="172" t="s">
        <v>118</v>
      </c>
      <c r="AU372" s="172" t="s">
        <v>93</v>
      </c>
      <c r="AY372" s="172" t="s">
        <v>117</v>
      </c>
      <c r="BE372" s="259">
        <f t="shared" si="29"/>
        <v>0</v>
      </c>
      <c r="BF372" s="259">
        <f t="shared" si="30"/>
        <v>0</v>
      </c>
      <c r="BG372" s="259">
        <f t="shared" si="31"/>
        <v>0</v>
      </c>
      <c r="BH372" s="259">
        <f t="shared" si="32"/>
        <v>0</v>
      </c>
      <c r="BI372" s="259">
        <f t="shared" si="33"/>
        <v>0</v>
      </c>
      <c r="BJ372" s="172" t="s">
        <v>16</v>
      </c>
      <c r="BK372" s="259">
        <f t="shared" si="34"/>
        <v>0</v>
      </c>
      <c r="BL372" s="172" t="s">
        <v>132</v>
      </c>
      <c r="BM372" s="172" t="s">
        <v>1158</v>
      </c>
    </row>
    <row r="373" spans="2:65" s="182" customFormat="1" ht="16.5" customHeight="1">
      <c r="B373" s="183"/>
      <c r="C373" s="151" t="s">
        <v>1159</v>
      </c>
      <c r="D373" s="151" t="s">
        <v>118</v>
      </c>
      <c r="E373" s="152" t="s">
        <v>1160</v>
      </c>
      <c r="F373" s="341" t="s">
        <v>1161</v>
      </c>
      <c r="G373" s="341"/>
      <c r="H373" s="341"/>
      <c r="I373" s="341"/>
      <c r="J373" s="153" t="s">
        <v>142</v>
      </c>
      <c r="K373" s="154">
        <v>5</v>
      </c>
      <c r="L373" s="342"/>
      <c r="M373" s="342"/>
      <c r="N373" s="343">
        <f t="shared" si="28"/>
        <v>0</v>
      </c>
      <c r="O373" s="343"/>
      <c r="P373" s="343"/>
      <c r="Q373" s="343"/>
      <c r="R373" s="186"/>
      <c r="T373" s="254" t="s">
        <v>5</v>
      </c>
      <c r="U373" s="255" t="s">
        <v>36</v>
      </c>
      <c r="V373" s="256"/>
      <c r="W373" s="257"/>
      <c r="X373" s="257"/>
      <c r="Y373" s="257"/>
      <c r="Z373" s="257"/>
      <c r="AA373" s="258"/>
      <c r="AR373" s="172" t="s">
        <v>132</v>
      </c>
      <c r="AT373" s="172" t="s">
        <v>118</v>
      </c>
      <c r="AU373" s="172" t="s">
        <v>93</v>
      </c>
      <c r="AY373" s="172" t="s">
        <v>117</v>
      </c>
      <c r="BE373" s="259">
        <f t="shared" si="29"/>
        <v>0</v>
      </c>
      <c r="BF373" s="259">
        <f t="shared" si="30"/>
        <v>0</v>
      </c>
      <c r="BG373" s="259">
        <f t="shared" si="31"/>
        <v>0</v>
      </c>
      <c r="BH373" s="259">
        <f t="shared" si="32"/>
        <v>0</v>
      </c>
      <c r="BI373" s="259">
        <f t="shared" si="33"/>
        <v>0</v>
      </c>
      <c r="BJ373" s="172" t="s">
        <v>16</v>
      </c>
      <c r="BK373" s="259">
        <f t="shared" si="34"/>
        <v>0</v>
      </c>
      <c r="BL373" s="172" t="s">
        <v>132</v>
      </c>
      <c r="BM373" s="172" t="s">
        <v>1162</v>
      </c>
    </row>
    <row r="374" spans="2:65" s="182" customFormat="1" ht="25.5" customHeight="1">
      <c r="B374" s="183"/>
      <c r="C374" s="151" t="s">
        <v>1163</v>
      </c>
      <c r="D374" s="151" t="s">
        <v>118</v>
      </c>
      <c r="E374" s="152" t="s">
        <v>1164</v>
      </c>
      <c r="F374" s="341" t="s">
        <v>1165</v>
      </c>
      <c r="G374" s="341"/>
      <c r="H374" s="341"/>
      <c r="I374" s="341"/>
      <c r="J374" s="153" t="s">
        <v>142</v>
      </c>
      <c r="K374" s="154">
        <v>5</v>
      </c>
      <c r="L374" s="342"/>
      <c r="M374" s="342"/>
      <c r="N374" s="343">
        <f t="shared" si="28"/>
        <v>0</v>
      </c>
      <c r="O374" s="343"/>
      <c r="P374" s="343"/>
      <c r="Q374" s="343"/>
      <c r="R374" s="186"/>
      <c r="T374" s="254" t="s">
        <v>5</v>
      </c>
      <c r="U374" s="255" t="s">
        <v>36</v>
      </c>
      <c r="V374" s="256"/>
      <c r="W374" s="257"/>
      <c r="X374" s="257"/>
      <c r="Y374" s="257"/>
      <c r="Z374" s="257"/>
      <c r="AA374" s="258"/>
      <c r="AR374" s="172" t="s">
        <v>132</v>
      </c>
      <c r="AT374" s="172" t="s">
        <v>118</v>
      </c>
      <c r="AU374" s="172" t="s">
        <v>93</v>
      </c>
      <c r="AY374" s="172" t="s">
        <v>117</v>
      </c>
      <c r="BE374" s="259">
        <f t="shared" si="29"/>
        <v>0</v>
      </c>
      <c r="BF374" s="259">
        <f t="shared" si="30"/>
        <v>0</v>
      </c>
      <c r="BG374" s="259">
        <f t="shared" si="31"/>
        <v>0</v>
      </c>
      <c r="BH374" s="259">
        <f t="shared" si="32"/>
        <v>0</v>
      </c>
      <c r="BI374" s="259">
        <f t="shared" si="33"/>
        <v>0</v>
      </c>
      <c r="BJ374" s="172" t="s">
        <v>16</v>
      </c>
      <c r="BK374" s="259">
        <f t="shared" si="34"/>
        <v>0</v>
      </c>
      <c r="BL374" s="172" t="s">
        <v>132</v>
      </c>
      <c r="BM374" s="172" t="s">
        <v>1166</v>
      </c>
    </row>
    <row r="375" spans="2:65" s="182" customFormat="1" ht="25.5" customHeight="1">
      <c r="B375" s="183"/>
      <c r="C375" s="151" t="s">
        <v>1167</v>
      </c>
      <c r="D375" s="151" t="s">
        <v>118</v>
      </c>
      <c r="E375" s="152" t="s">
        <v>1168</v>
      </c>
      <c r="F375" s="341" t="s">
        <v>1169</v>
      </c>
      <c r="G375" s="341"/>
      <c r="H375" s="341"/>
      <c r="I375" s="341"/>
      <c r="J375" s="153" t="s">
        <v>142</v>
      </c>
      <c r="K375" s="154">
        <v>5</v>
      </c>
      <c r="L375" s="342"/>
      <c r="M375" s="342"/>
      <c r="N375" s="343">
        <f t="shared" si="28"/>
        <v>0</v>
      </c>
      <c r="O375" s="343"/>
      <c r="P375" s="343"/>
      <c r="Q375" s="343"/>
      <c r="R375" s="186"/>
      <c r="T375" s="254" t="s">
        <v>5</v>
      </c>
      <c r="U375" s="255" t="s">
        <v>36</v>
      </c>
      <c r="V375" s="256"/>
      <c r="W375" s="257"/>
      <c r="X375" s="257"/>
      <c r="Y375" s="257"/>
      <c r="Z375" s="257"/>
      <c r="AA375" s="258"/>
      <c r="AR375" s="172" t="s">
        <v>132</v>
      </c>
      <c r="AT375" s="172" t="s">
        <v>118</v>
      </c>
      <c r="AU375" s="172" t="s">
        <v>93</v>
      </c>
      <c r="AY375" s="172" t="s">
        <v>117</v>
      </c>
      <c r="BE375" s="259">
        <f t="shared" si="29"/>
        <v>0</v>
      </c>
      <c r="BF375" s="259">
        <f t="shared" si="30"/>
        <v>0</v>
      </c>
      <c r="BG375" s="259">
        <f t="shared" si="31"/>
        <v>0</v>
      </c>
      <c r="BH375" s="259">
        <f t="shared" si="32"/>
        <v>0</v>
      </c>
      <c r="BI375" s="259">
        <f t="shared" si="33"/>
        <v>0</v>
      </c>
      <c r="BJ375" s="172" t="s">
        <v>16</v>
      </c>
      <c r="BK375" s="259">
        <f t="shared" si="34"/>
        <v>0</v>
      </c>
      <c r="BL375" s="172" t="s">
        <v>132</v>
      </c>
      <c r="BM375" s="172" t="s">
        <v>1170</v>
      </c>
    </row>
    <row r="376" spans="2:65" s="182" customFormat="1" ht="16.5" customHeight="1">
      <c r="B376" s="183"/>
      <c r="C376" s="151" t="s">
        <v>1171</v>
      </c>
      <c r="D376" s="151" t="s">
        <v>118</v>
      </c>
      <c r="E376" s="152" t="s">
        <v>1172</v>
      </c>
      <c r="F376" s="341" t="s">
        <v>1173</v>
      </c>
      <c r="G376" s="341"/>
      <c r="H376" s="341"/>
      <c r="I376" s="341"/>
      <c r="J376" s="153" t="s">
        <v>142</v>
      </c>
      <c r="K376" s="154">
        <v>5</v>
      </c>
      <c r="L376" s="342"/>
      <c r="M376" s="342"/>
      <c r="N376" s="343">
        <f t="shared" si="28"/>
        <v>0</v>
      </c>
      <c r="O376" s="343"/>
      <c r="P376" s="343"/>
      <c r="Q376" s="343"/>
      <c r="R376" s="186"/>
      <c r="T376" s="254" t="s">
        <v>5</v>
      </c>
      <c r="U376" s="255" t="s">
        <v>36</v>
      </c>
      <c r="V376" s="256"/>
      <c r="W376" s="257"/>
      <c r="X376" s="257"/>
      <c r="Y376" s="257"/>
      <c r="Z376" s="257"/>
      <c r="AA376" s="258"/>
      <c r="AR376" s="172" t="s">
        <v>132</v>
      </c>
      <c r="AT376" s="172" t="s">
        <v>118</v>
      </c>
      <c r="AU376" s="172" t="s">
        <v>93</v>
      </c>
      <c r="AY376" s="172" t="s">
        <v>117</v>
      </c>
      <c r="BE376" s="259">
        <f t="shared" si="29"/>
        <v>0</v>
      </c>
      <c r="BF376" s="259">
        <f t="shared" si="30"/>
        <v>0</v>
      </c>
      <c r="BG376" s="259">
        <f t="shared" si="31"/>
        <v>0</v>
      </c>
      <c r="BH376" s="259">
        <f t="shared" si="32"/>
        <v>0</v>
      </c>
      <c r="BI376" s="259">
        <f t="shared" si="33"/>
        <v>0</v>
      </c>
      <c r="BJ376" s="172" t="s">
        <v>16</v>
      </c>
      <c r="BK376" s="259">
        <f t="shared" si="34"/>
        <v>0</v>
      </c>
      <c r="BL376" s="172" t="s">
        <v>132</v>
      </c>
      <c r="BM376" s="172" t="s">
        <v>1174</v>
      </c>
    </row>
    <row r="377" spans="2:65" s="182" customFormat="1" ht="16.5" customHeight="1">
      <c r="B377" s="183"/>
      <c r="C377" s="151" t="s">
        <v>1175</v>
      </c>
      <c r="D377" s="151" t="s">
        <v>118</v>
      </c>
      <c r="E377" s="152" t="s">
        <v>1176</v>
      </c>
      <c r="F377" s="341" t="s">
        <v>1177</v>
      </c>
      <c r="G377" s="341"/>
      <c r="H377" s="341"/>
      <c r="I377" s="341"/>
      <c r="J377" s="153" t="s">
        <v>142</v>
      </c>
      <c r="K377" s="154">
        <v>5</v>
      </c>
      <c r="L377" s="342"/>
      <c r="M377" s="342"/>
      <c r="N377" s="343">
        <f t="shared" si="28"/>
        <v>0</v>
      </c>
      <c r="O377" s="343"/>
      <c r="P377" s="343"/>
      <c r="Q377" s="343"/>
      <c r="R377" s="186"/>
      <c r="T377" s="254" t="s">
        <v>5</v>
      </c>
      <c r="U377" s="255" t="s">
        <v>36</v>
      </c>
      <c r="V377" s="256"/>
      <c r="W377" s="257"/>
      <c r="X377" s="257"/>
      <c r="Y377" s="257"/>
      <c r="Z377" s="257"/>
      <c r="AA377" s="258"/>
      <c r="AR377" s="172" t="s">
        <v>132</v>
      </c>
      <c r="AT377" s="172" t="s">
        <v>118</v>
      </c>
      <c r="AU377" s="172" t="s">
        <v>93</v>
      </c>
      <c r="AY377" s="172" t="s">
        <v>117</v>
      </c>
      <c r="BE377" s="259">
        <f t="shared" si="29"/>
        <v>0</v>
      </c>
      <c r="BF377" s="259">
        <f t="shared" si="30"/>
        <v>0</v>
      </c>
      <c r="BG377" s="259">
        <f t="shared" si="31"/>
        <v>0</v>
      </c>
      <c r="BH377" s="259">
        <f t="shared" si="32"/>
        <v>0</v>
      </c>
      <c r="BI377" s="259">
        <f t="shared" si="33"/>
        <v>0</v>
      </c>
      <c r="BJ377" s="172" t="s">
        <v>16</v>
      </c>
      <c r="BK377" s="259">
        <f t="shared" si="34"/>
        <v>0</v>
      </c>
      <c r="BL377" s="172" t="s">
        <v>132</v>
      </c>
      <c r="BM377" s="172" t="s">
        <v>1178</v>
      </c>
    </row>
    <row r="378" spans="2:65" s="182" customFormat="1" ht="16.5" customHeight="1">
      <c r="B378" s="183"/>
      <c r="C378" s="151" t="s">
        <v>1179</v>
      </c>
      <c r="D378" s="151" t="s">
        <v>118</v>
      </c>
      <c r="E378" s="152" t="s">
        <v>1180</v>
      </c>
      <c r="F378" s="341" t="s">
        <v>1181</v>
      </c>
      <c r="G378" s="341"/>
      <c r="H378" s="341"/>
      <c r="I378" s="341"/>
      <c r="J378" s="153" t="s">
        <v>142</v>
      </c>
      <c r="K378" s="154">
        <v>5</v>
      </c>
      <c r="L378" s="342"/>
      <c r="M378" s="342"/>
      <c r="N378" s="343">
        <f t="shared" si="28"/>
        <v>0</v>
      </c>
      <c r="O378" s="343"/>
      <c r="P378" s="343"/>
      <c r="Q378" s="343"/>
      <c r="R378" s="186"/>
      <c r="T378" s="254" t="s">
        <v>5</v>
      </c>
      <c r="U378" s="255" t="s">
        <v>36</v>
      </c>
      <c r="V378" s="256"/>
      <c r="W378" s="257"/>
      <c r="X378" s="257"/>
      <c r="Y378" s="257"/>
      <c r="Z378" s="257"/>
      <c r="AA378" s="258"/>
      <c r="AR378" s="172" t="s">
        <v>132</v>
      </c>
      <c r="AT378" s="172" t="s">
        <v>118</v>
      </c>
      <c r="AU378" s="172" t="s">
        <v>93</v>
      </c>
      <c r="AY378" s="172" t="s">
        <v>117</v>
      </c>
      <c r="BE378" s="259">
        <f t="shared" si="29"/>
        <v>0</v>
      </c>
      <c r="BF378" s="259">
        <f t="shared" si="30"/>
        <v>0</v>
      </c>
      <c r="BG378" s="259">
        <f t="shared" si="31"/>
        <v>0</v>
      </c>
      <c r="BH378" s="259">
        <f t="shared" si="32"/>
        <v>0</v>
      </c>
      <c r="BI378" s="259">
        <f t="shared" si="33"/>
        <v>0</v>
      </c>
      <c r="BJ378" s="172" t="s">
        <v>16</v>
      </c>
      <c r="BK378" s="259">
        <f t="shared" si="34"/>
        <v>0</v>
      </c>
      <c r="BL378" s="172" t="s">
        <v>132</v>
      </c>
      <c r="BM378" s="172" t="s">
        <v>1182</v>
      </c>
    </row>
    <row r="379" spans="2:65" s="182" customFormat="1" ht="16.5" customHeight="1">
      <c r="B379" s="183"/>
      <c r="C379" s="151" t="s">
        <v>1183</v>
      </c>
      <c r="D379" s="151" t="s">
        <v>118</v>
      </c>
      <c r="E379" s="152" t="s">
        <v>1184</v>
      </c>
      <c r="F379" s="341" t="s">
        <v>1185</v>
      </c>
      <c r="G379" s="341"/>
      <c r="H379" s="341"/>
      <c r="I379" s="341"/>
      <c r="J379" s="153" t="s">
        <v>142</v>
      </c>
      <c r="K379" s="154">
        <v>5</v>
      </c>
      <c r="L379" s="342"/>
      <c r="M379" s="342"/>
      <c r="N379" s="343">
        <f t="shared" si="28"/>
        <v>0</v>
      </c>
      <c r="O379" s="343"/>
      <c r="P379" s="343"/>
      <c r="Q379" s="343"/>
      <c r="R379" s="186"/>
      <c r="T379" s="254" t="s">
        <v>5</v>
      </c>
      <c r="U379" s="255" t="s">
        <v>36</v>
      </c>
      <c r="V379" s="256"/>
      <c r="W379" s="257"/>
      <c r="X379" s="257"/>
      <c r="Y379" s="257"/>
      <c r="Z379" s="257"/>
      <c r="AA379" s="258"/>
      <c r="AR379" s="172" t="s">
        <v>132</v>
      </c>
      <c r="AT379" s="172" t="s">
        <v>118</v>
      </c>
      <c r="AU379" s="172" t="s">
        <v>93</v>
      </c>
      <c r="AY379" s="172" t="s">
        <v>117</v>
      </c>
      <c r="BE379" s="259">
        <f t="shared" si="29"/>
        <v>0</v>
      </c>
      <c r="BF379" s="259">
        <f t="shared" si="30"/>
        <v>0</v>
      </c>
      <c r="BG379" s="259">
        <f t="shared" si="31"/>
        <v>0</v>
      </c>
      <c r="BH379" s="259">
        <f t="shared" si="32"/>
        <v>0</v>
      </c>
      <c r="BI379" s="259">
        <f t="shared" si="33"/>
        <v>0</v>
      </c>
      <c r="BJ379" s="172" t="s">
        <v>16</v>
      </c>
      <c r="BK379" s="259">
        <f t="shared" si="34"/>
        <v>0</v>
      </c>
      <c r="BL379" s="172" t="s">
        <v>132</v>
      </c>
      <c r="BM379" s="172" t="s">
        <v>1186</v>
      </c>
    </row>
    <row r="380" spans="2:65" s="182" customFormat="1" ht="16.5" customHeight="1">
      <c r="B380" s="183"/>
      <c r="C380" s="151" t="s">
        <v>1187</v>
      </c>
      <c r="D380" s="151" t="s">
        <v>118</v>
      </c>
      <c r="E380" s="152" t="s">
        <v>1188</v>
      </c>
      <c r="F380" s="341" t="s">
        <v>1189</v>
      </c>
      <c r="G380" s="341"/>
      <c r="H380" s="341"/>
      <c r="I380" s="341"/>
      <c r="J380" s="153" t="s">
        <v>142</v>
      </c>
      <c r="K380" s="154">
        <v>5</v>
      </c>
      <c r="L380" s="342"/>
      <c r="M380" s="342"/>
      <c r="N380" s="343">
        <f t="shared" si="28"/>
        <v>0</v>
      </c>
      <c r="O380" s="343"/>
      <c r="P380" s="343"/>
      <c r="Q380" s="343"/>
      <c r="R380" s="186"/>
      <c r="T380" s="254" t="s">
        <v>5</v>
      </c>
      <c r="U380" s="255" t="s">
        <v>36</v>
      </c>
      <c r="V380" s="256"/>
      <c r="W380" s="257"/>
      <c r="X380" s="257"/>
      <c r="Y380" s="257"/>
      <c r="Z380" s="257"/>
      <c r="AA380" s="258"/>
      <c r="AR380" s="172" t="s">
        <v>132</v>
      </c>
      <c r="AT380" s="172" t="s">
        <v>118</v>
      </c>
      <c r="AU380" s="172" t="s">
        <v>93</v>
      </c>
      <c r="AY380" s="172" t="s">
        <v>117</v>
      </c>
      <c r="BE380" s="259">
        <f t="shared" si="29"/>
        <v>0</v>
      </c>
      <c r="BF380" s="259">
        <f t="shared" si="30"/>
        <v>0</v>
      </c>
      <c r="BG380" s="259">
        <f t="shared" si="31"/>
        <v>0</v>
      </c>
      <c r="BH380" s="259">
        <f t="shared" si="32"/>
        <v>0</v>
      </c>
      <c r="BI380" s="259">
        <f t="shared" si="33"/>
        <v>0</v>
      </c>
      <c r="BJ380" s="172" t="s">
        <v>16</v>
      </c>
      <c r="BK380" s="259">
        <f t="shared" si="34"/>
        <v>0</v>
      </c>
      <c r="BL380" s="172" t="s">
        <v>132</v>
      </c>
      <c r="BM380" s="172" t="s">
        <v>1190</v>
      </c>
    </row>
    <row r="381" spans="2:65" s="182" customFormat="1" ht="16.5" customHeight="1">
      <c r="B381" s="183"/>
      <c r="C381" s="151" t="s">
        <v>1191</v>
      </c>
      <c r="D381" s="151" t="s">
        <v>118</v>
      </c>
      <c r="E381" s="152" t="s">
        <v>1192</v>
      </c>
      <c r="F381" s="341" t="s">
        <v>1193</v>
      </c>
      <c r="G381" s="341"/>
      <c r="H381" s="341"/>
      <c r="I381" s="341"/>
      <c r="J381" s="153" t="s">
        <v>142</v>
      </c>
      <c r="K381" s="154">
        <v>5</v>
      </c>
      <c r="L381" s="342"/>
      <c r="M381" s="342"/>
      <c r="N381" s="343">
        <f t="shared" si="28"/>
        <v>0</v>
      </c>
      <c r="O381" s="343"/>
      <c r="P381" s="343"/>
      <c r="Q381" s="343"/>
      <c r="R381" s="186"/>
      <c r="T381" s="254" t="s">
        <v>5</v>
      </c>
      <c r="U381" s="255" t="s">
        <v>36</v>
      </c>
      <c r="V381" s="256"/>
      <c r="W381" s="257"/>
      <c r="X381" s="257"/>
      <c r="Y381" s="257"/>
      <c r="Z381" s="257"/>
      <c r="AA381" s="258"/>
      <c r="AR381" s="172" t="s">
        <v>132</v>
      </c>
      <c r="AT381" s="172" t="s">
        <v>118</v>
      </c>
      <c r="AU381" s="172" t="s">
        <v>93</v>
      </c>
      <c r="AY381" s="172" t="s">
        <v>117</v>
      </c>
      <c r="BE381" s="259">
        <f t="shared" si="29"/>
        <v>0</v>
      </c>
      <c r="BF381" s="259">
        <f t="shared" si="30"/>
        <v>0</v>
      </c>
      <c r="BG381" s="259">
        <f t="shared" si="31"/>
        <v>0</v>
      </c>
      <c r="BH381" s="259">
        <f t="shared" si="32"/>
        <v>0</v>
      </c>
      <c r="BI381" s="259">
        <f t="shared" si="33"/>
        <v>0</v>
      </c>
      <c r="BJ381" s="172" t="s">
        <v>16</v>
      </c>
      <c r="BK381" s="259">
        <f t="shared" si="34"/>
        <v>0</v>
      </c>
      <c r="BL381" s="172" t="s">
        <v>132</v>
      </c>
      <c r="BM381" s="172" t="s">
        <v>1194</v>
      </c>
    </row>
    <row r="382" spans="2:65" s="182" customFormat="1" ht="16.5" customHeight="1">
      <c r="B382" s="183"/>
      <c r="C382" s="151" t="s">
        <v>1195</v>
      </c>
      <c r="D382" s="151" t="s">
        <v>118</v>
      </c>
      <c r="E382" s="152" t="s">
        <v>1196</v>
      </c>
      <c r="F382" s="341" t="s">
        <v>1197</v>
      </c>
      <c r="G382" s="341"/>
      <c r="H382" s="341"/>
      <c r="I382" s="341"/>
      <c r="J382" s="153" t="s">
        <v>142</v>
      </c>
      <c r="K382" s="154">
        <v>5</v>
      </c>
      <c r="L382" s="342"/>
      <c r="M382" s="342"/>
      <c r="N382" s="343">
        <f t="shared" si="28"/>
        <v>0</v>
      </c>
      <c r="O382" s="343"/>
      <c r="P382" s="343"/>
      <c r="Q382" s="343"/>
      <c r="R382" s="186"/>
      <c r="T382" s="254" t="s">
        <v>5</v>
      </c>
      <c r="U382" s="255" t="s">
        <v>36</v>
      </c>
      <c r="V382" s="256"/>
      <c r="W382" s="257"/>
      <c r="X382" s="257"/>
      <c r="Y382" s="257"/>
      <c r="Z382" s="257"/>
      <c r="AA382" s="258"/>
      <c r="AR382" s="172" t="s">
        <v>132</v>
      </c>
      <c r="AT382" s="172" t="s">
        <v>118</v>
      </c>
      <c r="AU382" s="172" t="s">
        <v>93</v>
      </c>
      <c r="AY382" s="172" t="s">
        <v>117</v>
      </c>
      <c r="BE382" s="259">
        <f t="shared" si="29"/>
        <v>0</v>
      </c>
      <c r="BF382" s="259">
        <f t="shared" si="30"/>
        <v>0</v>
      </c>
      <c r="BG382" s="259">
        <f t="shared" si="31"/>
        <v>0</v>
      </c>
      <c r="BH382" s="259">
        <f t="shared" si="32"/>
        <v>0</v>
      </c>
      <c r="BI382" s="259">
        <f t="shared" si="33"/>
        <v>0</v>
      </c>
      <c r="BJ382" s="172" t="s">
        <v>16</v>
      </c>
      <c r="BK382" s="259">
        <f t="shared" si="34"/>
        <v>0</v>
      </c>
      <c r="BL382" s="172" t="s">
        <v>132</v>
      </c>
      <c r="BM382" s="172" t="s">
        <v>1198</v>
      </c>
    </row>
    <row r="383" spans="2:65" s="182" customFormat="1" ht="16.5" customHeight="1">
      <c r="B383" s="183"/>
      <c r="C383" s="151" t="s">
        <v>1199</v>
      </c>
      <c r="D383" s="151" t="s">
        <v>118</v>
      </c>
      <c r="E383" s="152" t="s">
        <v>1200</v>
      </c>
      <c r="F383" s="341" t="s">
        <v>1201</v>
      </c>
      <c r="G383" s="341"/>
      <c r="H383" s="341"/>
      <c r="I383" s="341"/>
      <c r="J383" s="153" t="s">
        <v>142</v>
      </c>
      <c r="K383" s="154">
        <v>5</v>
      </c>
      <c r="L383" s="342"/>
      <c r="M383" s="342"/>
      <c r="N383" s="343">
        <f t="shared" si="28"/>
        <v>0</v>
      </c>
      <c r="O383" s="343"/>
      <c r="P383" s="343"/>
      <c r="Q383" s="343"/>
      <c r="R383" s="186"/>
      <c r="T383" s="254" t="s">
        <v>5</v>
      </c>
      <c r="U383" s="255" t="s">
        <v>36</v>
      </c>
      <c r="V383" s="256"/>
      <c r="W383" s="257"/>
      <c r="X383" s="257"/>
      <c r="Y383" s="257"/>
      <c r="Z383" s="257"/>
      <c r="AA383" s="258"/>
      <c r="AR383" s="172" t="s">
        <v>132</v>
      </c>
      <c r="AT383" s="172" t="s">
        <v>118</v>
      </c>
      <c r="AU383" s="172" t="s">
        <v>93</v>
      </c>
      <c r="AY383" s="172" t="s">
        <v>117</v>
      </c>
      <c r="BE383" s="259">
        <f t="shared" si="29"/>
        <v>0</v>
      </c>
      <c r="BF383" s="259">
        <f t="shared" si="30"/>
        <v>0</v>
      </c>
      <c r="BG383" s="259">
        <f t="shared" si="31"/>
        <v>0</v>
      </c>
      <c r="BH383" s="259">
        <f t="shared" si="32"/>
        <v>0</v>
      </c>
      <c r="BI383" s="259">
        <f t="shared" si="33"/>
        <v>0</v>
      </c>
      <c r="BJ383" s="172" t="s">
        <v>16</v>
      </c>
      <c r="BK383" s="259">
        <f t="shared" si="34"/>
        <v>0</v>
      </c>
      <c r="BL383" s="172" t="s">
        <v>132</v>
      </c>
      <c r="BM383" s="172" t="s">
        <v>1202</v>
      </c>
    </row>
    <row r="384" spans="2:65" s="182" customFormat="1" ht="16.5" customHeight="1">
      <c r="B384" s="183"/>
      <c r="C384" s="151" t="s">
        <v>1203</v>
      </c>
      <c r="D384" s="151" t="s">
        <v>118</v>
      </c>
      <c r="E384" s="152" t="s">
        <v>1204</v>
      </c>
      <c r="F384" s="341" t="s">
        <v>1205</v>
      </c>
      <c r="G384" s="341"/>
      <c r="H384" s="341"/>
      <c r="I384" s="341"/>
      <c r="J384" s="153" t="s">
        <v>142</v>
      </c>
      <c r="K384" s="154">
        <v>5</v>
      </c>
      <c r="L384" s="342"/>
      <c r="M384" s="342"/>
      <c r="N384" s="343">
        <f t="shared" si="28"/>
        <v>0</v>
      </c>
      <c r="O384" s="343"/>
      <c r="P384" s="343"/>
      <c r="Q384" s="343"/>
      <c r="R384" s="186"/>
      <c r="T384" s="254" t="s">
        <v>5</v>
      </c>
      <c r="U384" s="255" t="s">
        <v>36</v>
      </c>
      <c r="V384" s="256"/>
      <c r="W384" s="257"/>
      <c r="X384" s="257"/>
      <c r="Y384" s="257"/>
      <c r="Z384" s="257"/>
      <c r="AA384" s="258"/>
      <c r="AR384" s="172" t="s">
        <v>132</v>
      </c>
      <c r="AT384" s="172" t="s">
        <v>118</v>
      </c>
      <c r="AU384" s="172" t="s">
        <v>93</v>
      </c>
      <c r="AY384" s="172" t="s">
        <v>117</v>
      </c>
      <c r="BE384" s="259">
        <f t="shared" si="29"/>
        <v>0</v>
      </c>
      <c r="BF384" s="259">
        <f t="shared" si="30"/>
        <v>0</v>
      </c>
      <c r="BG384" s="259">
        <f t="shared" si="31"/>
        <v>0</v>
      </c>
      <c r="BH384" s="259">
        <f t="shared" si="32"/>
        <v>0</v>
      </c>
      <c r="BI384" s="259">
        <f t="shared" si="33"/>
        <v>0</v>
      </c>
      <c r="BJ384" s="172" t="s">
        <v>16</v>
      </c>
      <c r="BK384" s="259">
        <f t="shared" si="34"/>
        <v>0</v>
      </c>
      <c r="BL384" s="172" t="s">
        <v>132</v>
      </c>
      <c r="BM384" s="172" t="s">
        <v>1206</v>
      </c>
    </row>
    <row r="385" spans="2:65" s="182" customFormat="1" ht="16.5" customHeight="1">
      <c r="B385" s="183"/>
      <c r="C385" s="151" t="s">
        <v>1207</v>
      </c>
      <c r="D385" s="151" t="s">
        <v>118</v>
      </c>
      <c r="E385" s="152" t="s">
        <v>1208</v>
      </c>
      <c r="F385" s="341" t="s">
        <v>1209</v>
      </c>
      <c r="G385" s="341"/>
      <c r="H385" s="341"/>
      <c r="I385" s="341"/>
      <c r="J385" s="153" t="s">
        <v>142</v>
      </c>
      <c r="K385" s="154">
        <v>5</v>
      </c>
      <c r="L385" s="342"/>
      <c r="M385" s="342"/>
      <c r="N385" s="343">
        <f t="shared" si="28"/>
        <v>0</v>
      </c>
      <c r="O385" s="343"/>
      <c r="P385" s="343"/>
      <c r="Q385" s="343"/>
      <c r="R385" s="186"/>
      <c r="T385" s="254" t="s">
        <v>5</v>
      </c>
      <c r="U385" s="255" t="s">
        <v>36</v>
      </c>
      <c r="V385" s="256"/>
      <c r="W385" s="257"/>
      <c r="X385" s="257"/>
      <c r="Y385" s="257"/>
      <c r="Z385" s="257"/>
      <c r="AA385" s="258"/>
      <c r="AR385" s="172" t="s">
        <v>132</v>
      </c>
      <c r="AT385" s="172" t="s">
        <v>118</v>
      </c>
      <c r="AU385" s="172" t="s">
        <v>93</v>
      </c>
      <c r="AY385" s="172" t="s">
        <v>117</v>
      </c>
      <c r="BE385" s="259">
        <f t="shared" si="29"/>
        <v>0</v>
      </c>
      <c r="BF385" s="259">
        <f t="shared" si="30"/>
        <v>0</v>
      </c>
      <c r="BG385" s="259">
        <f t="shared" si="31"/>
        <v>0</v>
      </c>
      <c r="BH385" s="259">
        <f t="shared" si="32"/>
        <v>0</v>
      </c>
      <c r="BI385" s="259">
        <f t="shared" si="33"/>
        <v>0</v>
      </c>
      <c r="BJ385" s="172" t="s">
        <v>16</v>
      </c>
      <c r="BK385" s="259">
        <f t="shared" si="34"/>
        <v>0</v>
      </c>
      <c r="BL385" s="172" t="s">
        <v>132</v>
      </c>
      <c r="BM385" s="172" t="s">
        <v>1210</v>
      </c>
    </row>
    <row r="386" spans="2:65" s="182" customFormat="1" ht="25.5" customHeight="1">
      <c r="B386" s="183"/>
      <c r="C386" s="151" t="s">
        <v>1211</v>
      </c>
      <c r="D386" s="151" t="s">
        <v>118</v>
      </c>
      <c r="E386" s="152" t="s">
        <v>1212</v>
      </c>
      <c r="F386" s="341" t="s">
        <v>1213</v>
      </c>
      <c r="G386" s="341"/>
      <c r="H386" s="341"/>
      <c r="I386" s="341"/>
      <c r="J386" s="153" t="s">
        <v>142</v>
      </c>
      <c r="K386" s="154">
        <v>5</v>
      </c>
      <c r="L386" s="342"/>
      <c r="M386" s="342"/>
      <c r="N386" s="343">
        <f t="shared" si="28"/>
        <v>0</v>
      </c>
      <c r="O386" s="343"/>
      <c r="P386" s="343"/>
      <c r="Q386" s="343"/>
      <c r="R386" s="186"/>
      <c r="T386" s="254" t="s">
        <v>5</v>
      </c>
      <c r="U386" s="255" t="s">
        <v>36</v>
      </c>
      <c r="V386" s="256"/>
      <c r="W386" s="257"/>
      <c r="X386" s="257"/>
      <c r="Y386" s="257"/>
      <c r="Z386" s="257"/>
      <c r="AA386" s="258"/>
      <c r="AR386" s="172" t="s">
        <v>132</v>
      </c>
      <c r="AT386" s="172" t="s">
        <v>118</v>
      </c>
      <c r="AU386" s="172" t="s">
        <v>93</v>
      </c>
      <c r="AY386" s="172" t="s">
        <v>117</v>
      </c>
      <c r="BE386" s="259">
        <f t="shared" si="29"/>
        <v>0</v>
      </c>
      <c r="BF386" s="259">
        <f t="shared" si="30"/>
        <v>0</v>
      </c>
      <c r="BG386" s="259">
        <f t="shared" si="31"/>
        <v>0</v>
      </c>
      <c r="BH386" s="259">
        <f t="shared" si="32"/>
        <v>0</v>
      </c>
      <c r="BI386" s="259">
        <f t="shared" si="33"/>
        <v>0</v>
      </c>
      <c r="BJ386" s="172" t="s">
        <v>16</v>
      </c>
      <c r="BK386" s="259">
        <f t="shared" si="34"/>
        <v>0</v>
      </c>
      <c r="BL386" s="172" t="s">
        <v>132</v>
      </c>
      <c r="BM386" s="172" t="s">
        <v>1214</v>
      </c>
    </row>
    <row r="387" spans="2:65" s="182" customFormat="1" ht="25.5" customHeight="1">
      <c r="B387" s="183"/>
      <c r="C387" s="151" t="s">
        <v>1215</v>
      </c>
      <c r="D387" s="151" t="s">
        <v>118</v>
      </c>
      <c r="E387" s="152" t="s">
        <v>1216</v>
      </c>
      <c r="F387" s="341" t="s">
        <v>1217</v>
      </c>
      <c r="G387" s="341"/>
      <c r="H387" s="341"/>
      <c r="I387" s="341"/>
      <c r="J387" s="153" t="s">
        <v>142</v>
      </c>
      <c r="K387" s="154">
        <v>5</v>
      </c>
      <c r="L387" s="342"/>
      <c r="M387" s="342"/>
      <c r="N387" s="343">
        <f t="shared" si="28"/>
        <v>0</v>
      </c>
      <c r="O387" s="343"/>
      <c r="P387" s="343"/>
      <c r="Q387" s="343"/>
      <c r="R387" s="186"/>
      <c r="T387" s="254" t="s">
        <v>5</v>
      </c>
      <c r="U387" s="255" t="s">
        <v>36</v>
      </c>
      <c r="V387" s="256"/>
      <c r="W387" s="257"/>
      <c r="X387" s="257"/>
      <c r="Y387" s="257"/>
      <c r="Z387" s="257"/>
      <c r="AA387" s="258"/>
      <c r="AR387" s="172" t="s">
        <v>132</v>
      </c>
      <c r="AT387" s="172" t="s">
        <v>118</v>
      </c>
      <c r="AU387" s="172" t="s">
        <v>93</v>
      </c>
      <c r="AY387" s="172" t="s">
        <v>117</v>
      </c>
      <c r="BE387" s="259">
        <f t="shared" si="29"/>
        <v>0</v>
      </c>
      <c r="BF387" s="259">
        <f t="shared" si="30"/>
        <v>0</v>
      </c>
      <c r="BG387" s="259">
        <f t="shared" si="31"/>
        <v>0</v>
      </c>
      <c r="BH387" s="259">
        <f t="shared" si="32"/>
        <v>0</v>
      </c>
      <c r="BI387" s="259">
        <f t="shared" si="33"/>
        <v>0</v>
      </c>
      <c r="BJ387" s="172" t="s">
        <v>16</v>
      </c>
      <c r="BK387" s="259">
        <f t="shared" si="34"/>
        <v>0</v>
      </c>
      <c r="BL387" s="172" t="s">
        <v>132</v>
      </c>
      <c r="BM387" s="172" t="s">
        <v>1218</v>
      </c>
    </row>
    <row r="388" spans="2:65" s="182" customFormat="1" ht="25.5" customHeight="1">
      <c r="B388" s="183"/>
      <c r="C388" s="151" t="s">
        <v>1219</v>
      </c>
      <c r="D388" s="151" t="s">
        <v>118</v>
      </c>
      <c r="E388" s="152" t="s">
        <v>1220</v>
      </c>
      <c r="F388" s="341" t="s">
        <v>1221</v>
      </c>
      <c r="G388" s="341"/>
      <c r="H388" s="341"/>
      <c r="I388" s="341"/>
      <c r="J388" s="153" t="s">
        <v>142</v>
      </c>
      <c r="K388" s="154">
        <v>5</v>
      </c>
      <c r="L388" s="342"/>
      <c r="M388" s="342"/>
      <c r="N388" s="343">
        <f t="shared" si="28"/>
        <v>0</v>
      </c>
      <c r="O388" s="343"/>
      <c r="P388" s="343"/>
      <c r="Q388" s="343"/>
      <c r="R388" s="186"/>
      <c r="T388" s="254" t="s">
        <v>5</v>
      </c>
      <c r="U388" s="255" t="s">
        <v>36</v>
      </c>
      <c r="V388" s="256"/>
      <c r="W388" s="257"/>
      <c r="X388" s="257"/>
      <c r="Y388" s="257"/>
      <c r="Z388" s="257"/>
      <c r="AA388" s="258"/>
      <c r="AR388" s="172" t="s">
        <v>132</v>
      </c>
      <c r="AT388" s="172" t="s">
        <v>118</v>
      </c>
      <c r="AU388" s="172" t="s">
        <v>93</v>
      </c>
      <c r="AY388" s="172" t="s">
        <v>117</v>
      </c>
      <c r="BE388" s="259">
        <f t="shared" si="29"/>
        <v>0</v>
      </c>
      <c r="BF388" s="259">
        <f t="shared" si="30"/>
        <v>0</v>
      </c>
      <c r="BG388" s="259">
        <f t="shared" si="31"/>
        <v>0</v>
      </c>
      <c r="BH388" s="259">
        <f t="shared" si="32"/>
        <v>0</v>
      </c>
      <c r="BI388" s="259">
        <f t="shared" si="33"/>
        <v>0</v>
      </c>
      <c r="BJ388" s="172" t="s">
        <v>16</v>
      </c>
      <c r="BK388" s="259">
        <f t="shared" si="34"/>
        <v>0</v>
      </c>
      <c r="BL388" s="172" t="s">
        <v>132</v>
      </c>
      <c r="BM388" s="172" t="s">
        <v>1222</v>
      </c>
    </row>
    <row r="389" spans="2:65" s="182" customFormat="1" ht="25.5" customHeight="1">
      <c r="B389" s="183"/>
      <c r="C389" s="151" t="s">
        <v>1223</v>
      </c>
      <c r="D389" s="151" t="s">
        <v>118</v>
      </c>
      <c r="E389" s="152" t="s">
        <v>1224</v>
      </c>
      <c r="F389" s="341" t="s">
        <v>1225</v>
      </c>
      <c r="G389" s="341"/>
      <c r="H389" s="341"/>
      <c r="I389" s="341"/>
      <c r="J389" s="153" t="s">
        <v>142</v>
      </c>
      <c r="K389" s="154">
        <v>5</v>
      </c>
      <c r="L389" s="342"/>
      <c r="M389" s="342"/>
      <c r="N389" s="343">
        <f t="shared" si="28"/>
        <v>0</v>
      </c>
      <c r="O389" s="343"/>
      <c r="P389" s="343"/>
      <c r="Q389" s="343"/>
      <c r="R389" s="186"/>
      <c r="T389" s="254" t="s">
        <v>5</v>
      </c>
      <c r="U389" s="255" t="s">
        <v>36</v>
      </c>
      <c r="V389" s="256"/>
      <c r="W389" s="257"/>
      <c r="X389" s="257"/>
      <c r="Y389" s="257"/>
      <c r="Z389" s="257"/>
      <c r="AA389" s="258"/>
      <c r="AR389" s="172" t="s">
        <v>132</v>
      </c>
      <c r="AT389" s="172" t="s">
        <v>118</v>
      </c>
      <c r="AU389" s="172" t="s">
        <v>93</v>
      </c>
      <c r="AY389" s="172" t="s">
        <v>117</v>
      </c>
      <c r="BE389" s="259">
        <f t="shared" si="29"/>
        <v>0</v>
      </c>
      <c r="BF389" s="259">
        <f t="shared" si="30"/>
        <v>0</v>
      </c>
      <c r="BG389" s="259">
        <f t="shared" si="31"/>
        <v>0</v>
      </c>
      <c r="BH389" s="259">
        <f t="shared" si="32"/>
        <v>0</v>
      </c>
      <c r="BI389" s="259">
        <f t="shared" si="33"/>
        <v>0</v>
      </c>
      <c r="BJ389" s="172" t="s">
        <v>16</v>
      </c>
      <c r="BK389" s="259">
        <f t="shared" si="34"/>
        <v>0</v>
      </c>
      <c r="BL389" s="172" t="s">
        <v>132</v>
      </c>
      <c r="BM389" s="172" t="s">
        <v>1226</v>
      </c>
    </row>
    <row r="390" spans="2:65" s="182" customFormat="1" ht="25.5" customHeight="1">
      <c r="B390" s="183"/>
      <c r="C390" s="151" t="s">
        <v>1227</v>
      </c>
      <c r="D390" s="151" t="s">
        <v>118</v>
      </c>
      <c r="E390" s="152" t="s">
        <v>1228</v>
      </c>
      <c r="F390" s="341" t="s">
        <v>1229</v>
      </c>
      <c r="G390" s="341"/>
      <c r="H390" s="341"/>
      <c r="I390" s="341"/>
      <c r="J390" s="153" t="s">
        <v>142</v>
      </c>
      <c r="K390" s="154">
        <v>5</v>
      </c>
      <c r="L390" s="342"/>
      <c r="M390" s="342"/>
      <c r="N390" s="343">
        <f t="shared" si="28"/>
        <v>0</v>
      </c>
      <c r="O390" s="343"/>
      <c r="P390" s="343"/>
      <c r="Q390" s="343"/>
      <c r="R390" s="186"/>
      <c r="T390" s="254" t="s">
        <v>5</v>
      </c>
      <c r="U390" s="255" t="s">
        <v>36</v>
      </c>
      <c r="V390" s="256"/>
      <c r="W390" s="257"/>
      <c r="X390" s="257"/>
      <c r="Y390" s="257"/>
      <c r="Z390" s="257"/>
      <c r="AA390" s="258"/>
      <c r="AR390" s="172" t="s">
        <v>132</v>
      </c>
      <c r="AT390" s="172" t="s">
        <v>118</v>
      </c>
      <c r="AU390" s="172" t="s">
        <v>93</v>
      </c>
      <c r="AY390" s="172" t="s">
        <v>117</v>
      </c>
      <c r="BE390" s="259">
        <f t="shared" si="29"/>
        <v>0</v>
      </c>
      <c r="BF390" s="259">
        <f t="shared" si="30"/>
        <v>0</v>
      </c>
      <c r="BG390" s="259">
        <f t="shared" si="31"/>
        <v>0</v>
      </c>
      <c r="BH390" s="259">
        <f t="shared" si="32"/>
        <v>0</v>
      </c>
      <c r="BI390" s="259">
        <f t="shared" si="33"/>
        <v>0</v>
      </c>
      <c r="BJ390" s="172" t="s">
        <v>16</v>
      </c>
      <c r="BK390" s="259">
        <f t="shared" si="34"/>
        <v>0</v>
      </c>
      <c r="BL390" s="172" t="s">
        <v>132</v>
      </c>
      <c r="BM390" s="172" t="s">
        <v>1230</v>
      </c>
    </row>
    <row r="391" spans="2:65" s="182" customFormat="1" ht="25.5" customHeight="1">
      <c r="B391" s="183"/>
      <c r="C391" s="151" t="s">
        <v>1231</v>
      </c>
      <c r="D391" s="151" t="s">
        <v>118</v>
      </c>
      <c r="E391" s="152" t="s">
        <v>1232</v>
      </c>
      <c r="F391" s="341" t="s">
        <v>1233</v>
      </c>
      <c r="G391" s="341"/>
      <c r="H391" s="341"/>
      <c r="I391" s="341"/>
      <c r="J391" s="153" t="s">
        <v>142</v>
      </c>
      <c r="K391" s="154">
        <v>5</v>
      </c>
      <c r="L391" s="342"/>
      <c r="M391" s="342"/>
      <c r="N391" s="343">
        <f t="shared" si="28"/>
        <v>0</v>
      </c>
      <c r="O391" s="343"/>
      <c r="P391" s="343"/>
      <c r="Q391" s="343"/>
      <c r="R391" s="186"/>
      <c r="T391" s="254" t="s">
        <v>5</v>
      </c>
      <c r="U391" s="255" t="s">
        <v>36</v>
      </c>
      <c r="V391" s="256"/>
      <c r="W391" s="257"/>
      <c r="X391" s="257"/>
      <c r="Y391" s="257"/>
      <c r="Z391" s="257"/>
      <c r="AA391" s="258"/>
      <c r="AR391" s="172" t="s">
        <v>132</v>
      </c>
      <c r="AT391" s="172" t="s">
        <v>118</v>
      </c>
      <c r="AU391" s="172" t="s">
        <v>93</v>
      </c>
      <c r="AY391" s="172" t="s">
        <v>117</v>
      </c>
      <c r="BE391" s="259">
        <f t="shared" si="29"/>
        <v>0</v>
      </c>
      <c r="BF391" s="259">
        <f t="shared" si="30"/>
        <v>0</v>
      </c>
      <c r="BG391" s="259">
        <f t="shared" si="31"/>
        <v>0</v>
      </c>
      <c r="BH391" s="259">
        <f t="shared" si="32"/>
        <v>0</v>
      </c>
      <c r="BI391" s="259">
        <f t="shared" si="33"/>
        <v>0</v>
      </c>
      <c r="BJ391" s="172" t="s">
        <v>16</v>
      </c>
      <c r="BK391" s="259">
        <f t="shared" si="34"/>
        <v>0</v>
      </c>
      <c r="BL391" s="172" t="s">
        <v>132</v>
      </c>
      <c r="BM391" s="172" t="s">
        <v>1234</v>
      </c>
    </row>
    <row r="392" spans="2:65" s="182" customFormat="1" ht="25.5" customHeight="1">
      <c r="B392" s="183"/>
      <c r="C392" s="151" t="s">
        <v>1235</v>
      </c>
      <c r="D392" s="151" t="s">
        <v>118</v>
      </c>
      <c r="E392" s="152" t="s">
        <v>1236</v>
      </c>
      <c r="F392" s="341" t="s">
        <v>1237</v>
      </c>
      <c r="G392" s="341"/>
      <c r="H392" s="341"/>
      <c r="I392" s="341"/>
      <c r="J392" s="153" t="s">
        <v>142</v>
      </c>
      <c r="K392" s="154">
        <v>5</v>
      </c>
      <c r="L392" s="342"/>
      <c r="M392" s="342"/>
      <c r="N392" s="343">
        <f t="shared" si="28"/>
        <v>0</v>
      </c>
      <c r="O392" s="343"/>
      <c r="P392" s="343"/>
      <c r="Q392" s="343"/>
      <c r="R392" s="186"/>
      <c r="T392" s="254" t="s">
        <v>5</v>
      </c>
      <c r="U392" s="255" t="s">
        <v>36</v>
      </c>
      <c r="V392" s="256"/>
      <c r="W392" s="257"/>
      <c r="X392" s="257"/>
      <c r="Y392" s="257"/>
      <c r="Z392" s="257"/>
      <c r="AA392" s="258"/>
      <c r="AR392" s="172" t="s">
        <v>132</v>
      </c>
      <c r="AT392" s="172" t="s">
        <v>118</v>
      </c>
      <c r="AU392" s="172" t="s">
        <v>93</v>
      </c>
      <c r="AY392" s="172" t="s">
        <v>117</v>
      </c>
      <c r="BE392" s="259">
        <f t="shared" si="29"/>
        <v>0</v>
      </c>
      <c r="BF392" s="259">
        <f t="shared" si="30"/>
        <v>0</v>
      </c>
      <c r="BG392" s="259">
        <f t="shared" si="31"/>
        <v>0</v>
      </c>
      <c r="BH392" s="259">
        <f t="shared" si="32"/>
        <v>0</v>
      </c>
      <c r="BI392" s="259">
        <f t="shared" si="33"/>
        <v>0</v>
      </c>
      <c r="BJ392" s="172" t="s">
        <v>16</v>
      </c>
      <c r="BK392" s="259">
        <f t="shared" si="34"/>
        <v>0</v>
      </c>
      <c r="BL392" s="172" t="s">
        <v>132</v>
      </c>
      <c r="BM392" s="172" t="s">
        <v>1238</v>
      </c>
    </row>
    <row r="393" spans="2:65" s="182" customFormat="1" ht="16.5" customHeight="1">
      <c r="B393" s="183"/>
      <c r="C393" s="151" t="s">
        <v>1239</v>
      </c>
      <c r="D393" s="151" t="s">
        <v>118</v>
      </c>
      <c r="E393" s="152" t="s">
        <v>1240</v>
      </c>
      <c r="F393" s="341" t="s">
        <v>1241</v>
      </c>
      <c r="G393" s="341"/>
      <c r="H393" s="341"/>
      <c r="I393" s="341"/>
      <c r="J393" s="153" t="s">
        <v>161</v>
      </c>
      <c r="K393" s="154">
        <v>1</v>
      </c>
      <c r="L393" s="342"/>
      <c r="M393" s="342"/>
      <c r="N393" s="343">
        <f t="shared" si="28"/>
        <v>0</v>
      </c>
      <c r="O393" s="343"/>
      <c r="P393" s="343"/>
      <c r="Q393" s="343"/>
      <c r="R393" s="186"/>
      <c r="T393" s="254" t="s">
        <v>5</v>
      </c>
      <c r="U393" s="255" t="s">
        <v>36</v>
      </c>
      <c r="V393" s="256"/>
      <c r="W393" s="257"/>
      <c r="X393" s="257"/>
      <c r="Y393" s="257"/>
      <c r="Z393" s="257"/>
      <c r="AA393" s="258"/>
      <c r="AR393" s="172" t="s">
        <v>132</v>
      </c>
      <c r="AT393" s="172" t="s">
        <v>118</v>
      </c>
      <c r="AU393" s="172" t="s">
        <v>93</v>
      </c>
      <c r="AY393" s="172" t="s">
        <v>117</v>
      </c>
      <c r="BE393" s="259">
        <f t="shared" si="29"/>
        <v>0</v>
      </c>
      <c r="BF393" s="259">
        <f t="shared" si="30"/>
        <v>0</v>
      </c>
      <c r="BG393" s="259">
        <f t="shared" si="31"/>
        <v>0</v>
      </c>
      <c r="BH393" s="259">
        <f t="shared" si="32"/>
        <v>0</v>
      </c>
      <c r="BI393" s="259">
        <f t="shared" si="33"/>
        <v>0</v>
      </c>
      <c r="BJ393" s="172" t="s">
        <v>16</v>
      </c>
      <c r="BK393" s="259">
        <f t="shared" si="34"/>
        <v>0</v>
      </c>
      <c r="BL393" s="172" t="s">
        <v>132</v>
      </c>
      <c r="BM393" s="172" t="s">
        <v>1242</v>
      </c>
    </row>
    <row r="394" spans="2:65" s="182" customFormat="1" ht="16.5" customHeight="1">
      <c r="B394" s="183"/>
      <c r="C394" s="151" t="s">
        <v>1243</v>
      </c>
      <c r="D394" s="151" t="s">
        <v>118</v>
      </c>
      <c r="E394" s="152" t="s">
        <v>1244</v>
      </c>
      <c r="F394" s="341" t="s">
        <v>1245</v>
      </c>
      <c r="G394" s="341"/>
      <c r="H394" s="341"/>
      <c r="I394" s="341"/>
      <c r="J394" s="153" t="s">
        <v>161</v>
      </c>
      <c r="K394" s="154">
        <v>1</v>
      </c>
      <c r="L394" s="342"/>
      <c r="M394" s="342"/>
      <c r="N394" s="343">
        <f t="shared" si="28"/>
        <v>0</v>
      </c>
      <c r="O394" s="343"/>
      <c r="P394" s="343"/>
      <c r="Q394" s="343"/>
      <c r="R394" s="186"/>
      <c r="T394" s="254" t="s">
        <v>5</v>
      </c>
      <c r="U394" s="255" t="s">
        <v>36</v>
      </c>
      <c r="V394" s="256"/>
      <c r="W394" s="257"/>
      <c r="X394" s="257"/>
      <c r="Y394" s="257"/>
      <c r="Z394" s="257"/>
      <c r="AA394" s="258"/>
      <c r="AR394" s="172" t="s">
        <v>132</v>
      </c>
      <c r="AT394" s="172" t="s">
        <v>118</v>
      </c>
      <c r="AU394" s="172" t="s">
        <v>93</v>
      </c>
      <c r="AY394" s="172" t="s">
        <v>117</v>
      </c>
      <c r="BE394" s="259">
        <f t="shared" si="29"/>
        <v>0</v>
      </c>
      <c r="BF394" s="259">
        <f t="shared" si="30"/>
        <v>0</v>
      </c>
      <c r="BG394" s="259">
        <f t="shared" si="31"/>
        <v>0</v>
      </c>
      <c r="BH394" s="259">
        <f t="shared" si="32"/>
        <v>0</v>
      </c>
      <c r="BI394" s="259">
        <f t="shared" si="33"/>
        <v>0</v>
      </c>
      <c r="BJ394" s="172" t="s">
        <v>16</v>
      </c>
      <c r="BK394" s="259">
        <f t="shared" si="34"/>
        <v>0</v>
      </c>
      <c r="BL394" s="172" t="s">
        <v>132</v>
      </c>
      <c r="BM394" s="172" t="s">
        <v>1246</v>
      </c>
    </row>
    <row r="395" spans="2:65" s="182" customFormat="1" ht="25.5" customHeight="1">
      <c r="B395" s="183"/>
      <c r="C395" s="151" t="s">
        <v>1247</v>
      </c>
      <c r="D395" s="151" t="s">
        <v>118</v>
      </c>
      <c r="E395" s="152" t="s">
        <v>1248</v>
      </c>
      <c r="F395" s="341" t="s">
        <v>1249</v>
      </c>
      <c r="G395" s="341"/>
      <c r="H395" s="341"/>
      <c r="I395" s="341"/>
      <c r="J395" s="153" t="s">
        <v>142</v>
      </c>
      <c r="K395" s="154">
        <v>1</v>
      </c>
      <c r="L395" s="342"/>
      <c r="M395" s="342"/>
      <c r="N395" s="343">
        <f t="shared" si="28"/>
        <v>0</v>
      </c>
      <c r="O395" s="343"/>
      <c r="P395" s="343"/>
      <c r="Q395" s="343"/>
      <c r="R395" s="186"/>
      <c r="T395" s="254" t="s">
        <v>5</v>
      </c>
      <c r="U395" s="255" t="s">
        <v>36</v>
      </c>
      <c r="V395" s="256"/>
      <c r="W395" s="257"/>
      <c r="X395" s="257"/>
      <c r="Y395" s="257"/>
      <c r="Z395" s="257"/>
      <c r="AA395" s="258"/>
      <c r="AR395" s="172" t="s">
        <v>132</v>
      </c>
      <c r="AT395" s="172" t="s">
        <v>118</v>
      </c>
      <c r="AU395" s="172" t="s">
        <v>93</v>
      </c>
      <c r="AY395" s="172" t="s">
        <v>117</v>
      </c>
      <c r="BE395" s="259">
        <f t="shared" si="29"/>
        <v>0</v>
      </c>
      <c r="BF395" s="259">
        <f t="shared" si="30"/>
        <v>0</v>
      </c>
      <c r="BG395" s="259">
        <f t="shared" si="31"/>
        <v>0</v>
      </c>
      <c r="BH395" s="259">
        <f t="shared" si="32"/>
        <v>0</v>
      </c>
      <c r="BI395" s="259">
        <f t="shared" si="33"/>
        <v>0</v>
      </c>
      <c r="BJ395" s="172" t="s">
        <v>16</v>
      </c>
      <c r="BK395" s="259">
        <f t="shared" si="34"/>
        <v>0</v>
      </c>
      <c r="BL395" s="172" t="s">
        <v>132</v>
      </c>
      <c r="BM395" s="172" t="s">
        <v>1250</v>
      </c>
    </row>
    <row r="396" spans="2:65" s="182" customFormat="1" ht="25.5" customHeight="1">
      <c r="B396" s="183"/>
      <c r="C396" s="151" t="s">
        <v>1251</v>
      </c>
      <c r="D396" s="151" t="s">
        <v>118</v>
      </c>
      <c r="E396" s="152" t="s">
        <v>1252</v>
      </c>
      <c r="F396" s="341" t="s">
        <v>1253</v>
      </c>
      <c r="G396" s="341"/>
      <c r="H396" s="341"/>
      <c r="I396" s="341"/>
      <c r="J396" s="153" t="s">
        <v>142</v>
      </c>
      <c r="K396" s="154">
        <v>1</v>
      </c>
      <c r="L396" s="342"/>
      <c r="M396" s="342"/>
      <c r="N396" s="343">
        <f t="shared" si="28"/>
        <v>0</v>
      </c>
      <c r="O396" s="343"/>
      <c r="P396" s="343"/>
      <c r="Q396" s="343"/>
      <c r="R396" s="186"/>
      <c r="T396" s="254" t="s">
        <v>5</v>
      </c>
      <c r="U396" s="255" t="s">
        <v>36</v>
      </c>
      <c r="V396" s="256"/>
      <c r="W396" s="257"/>
      <c r="X396" s="257"/>
      <c r="Y396" s="257"/>
      <c r="Z396" s="257"/>
      <c r="AA396" s="258"/>
      <c r="AR396" s="172" t="s">
        <v>132</v>
      </c>
      <c r="AT396" s="172" t="s">
        <v>118</v>
      </c>
      <c r="AU396" s="172" t="s">
        <v>93</v>
      </c>
      <c r="AY396" s="172" t="s">
        <v>117</v>
      </c>
      <c r="BE396" s="259">
        <f t="shared" si="29"/>
        <v>0</v>
      </c>
      <c r="BF396" s="259">
        <f t="shared" si="30"/>
        <v>0</v>
      </c>
      <c r="BG396" s="259">
        <f t="shared" si="31"/>
        <v>0</v>
      </c>
      <c r="BH396" s="259">
        <f t="shared" si="32"/>
        <v>0</v>
      </c>
      <c r="BI396" s="259">
        <f t="shared" si="33"/>
        <v>0</v>
      </c>
      <c r="BJ396" s="172" t="s">
        <v>16</v>
      </c>
      <c r="BK396" s="259">
        <f t="shared" si="34"/>
        <v>0</v>
      </c>
      <c r="BL396" s="172" t="s">
        <v>132</v>
      </c>
      <c r="BM396" s="172" t="s">
        <v>1254</v>
      </c>
    </row>
    <row r="397" spans="2:65" s="182" customFormat="1" ht="25.5" customHeight="1">
      <c r="B397" s="183"/>
      <c r="C397" s="151" t="s">
        <v>1255</v>
      </c>
      <c r="D397" s="151" t="s">
        <v>118</v>
      </c>
      <c r="E397" s="152" t="s">
        <v>1256</v>
      </c>
      <c r="F397" s="341" t="s">
        <v>1257</v>
      </c>
      <c r="G397" s="341"/>
      <c r="H397" s="341"/>
      <c r="I397" s="341"/>
      <c r="J397" s="153" t="s">
        <v>142</v>
      </c>
      <c r="K397" s="154">
        <v>1</v>
      </c>
      <c r="L397" s="342"/>
      <c r="M397" s="342"/>
      <c r="N397" s="343">
        <f t="shared" si="28"/>
        <v>0</v>
      </c>
      <c r="O397" s="343"/>
      <c r="P397" s="343"/>
      <c r="Q397" s="343"/>
      <c r="R397" s="186"/>
      <c r="T397" s="254" t="s">
        <v>5</v>
      </c>
      <c r="U397" s="255" t="s">
        <v>36</v>
      </c>
      <c r="V397" s="256"/>
      <c r="W397" s="257"/>
      <c r="X397" s="257"/>
      <c r="Y397" s="257"/>
      <c r="Z397" s="257"/>
      <c r="AA397" s="258"/>
      <c r="AR397" s="172" t="s">
        <v>132</v>
      </c>
      <c r="AT397" s="172" t="s">
        <v>118</v>
      </c>
      <c r="AU397" s="172" t="s">
        <v>93</v>
      </c>
      <c r="AY397" s="172" t="s">
        <v>117</v>
      </c>
      <c r="BE397" s="259">
        <f t="shared" si="29"/>
        <v>0</v>
      </c>
      <c r="BF397" s="259">
        <f t="shared" si="30"/>
        <v>0</v>
      </c>
      <c r="BG397" s="259">
        <f t="shared" si="31"/>
        <v>0</v>
      </c>
      <c r="BH397" s="259">
        <f t="shared" si="32"/>
        <v>0</v>
      </c>
      <c r="BI397" s="259">
        <f t="shared" si="33"/>
        <v>0</v>
      </c>
      <c r="BJ397" s="172" t="s">
        <v>16</v>
      </c>
      <c r="BK397" s="259">
        <f t="shared" si="34"/>
        <v>0</v>
      </c>
      <c r="BL397" s="172" t="s">
        <v>132</v>
      </c>
      <c r="BM397" s="172" t="s">
        <v>1258</v>
      </c>
    </row>
    <row r="398" spans="2:65" s="182" customFormat="1" ht="25.5" customHeight="1">
      <c r="B398" s="183"/>
      <c r="C398" s="151" t="s">
        <v>1259</v>
      </c>
      <c r="D398" s="151" t="s">
        <v>118</v>
      </c>
      <c r="E398" s="152" t="s">
        <v>1260</v>
      </c>
      <c r="F398" s="341" t="s">
        <v>1261</v>
      </c>
      <c r="G398" s="341"/>
      <c r="H398" s="341"/>
      <c r="I398" s="341"/>
      <c r="J398" s="153" t="s">
        <v>142</v>
      </c>
      <c r="K398" s="154">
        <v>1</v>
      </c>
      <c r="L398" s="342"/>
      <c r="M398" s="342"/>
      <c r="N398" s="343">
        <f t="shared" si="28"/>
        <v>0</v>
      </c>
      <c r="O398" s="343"/>
      <c r="P398" s="343"/>
      <c r="Q398" s="343"/>
      <c r="R398" s="186"/>
      <c r="T398" s="254" t="s">
        <v>5</v>
      </c>
      <c r="U398" s="255" t="s">
        <v>36</v>
      </c>
      <c r="V398" s="256"/>
      <c r="W398" s="257"/>
      <c r="X398" s="257"/>
      <c r="Y398" s="257"/>
      <c r="Z398" s="257"/>
      <c r="AA398" s="258"/>
      <c r="AR398" s="172" t="s">
        <v>132</v>
      </c>
      <c r="AT398" s="172" t="s">
        <v>118</v>
      </c>
      <c r="AU398" s="172" t="s">
        <v>93</v>
      </c>
      <c r="AY398" s="172" t="s">
        <v>117</v>
      </c>
      <c r="BE398" s="259">
        <f t="shared" si="29"/>
        <v>0</v>
      </c>
      <c r="BF398" s="259">
        <f t="shared" si="30"/>
        <v>0</v>
      </c>
      <c r="BG398" s="259">
        <f t="shared" si="31"/>
        <v>0</v>
      </c>
      <c r="BH398" s="259">
        <f t="shared" si="32"/>
        <v>0</v>
      </c>
      <c r="BI398" s="259">
        <f t="shared" si="33"/>
        <v>0</v>
      </c>
      <c r="BJ398" s="172" t="s">
        <v>16</v>
      </c>
      <c r="BK398" s="259">
        <f t="shared" si="34"/>
        <v>0</v>
      </c>
      <c r="BL398" s="172" t="s">
        <v>132</v>
      </c>
      <c r="BM398" s="172" t="s">
        <v>1262</v>
      </c>
    </row>
    <row r="399" spans="2:65" s="182" customFormat="1" ht="25.5" customHeight="1">
      <c r="B399" s="183"/>
      <c r="C399" s="151" t="s">
        <v>1263</v>
      </c>
      <c r="D399" s="151" t="s">
        <v>118</v>
      </c>
      <c r="E399" s="152" t="s">
        <v>1264</v>
      </c>
      <c r="F399" s="341" t="s">
        <v>1265</v>
      </c>
      <c r="G399" s="341"/>
      <c r="H399" s="341"/>
      <c r="I399" s="341"/>
      <c r="J399" s="153" t="s">
        <v>142</v>
      </c>
      <c r="K399" s="154">
        <v>1</v>
      </c>
      <c r="L399" s="342"/>
      <c r="M399" s="342"/>
      <c r="N399" s="343">
        <f t="shared" si="28"/>
        <v>0</v>
      </c>
      <c r="O399" s="343"/>
      <c r="P399" s="343"/>
      <c r="Q399" s="343"/>
      <c r="R399" s="186"/>
      <c r="T399" s="254" t="s">
        <v>5</v>
      </c>
      <c r="U399" s="255" t="s">
        <v>36</v>
      </c>
      <c r="V399" s="256"/>
      <c r="W399" s="257"/>
      <c r="X399" s="257"/>
      <c r="Y399" s="257"/>
      <c r="Z399" s="257"/>
      <c r="AA399" s="258"/>
      <c r="AR399" s="172" t="s">
        <v>132</v>
      </c>
      <c r="AT399" s="172" t="s">
        <v>118</v>
      </c>
      <c r="AU399" s="172" t="s">
        <v>93</v>
      </c>
      <c r="AY399" s="172" t="s">
        <v>117</v>
      </c>
      <c r="BE399" s="259">
        <f t="shared" si="29"/>
        <v>0</v>
      </c>
      <c r="BF399" s="259">
        <f t="shared" si="30"/>
        <v>0</v>
      </c>
      <c r="BG399" s="259">
        <f t="shared" si="31"/>
        <v>0</v>
      </c>
      <c r="BH399" s="259">
        <f t="shared" si="32"/>
        <v>0</v>
      </c>
      <c r="BI399" s="259">
        <f t="shared" si="33"/>
        <v>0</v>
      </c>
      <c r="BJ399" s="172" t="s">
        <v>16</v>
      </c>
      <c r="BK399" s="259">
        <f t="shared" si="34"/>
        <v>0</v>
      </c>
      <c r="BL399" s="172" t="s">
        <v>132</v>
      </c>
      <c r="BM399" s="172" t="s">
        <v>1266</v>
      </c>
    </row>
    <row r="400" spans="2:65" s="182" customFormat="1" ht="25.5" customHeight="1">
      <c r="B400" s="183"/>
      <c r="C400" s="151" t="s">
        <v>1267</v>
      </c>
      <c r="D400" s="151" t="s">
        <v>118</v>
      </c>
      <c r="E400" s="152" t="s">
        <v>1268</v>
      </c>
      <c r="F400" s="341" t="s">
        <v>1269</v>
      </c>
      <c r="G400" s="341"/>
      <c r="H400" s="341"/>
      <c r="I400" s="341"/>
      <c r="J400" s="153" t="s">
        <v>142</v>
      </c>
      <c r="K400" s="154">
        <v>1</v>
      </c>
      <c r="L400" s="342"/>
      <c r="M400" s="342"/>
      <c r="N400" s="343">
        <f t="shared" si="28"/>
        <v>0</v>
      </c>
      <c r="O400" s="343"/>
      <c r="P400" s="343"/>
      <c r="Q400" s="343"/>
      <c r="R400" s="186"/>
      <c r="T400" s="254" t="s">
        <v>5</v>
      </c>
      <c r="U400" s="255" t="s">
        <v>36</v>
      </c>
      <c r="V400" s="256"/>
      <c r="W400" s="257"/>
      <c r="X400" s="257"/>
      <c r="Y400" s="257"/>
      <c r="Z400" s="257"/>
      <c r="AA400" s="258"/>
      <c r="AR400" s="172" t="s">
        <v>132</v>
      </c>
      <c r="AT400" s="172" t="s">
        <v>118</v>
      </c>
      <c r="AU400" s="172" t="s">
        <v>93</v>
      </c>
      <c r="AY400" s="172" t="s">
        <v>117</v>
      </c>
      <c r="BE400" s="259">
        <f t="shared" si="29"/>
        <v>0</v>
      </c>
      <c r="BF400" s="259">
        <f t="shared" si="30"/>
        <v>0</v>
      </c>
      <c r="BG400" s="259">
        <f t="shared" si="31"/>
        <v>0</v>
      </c>
      <c r="BH400" s="259">
        <f t="shared" si="32"/>
        <v>0</v>
      </c>
      <c r="BI400" s="259">
        <f t="shared" si="33"/>
        <v>0</v>
      </c>
      <c r="BJ400" s="172" t="s">
        <v>16</v>
      </c>
      <c r="BK400" s="259">
        <f t="shared" si="34"/>
        <v>0</v>
      </c>
      <c r="BL400" s="172" t="s">
        <v>132</v>
      </c>
      <c r="BM400" s="172" t="s">
        <v>1270</v>
      </c>
    </row>
    <row r="401" spans="2:65" s="182" customFormat="1" ht="38.25" customHeight="1">
      <c r="B401" s="183"/>
      <c r="C401" s="151" t="s">
        <v>1271</v>
      </c>
      <c r="D401" s="151" t="s">
        <v>118</v>
      </c>
      <c r="E401" s="152" t="s">
        <v>1272</v>
      </c>
      <c r="F401" s="341" t="s">
        <v>1273</v>
      </c>
      <c r="G401" s="341"/>
      <c r="H401" s="341"/>
      <c r="I401" s="341"/>
      <c r="J401" s="153" t="s">
        <v>142</v>
      </c>
      <c r="K401" s="154">
        <v>1</v>
      </c>
      <c r="L401" s="342"/>
      <c r="M401" s="342"/>
      <c r="N401" s="343">
        <f t="shared" si="28"/>
        <v>0</v>
      </c>
      <c r="O401" s="343"/>
      <c r="P401" s="343"/>
      <c r="Q401" s="343"/>
      <c r="R401" s="186"/>
      <c r="T401" s="254" t="s">
        <v>5</v>
      </c>
      <c r="U401" s="255" t="s">
        <v>36</v>
      </c>
      <c r="V401" s="256"/>
      <c r="W401" s="257"/>
      <c r="X401" s="257"/>
      <c r="Y401" s="257"/>
      <c r="Z401" s="257"/>
      <c r="AA401" s="258"/>
      <c r="AR401" s="172" t="s">
        <v>132</v>
      </c>
      <c r="AT401" s="172" t="s">
        <v>118</v>
      </c>
      <c r="AU401" s="172" t="s">
        <v>93</v>
      </c>
      <c r="AY401" s="172" t="s">
        <v>117</v>
      </c>
      <c r="BE401" s="259">
        <f t="shared" si="29"/>
        <v>0</v>
      </c>
      <c r="BF401" s="259">
        <f t="shared" si="30"/>
        <v>0</v>
      </c>
      <c r="BG401" s="259">
        <f t="shared" si="31"/>
        <v>0</v>
      </c>
      <c r="BH401" s="259">
        <f t="shared" si="32"/>
        <v>0</v>
      </c>
      <c r="BI401" s="259">
        <f t="shared" si="33"/>
        <v>0</v>
      </c>
      <c r="BJ401" s="172" t="s">
        <v>16</v>
      </c>
      <c r="BK401" s="259">
        <f t="shared" si="34"/>
        <v>0</v>
      </c>
      <c r="BL401" s="172" t="s">
        <v>132</v>
      </c>
      <c r="BM401" s="172" t="s">
        <v>1274</v>
      </c>
    </row>
    <row r="402" spans="2:65" s="182" customFormat="1" ht="38.25" customHeight="1">
      <c r="B402" s="183"/>
      <c r="C402" s="151" t="s">
        <v>1275</v>
      </c>
      <c r="D402" s="151" t="s">
        <v>118</v>
      </c>
      <c r="E402" s="152" t="s">
        <v>1276</v>
      </c>
      <c r="F402" s="341" t="s">
        <v>1277</v>
      </c>
      <c r="G402" s="341"/>
      <c r="H402" s="341"/>
      <c r="I402" s="341"/>
      <c r="J402" s="153" t="s">
        <v>142</v>
      </c>
      <c r="K402" s="154">
        <v>1</v>
      </c>
      <c r="L402" s="342"/>
      <c r="M402" s="342"/>
      <c r="N402" s="343">
        <f t="shared" si="28"/>
        <v>0</v>
      </c>
      <c r="O402" s="343"/>
      <c r="P402" s="343"/>
      <c r="Q402" s="343"/>
      <c r="R402" s="186"/>
      <c r="T402" s="254" t="s">
        <v>5</v>
      </c>
      <c r="U402" s="255" t="s">
        <v>36</v>
      </c>
      <c r="V402" s="256"/>
      <c r="W402" s="257"/>
      <c r="X402" s="257"/>
      <c r="Y402" s="257"/>
      <c r="Z402" s="257"/>
      <c r="AA402" s="258"/>
      <c r="AR402" s="172" t="s">
        <v>132</v>
      </c>
      <c r="AT402" s="172" t="s">
        <v>118</v>
      </c>
      <c r="AU402" s="172" t="s">
        <v>93</v>
      </c>
      <c r="AY402" s="172" t="s">
        <v>117</v>
      </c>
      <c r="BE402" s="259">
        <f t="shared" si="29"/>
        <v>0</v>
      </c>
      <c r="BF402" s="259">
        <f t="shared" si="30"/>
        <v>0</v>
      </c>
      <c r="BG402" s="259">
        <f t="shared" si="31"/>
        <v>0</v>
      </c>
      <c r="BH402" s="259">
        <f t="shared" si="32"/>
        <v>0</v>
      </c>
      <c r="BI402" s="259">
        <f t="shared" si="33"/>
        <v>0</v>
      </c>
      <c r="BJ402" s="172" t="s">
        <v>16</v>
      </c>
      <c r="BK402" s="259">
        <f t="shared" si="34"/>
        <v>0</v>
      </c>
      <c r="BL402" s="172" t="s">
        <v>132</v>
      </c>
      <c r="BM402" s="172" t="s">
        <v>1278</v>
      </c>
    </row>
    <row r="403" spans="2:65" s="182" customFormat="1" ht="25.5" customHeight="1">
      <c r="B403" s="183"/>
      <c r="C403" s="151" t="s">
        <v>1279</v>
      </c>
      <c r="D403" s="151" t="s">
        <v>118</v>
      </c>
      <c r="E403" s="152" t="s">
        <v>1280</v>
      </c>
      <c r="F403" s="341" t="s">
        <v>1281</v>
      </c>
      <c r="G403" s="341"/>
      <c r="H403" s="341"/>
      <c r="I403" s="341"/>
      <c r="J403" s="153" t="s">
        <v>142</v>
      </c>
      <c r="K403" s="154">
        <v>1</v>
      </c>
      <c r="L403" s="342"/>
      <c r="M403" s="342"/>
      <c r="N403" s="343">
        <f t="shared" si="28"/>
        <v>0</v>
      </c>
      <c r="O403" s="343"/>
      <c r="P403" s="343"/>
      <c r="Q403" s="343"/>
      <c r="R403" s="186"/>
      <c r="T403" s="254" t="s">
        <v>5</v>
      </c>
      <c r="U403" s="255" t="s">
        <v>36</v>
      </c>
      <c r="V403" s="256"/>
      <c r="W403" s="257"/>
      <c r="X403" s="257"/>
      <c r="Y403" s="257"/>
      <c r="Z403" s="257"/>
      <c r="AA403" s="258"/>
      <c r="AR403" s="172" t="s">
        <v>132</v>
      </c>
      <c r="AT403" s="172" t="s">
        <v>118</v>
      </c>
      <c r="AU403" s="172" t="s">
        <v>93</v>
      </c>
      <c r="AY403" s="172" t="s">
        <v>117</v>
      </c>
      <c r="BE403" s="259">
        <f t="shared" si="29"/>
        <v>0</v>
      </c>
      <c r="BF403" s="259">
        <f t="shared" si="30"/>
        <v>0</v>
      </c>
      <c r="BG403" s="259">
        <f t="shared" si="31"/>
        <v>0</v>
      </c>
      <c r="BH403" s="259">
        <f t="shared" si="32"/>
        <v>0</v>
      </c>
      <c r="BI403" s="259">
        <f t="shared" si="33"/>
        <v>0</v>
      </c>
      <c r="BJ403" s="172" t="s">
        <v>16</v>
      </c>
      <c r="BK403" s="259">
        <f t="shared" si="34"/>
        <v>0</v>
      </c>
      <c r="BL403" s="172" t="s">
        <v>132</v>
      </c>
      <c r="BM403" s="172" t="s">
        <v>1282</v>
      </c>
    </row>
    <row r="404" spans="2:65" s="182" customFormat="1" ht="25.5" customHeight="1">
      <c r="B404" s="183"/>
      <c r="C404" s="151" t="s">
        <v>1283</v>
      </c>
      <c r="D404" s="151" t="s">
        <v>118</v>
      </c>
      <c r="E404" s="152" t="s">
        <v>1284</v>
      </c>
      <c r="F404" s="341" t="s">
        <v>1285</v>
      </c>
      <c r="G404" s="341"/>
      <c r="H404" s="341"/>
      <c r="I404" s="341"/>
      <c r="J404" s="153" t="s">
        <v>142</v>
      </c>
      <c r="K404" s="154">
        <v>1</v>
      </c>
      <c r="L404" s="342"/>
      <c r="M404" s="342"/>
      <c r="N404" s="343">
        <f t="shared" si="28"/>
        <v>0</v>
      </c>
      <c r="O404" s="343"/>
      <c r="P404" s="343"/>
      <c r="Q404" s="343"/>
      <c r="R404" s="186"/>
      <c r="T404" s="254" t="s">
        <v>5</v>
      </c>
      <c r="U404" s="255" t="s">
        <v>36</v>
      </c>
      <c r="V404" s="256"/>
      <c r="W404" s="257"/>
      <c r="X404" s="257"/>
      <c r="Y404" s="257"/>
      <c r="Z404" s="257"/>
      <c r="AA404" s="258"/>
      <c r="AR404" s="172" t="s">
        <v>132</v>
      </c>
      <c r="AT404" s="172" t="s">
        <v>118</v>
      </c>
      <c r="AU404" s="172" t="s">
        <v>93</v>
      </c>
      <c r="AY404" s="172" t="s">
        <v>117</v>
      </c>
      <c r="BE404" s="259">
        <f t="shared" si="29"/>
        <v>0</v>
      </c>
      <c r="BF404" s="259">
        <f t="shared" si="30"/>
        <v>0</v>
      </c>
      <c r="BG404" s="259">
        <f t="shared" si="31"/>
        <v>0</v>
      </c>
      <c r="BH404" s="259">
        <f t="shared" si="32"/>
        <v>0</v>
      </c>
      <c r="BI404" s="259">
        <f t="shared" si="33"/>
        <v>0</v>
      </c>
      <c r="BJ404" s="172" t="s">
        <v>16</v>
      </c>
      <c r="BK404" s="259">
        <f t="shared" si="34"/>
        <v>0</v>
      </c>
      <c r="BL404" s="172" t="s">
        <v>132</v>
      </c>
      <c r="BM404" s="172" t="s">
        <v>1286</v>
      </c>
    </row>
    <row r="405" spans="2:65" s="182" customFormat="1" ht="25.5" customHeight="1">
      <c r="B405" s="183"/>
      <c r="C405" s="151" t="s">
        <v>1287</v>
      </c>
      <c r="D405" s="151" t="s">
        <v>118</v>
      </c>
      <c r="E405" s="152" t="s">
        <v>1288</v>
      </c>
      <c r="F405" s="341" t="s">
        <v>1289</v>
      </c>
      <c r="G405" s="341"/>
      <c r="H405" s="341"/>
      <c r="I405" s="341"/>
      <c r="J405" s="153" t="s">
        <v>142</v>
      </c>
      <c r="K405" s="154">
        <v>1</v>
      </c>
      <c r="L405" s="342"/>
      <c r="M405" s="342"/>
      <c r="N405" s="343">
        <f t="shared" si="28"/>
        <v>0</v>
      </c>
      <c r="O405" s="343"/>
      <c r="P405" s="343"/>
      <c r="Q405" s="343"/>
      <c r="R405" s="186"/>
      <c r="T405" s="254" t="s">
        <v>5</v>
      </c>
      <c r="U405" s="255" t="s">
        <v>36</v>
      </c>
      <c r="V405" s="256"/>
      <c r="W405" s="257"/>
      <c r="X405" s="257"/>
      <c r="Y405" s="257"/>
      <c r="Z405" s="257"/>
      <c r="AA405" s="258"/>
      <c r="AR405" s="172" t="s">
        <v>132</v>
      </c>
      <c r="AT405" s="172" t="s">
        <v>118</v>
      </c>
      <c r="AU405" s="172" t="s">
        <v>93</v>
      </c>
      <c r="AY405" s="172" t="s">
        <v>117</v>
      </c>
      <c r="BE405" s="259">
        <f t="shared" si="29"/>
        <v>0</v>
      </c>
      <c r="BF405" s="259">
        <f t="shared" si="30"/>
        <v>0</v>
      </c>
      <c r="BG405" s="259">
        <f t="shared" si="31"/>
        <v>0</v>
      </c>
      <c r="BH405" s="259">
        <f t="shared" si="32"/>
        <v>0</v>
      </c>
      <c r="BI405" s="259">
        <f t="shared" si="33"/>
        <v>0</v>
      </c>
      <c r="BJ405" s="172" t="s">
        <v>16</v>
      </c>
      <c r="BK405" s="259">
        <f t="shared" si="34"/>
        <v>0</v>
      </c>
      <c r="BL405" s="172" t="s">
        <v>132</v>
      </c>
      <c r="BM405" s="172" t="s">
        <v>1290</v>
      </c>
    </row>
    <row r="406" spans="2:65" s="182" customFormat="1" ht="25.5" customHeight="1">
      <c r="B406" s="183"/>
      <c r="C406" s="151" t="s">
        <v>1291</v>
      </c>
      <c r="D406" s="151" t="s">
        <v>118</v>
      </c>
      <c r="E406" s="152" t="s">
        <v>1292</v>
      </c>
      <c r="F406" s="341" t="s">
        <v>1293</v>
      </c>
      <c r="G406" s="341"/>
      <c r="H406" s="341"/>
      <c r="I406" s="341"/>
      <c r="J406" s="153" t="s">
        <v>142</v>
      </c>
      <c r="K406" s="154">
        <v>1</v>
      </c>
      <c r="L406" s="342"/>
      <c r="M406" s="342"/>
      <c r="N406" s="343">
        <f t="shared" si="28"/>
        <v>0</v>
      </c>
      <c r="O406" s="343"/>
      <c r="P406" s="343"/>
      <c r="Q406" s="343"/>
      <c r="R406" s="186"/>
      <c r="T406" s="254" t="s">
        <v>5</v>
      </c>
      <c r="U406" s="255" t="s">
        <v>36</v>
      </c>
      <c r="V406" s="256"/>
      <c r="W406" s="257"/>
      <c r="X406" s="257"/>
      <c r="Y406" s="257"/>
      <c r="Z406" s="257"/>
      <c r="AA406" s="258"/>
      <c r="AR406" s="172" t="s">
        <v>132</v>
      </c>
      <c r="AT406" s="172" t="s">
        <v>118</v>
      </c>
      <c r="AU406" s="172" t="s">
        <v>93</v>
      </c>
      <c r="AY406" s="172" t="s">
        <v>117</v>
      </c>
      <c r="BE406" s="259">
        <f t="shared" si="29"/>
        <v>0</v>
      </c>
      <c r="BF406" s="259">
        <f t="shared" si="30"/>
        <v>0</v>
      </c>
      <c r="BG406" s="259">
        <f t="shared" si="31"/>
        <v>0</v>
      </c>
      <c r="BH406" s="259">
        <f t="shared" si="32"/>
        <v>0</v>
      </c>
      <c r="BI406" s="259">
        <f t="shared" si="33"/>
        <v>0</v>
      </c>
      <c r="BJ406" s="172" t="s">
        <v>16</v>
      </c>
      <c r="BK406" s="259">
        <f t="shared" si="34"/>
        <v>0</v>
      </c>
      <c r="BL406" s="172" t="s">
        <v>132</v>
      </c>
      <c r="BM406" s="172" t="s">
        <v>1294</v>
      </c>
    </row>
    <row r="407" spans="2:65" s="182" customFormat="1" ht="25.5" customHeight="1">
      <c r="B407" s="183"/>
      <c r="C407" s="151" t="s">
        <v>1295</v>
      </c>
      <c r="D407" s="151" t="s">
        <v>118</v>
      </c>
      <c r="E407" s="152" t="s">
        <v>1296</v>
      </c>
      <c r="F407" s="341" t="s">
        <v>1297</v>
      </c>
      <c r="G407" s="341"/>
      <c r="H407" s="341"/>
      <c r="I407" s="341"/>
      <c r="J407" s="153" t="s">
        <v>142</v>
      </c>
      <c r="K407" s="154">
        <v>1</v>
      </c>
      <c r="L407" s="342"/>
      <c r="M407" s="342"/>
      <c r="N407" s="343">
        <f t="shared" si="28"/>
        <v>0</v>
      </c>
      <c r="O407" s="343"/>
      <c r="P407" s="343"/>
      <c r="Q407" s="343"/>
      <c r="R407" s="186"/>
      <c r="T407" s="254" t="s">
        <v>5</v>
      </c>
      <c r="U407" s="255" t="s">
        <v>36</v>
      </c>
      <c r="V407" s="256"/>
      <c r="W407" s="257"/>
      <c r="X407" s="257"/>
      <c r="Y407" s="257"/>
      <c r="Z407" s="257"/>
      <c r="AA407" s="258"/>
      <c r="AR407" s="172" t="s">
        <v>132</v>
      </c>
      <c r="AT407" s="172" t="s">
        <v>118</v>
      </c>
      <c r="AU407" s="172" t="s">
        <v>93</v>
      </c>
      <c r="AY407" s="172" t="s">
        <v>117</v>
      </c>
      <c r="BE407" s="259">
        <f t="shared" si="29"/>
        <v>0</v>
      </c>
      <c r="BF407" s="259">
        <f t="shared" si="30"/>
        <v>0</v>
      </c>
      <c r="BG407" s="259">
        <f t="shared" si="31"/>
        <v>0</v>
      </c>
      <c r="BH407" s="259">
        <f t="shared" si="32"/>
        <v>0</v>
      </c>
      <c r="BI407" s="259">
        <f t="shared" si="33"/>
        <v>0</v>
      </c>
      <c r="BJ407" s="172" t="s">
        <v>16</v>
      </c>
      <c r="BK407" s="259">
        <f t="shared" si="34"/>
        <v>0</v>
      </c>
      <c r="BL407" s="172" t="s">
        <v>132</v>
      </c>
      <c r="BM407" s="172" t="s">
        <v>1298</v>
      </c>
    </row>
    <row r="408" spans="2:65" s="182" customFormat="1" ht="25.5" customHeight="1">
      <c r="B408" s="183"/>
      <c r="C408" s="151" t="s">
        <v>1299</v>
      </c>
      <c r="D408" s="151" t="s">
        <v>118</v>
      </c>
      <c r="E408" s="152" t="s">
        <v>1300</v>
      </c>
      <c r="F408" s="341" t="s">
        <v>1301</v>
      </c>
      <c r="G408" s="341"/>
      <c r="H408" s="341"/>
      <c r="I408" s="341"/>
      <c r="J408" s="153" t="s">
        <v>142</v>
      </c>
      <c r="K408" s="154">
        <v>1</v>
      </c>
      <c r="L408" s="342"/>
      <c r="M408" s="342"/>
      <c r="N408" s="343">
        <f t="shared" si="28"/>
        <v>0</v>
      </c>
      <c r="O408" s="343"/>
      <c r="P408" s="343"/>
      <c r="Q408" s="343"/>
      <c r="R408" s="186"/>
      <c r="T408" s="254" t="s">
        <v>5</v>
      </c>
      <c r="U408" s="255" t="s">
        <v>36</v>
      </c>
      <c r="V408" s="256"/>
      <c r="W408" s="257"/>
      <c r="X408" s="257"/>
      <c r="Y408" s="257"/>
      <c r="Z408" s="257"/>
      <c r="AA408" s="258"/>
      <c r="AR408" s="172" t="s">
        <v>132</v>
      </c>
      <c r="AT408" s="172" t="s">
        <v>118</v>
      </c>
      <c r="AU408" s="172" t="s">
        <v>93</v>
      </c>
      <c r="AY408" s="172" t="s">
        <v>117</v>
      </c>
      <c r="BE408" s="259">
        <f t="shared" si="29"/>
        <v>0</v>
      </c>
      <c r="BF408" s="259">
        <f t="shared" si="30"/>
        <v>0</v>
      </c>
      <c r="BG408" s="259">
        <f t="shared" si="31"/>
        <v>0</v>
      </c>
      <c r="BH408" s="259">
        <f t="shared" si="32"/>
        <v>0</v>
      </c>
      <c r="BI408" s="259">
        <f t="shared" si="33"/>
        <v>0</v>
      </c>
      <c r="BJ408" s="172" t="s">
        <v>16</v>
      </c>
      <c r="BK408" s="259">
        <f t="shared" si="34"/>
        <v>0</v>
      </c>
      <c r="BL408" s="172" t="s">
        <v>132</v>
      </c>
      <c r="BM408" s="172" t="s">
        <v>1302</v>
      </c>
    </row>
    <row r="409" spans="2:65" s="182" customFormat="1" ht="25.5" customHeight="1">
      <c r="B409" s="183"/>
      <c r="C409" s="151" t="s">
        <v>1303</v>
      </c>
      <c r="D409" s="151" t="s">
        <v>118</v>
      </c>
      <c r="E409" s="152" t="s">
        <v>1304</v>
      </c>
      <c r="F409" s="341" t="s">
        <v>1305</v>
      </c>
      <c r="G409" s="341"/>
      <c r="H409" s="341"/>
      <c r="I409" s="341"/>
      <c r="J409" s="153" t="s">
        <v>142</v>
      </c>
      <c r="K409" s="154">
        <v>1</v>
      </c>
      <c r="L409" s="342"/>
      <c r="M409" s="342"/>
      <c r="N409" s="343">
        <f t="shared" si="28"/>
        <v>0</v>
      </c>
      <c r="O409" s="343"/>
      <c r="P409" s="343"/>
      <c r="Q409" s="343"/>
      <c r="R409" s="186"/>
      <c r="T409" s="254" t="s">
        <v>5</v>
      </c>
      <c r="U409" s="255" t="s">
        <v>36</v>
      </c>
      <c r="V409" s="256"/>
      <c r="W409" s="257"/>
      <c r="X409" s="257"/>
      <c r="Y409" s="257"/>
      <c r="Z409" s="257"/>
      <c r="AA409" s="258"/>
      <c r="AR409" s="172" t="s">
        <v>132</v>
      </c>
      <c r="AT409" s="172" t="s">
        <v>118</v>
      </c>
      <c r="AU409" s="172" t="s">
        <v>93</v>
      </c>
      <c r="AY409" s="172" t="s">
        <v>117</v>
      </c>
      <c r="BE409" s="259">
        <f t="shared" si="29"/>
        <v>0</v>
      </c>
      <c r="BF409" s="259">
        <f t="shared" si="30"/>
        <v>0</v>
      </c>
      <c r="BG409" s="259">
        <f t="shared" si="31"/>
        <v>0</v>
      </c>
      <c r="BH409" s="259">
        <f t="shared" si="32"/>
        <v>0</v>
      </c>
      <c r="BI409" s="259">
        <f t="shared" si="33"/>
        <v>0</v>
      </c>
      <c r="BJ409" s="172" t="s">
        <v>16</v>
      </c>
      <c r="BK409" s="259">
        <f t="shared" si="34"/>
        <v>0</v>
      </c>
      <c r="BL409" s="172" t="s">
        <v>132</v>
      </c>
      <c r="BM409" s="172" t="s">
        <v>1306</v>
      </c>
    </row>
    <row r="410" spans="2:65" s="182" customFormat="1" ht="25.5" customHeight="1">
      <c r="B410" s="183"/>
      <c r="C410" s="151" t="s">
        <v>1307</v>
      </c>
      <c r="D410" s="151" t="s">
        <v>118</v>
      </c>
      <c r="E410" s="152" t="s">
        <v>1308</v>
      </c>
      <c r="F410" s="341" t="s">
        <v>1309</v>
      </c>
      <c r="G410" s="341"/>
      <c r="H410" s="341"/>
      <c r="I410" s="341"/>
      <c r="J410" s="153" t="s">
        <v>142</v>
      </c>
      <c r="K410" s="154">
        <v>1</v>
      </c>
      <c r="L410" s="342"/>
      <c r="M410" s="342"/>
      <c r="N410" s="343">
        <f t="shared" si="28"/>
        <v>0</v>
      </c>
      <c r="O410" s="343"/>
      <c r="P410" s="343"/>
      <c r="Q410" s="343"/>
      <c r="R410" s="186"/>
      <c r="T410" s="254" t="s">
        <v>5</v>
      </c>
      <c r="U410" s="255" t="s">
        <v>36</v>
      </c>
      <c r="V410" s="256"/>
      <c r="W410" s="257"/>
      <c r="X410" s="257"/>
      <c r="Y410" s="257"/>
      <c r="Z410" s="257"/>
      <c r="AA410" s="258"/>
      <c r="AR410" s="172" t="s">
        <v>132</v>
      </c>
      <c r="AT410" s="172" t="s">
        <v>118</v>
      </c>
      <c r="AU410" s="172" t="s">
        <v>93</v>
      </c>
      <c r="AY410" s="172" t="s">
        <v>117</v>
      </c>
      <c r="BE410" s="259">
        <f t="shared" si="29"/>
        <v>0</v>
      </c>
      <c r="BF410" s="259">
        <f t="shared" si="30"/>
        <v>0</v>
      </c>
      <c r="BG410" s="259">
        <f t="shared" si="31"/>
        <v>0</v>
      </c>
      <c r="BH410" s="259">
        <f t="shared" si="32"/>
        <v>0</v>
      </c>
      <c r="BI410" s="259">
        <f t="shared" si="33"/>
        <v>0</v>
      </c>
      <c r="BJ410" s="172" t="s">
        <v>16</v>
      </c>
      <c r="BK410" s="259">
        <f t="shared" si="34"/>
        <v>0</v>
      </c>
      <c r="BL410" s="172" t="s">
        <v>132</v>
      </c>
      <c r="BM410" s="172" t="s">
        <v>1310</v>
      </c>
    </row>
    <row r="411" spans="2:65" s="182" customFormat="1" ht="25.5" customHeight="1">
      <c r="B411" s="183"/>
      <c r="C411" s="151" t="s">
        <v>1311</v>
      </c>
      <c r="D411" s="151" t="s">
        <v>118</v>
      </c>
      <c r="E411" s="152" t="s">
        <v>1312</v>
      </c>
      <c r="F411" s="341" t="s">
        <v>1313</v>
      </c>
      <c r="G411" s="341"/>
      <c r="H411" s="341"/>
      <c r="I411" s="341"/>
      <c r="J411" s="153" t="s">
        <v>142</v>
      </c>
      <c r="K411" s="154">
        <v>1</v>
      </c>
      <c r="L411" s="342"/>
      <c r="M411" s="342"/>
      <c r="N411" s="343">
        <f t="shared" si="28"/>
        <v>0</v>
      </c>
      <c r="O411" s="343"/>
      <c r="P411" s="343"/>
      <c r="Q411" s="343"/>
      <c r="R411" s="186"/>
      <c r="T411" s="254" t="s">
        <v>5</v>
      </c>
      <c r="U411" s="255" t="s">
        <v>36</v>
      </c>
      <c r="V411" s="256"/>
      <c r="W411" s="257"/>
      <c r="X411" s="257"/>
      <c r="Y411" s="257"/>
      <c r="Z411" s="257"/>
      <c r="AA411" s="258"/>
      <c r="AR411" s="172" t="s">
        <v>132</v>
      </c>
      <c r="AT411" s="172" t="s">
        <v>118</v>
      </c>
      <c r="AU411" s="172" t="s">
        <v>93</v>
      </c>
      <c r="AY411" s="172" t="s">
        <v>117</v>
      </c>
      <c r="BE411" s="259">
        <f t="shared" si="29"/>
        <v>0</v>
      </c>
      <c r="BF411" s="259">
        <f t="shared" si="30"/>
        <v>0</v>
      </c>
      <c r="BG411" s="259">
        <f t="shared" si="31"/>
        <v>0</v>
      </c>
      <c r="BH411" s="259">
        <f t="shared" si="32"/>
        <v>0</v>
      </c>
      <c r="BI411" s="259">
        <f t="shared" si="33"/>
        <v>0</v>
      </c>
      <c r="BJ411" s="172" t="s">
        <v>16</v>
      </c>
      <c r="BK411" s="259">
        <f t="shared" si="34"/>
        <v>0</v>
      </c>
      <c r="BL411" s="172" t="s">
        <v>132</v>
      </c>
      <c r="BM411" s="172" t="s">
        <v>1314</v>
      </c>
    </row>
    <row r="412" spans="2:65" s="182" customFormat="1" ht="25.5" customHeight="1">
      <c r="B412" s="183"/>
      <c r="C412" s="151" t="s">
        <v>1315</v>
      </c>
      <c r="D412" s="151" t="s">
        <v>118</v>
      </c>
      <c r="E412" s="152" t="s">
        <v>1316</v>
      </c>
      <c r="F412" s="341" t="s">
        <v>1317</v>
      </c>
      <c r="G412" s="341"/>
      <c r="H412" s="341"/>
      <c r="I412" s="341"/>
      <c r="J412" s="153" t="s">
        <v>142</v>
      </c>
      <c r="K412" s="154">
        <v>1</v>
      </c>
      <c r="L412" s="342"/>
      <c r="M412" s="342"/>
      <c r="N412" s="343">
        <f t="shared" si="28"/>
        <v>0</v>
      </c>
      <c r="O412" s="343"/>
      <c r="P412" s="343"/>
      <c r="Q412" s="343"/>
      <c r="R412" s="186"/>
      <c r="T412" s="254" t="s">
        <v>5</v>
      </c>
      <c r="U412" s="255" t="s">
        <v>36</v>
      </c>
      <c r="V412" s="256"/>
      <c r="W412" s="257"/>
      <c r="X412" s="257"/>
      <c r="Y412" s="257"/>
      <c r="Z412" s="257"/>
      <c r="AA412" s="258"/>
      <c r="AR412" s="172" t="s">
        <v>132</v>
      </c>
      <c r="AT412" s="172" t="s">
        <v>118</v>
      </c>
      <c r="AU412" s="172" t="s">
        <v>93</v>
      </c>
      <c r="AY412" s="172" t="s">
        <v>117</v>
      </c>
      <c r="BE412" s="259">
        <f t="shared" si="29"/>
        <v>0</v>
      </c>
      <c r="BF412" s="259">
        <f t="shared" si="30"/>
        <v>0</v>
      </c>
      <c r="BG412" s="259">
        <f t="shared" si="31"/>
        <v>0</v>
      </c>
      <c r="BH412" s="259">
        <f t="shared" si="32"/>
        <v>0</v>
      </c>
      <c r="BI412" s="259">
        <f t="shared" si="33"/>
        <v>0</v>
      </c>
      <c r="BJ412" s="172" t="s">
        <v>16</v>
      </c>
      <c r="BK412" s="259">
        <f t="shared" si="34"/>
        <v>0</v>
      </c>
      <c r="BL412" s="172" t="s">
        <v>132</v>
      </c>
      <c r="BM412" s="172" t="s">
        <v>1318</v>
      </c>
    </row>
    <row r="413" spans="2:65" s="182" customFormat="1" ht="25.5" customHeight="1">
      <c r="B413" s="183"/>
      <c r="C413" s="151" t="s">
        <v>1319</v>
      </c>
      <c r="D413" s="151" t="s">
        <v>118</v>
      </c>
      <c r="E413" s="152" t="s">
        <v>1320</v>
      </c>
      <c r="F413" s="341" t="s">
        <v>1321</v>
      </c>
      <c r="G413" s="341"/>
      <c r="H413" s="341"/>
      <c r="I413" s="341"/>
      <c r="J413" s="153" t="s">
        <v>142</v>
      </c>
      <c r="K413" s="154">
        <v>1</v>
      </c>
      <c r="L413" s="342"/>
      <c r="M413" s="342"/>
      <c r="N413" s="343">
        <f t="shared" si="28"/>
        <v>0</v>
      </c>
      <c r="O413" s="343"/>
      <c r="P413" s="343"/>
      <c r="Q413" s="343"/>
      <c r="R413" s="186"/>
      <c r="T413" s="254" t="s">
        <v>5</v>
      </c>
      <c r="U413" s="255" t="s">
        <v>36</v>
      </c>
      <c r="V413" s="256"/>
      <c r="W413" s="257"/>
      <c r="X413" s="257"/>
      <c r="Y413" s="257"/>
      <c r="Z413" s="257"/>
      <c r="AA413" s="258"/>
      <c r="AR413" s="172" t="s">
        <v>132</v>
      </c>
      <c r="AT413" s="172" t="s">
        <v>118</v>
      </c>
      <c r="AU413" s="172" t="s">
        <v>93</v>
      </c>
      <c r="AY413" s="172" t="s">
        <v>117</v>
      </c>
      <c r="BE413" s="259">
        <f t="shared" si="29"/>
        <v>0</v>
      </c>
      <c r="BF413" s="259">
        <f t="shared" si="30"/>
        <v>0</v>
      </c>
      <c r="BG413" s="259">
        <f t="shared" si="31"/>
        <v>0</v>
      </c>
      <c r="BH413" s="259">
        <f t="shared" si="32"/>
        <v>0</v>
      </c>
      <c r="BI413" s="259">
        <f t="shared" si="33"/>
        <v>0</v>
      </c>
      <c r="BJ413" s="172" t="s">
        <v>16</v>
      </c>
      <c r="BK413" s="259">
        <f t="shared" si="34"/>
        <v>0</v>
      </c>
      <c r="BL413" s="172" t="s">
        <v>132</v>
      </c>
      <c r="BM413" s="172" t="s">
        <v>1322</v>
      </c>
    </row>
    <row r="414" spans="2:65" s="182" customFormat="1" ht="25.5" customHeight="1">
      <c r="B414" s="183"/>
      <c r="C414" s="151" t="s">
        <v>1323</v>
      </c>
      <c r="D414" s="151" t="s">
        <v>118</v>
      </c>
      <c r="E414" s="152" t="s">
        <v>1324</v>
      </c>
      <c r="F414" s="341" t="s">
        <v>1325</v>
      </c>
      <c r="G414" s="341"/>
      <c r="H414" s="341"/>
      <c r="I414" s="341"/>
      <c r="J414" s="153" t="s">
        <v>142</v>
      </c>
      <c r="K414" s="154">
        <v>1</v>
      </c>
      <c r="L414" s="342"/>
      <c r="M414" s="342"/>
      <c r="N414" s="343">
        <f t="shared" si="28"/>
        <v>0</v>
      </c>
      <c r="O414" s="343"/>
      <c r="P414" s="343"/>
      <c r="Q414" s="343"/>
      <c r="R414" s="186"/>
      <c r="T414" s="254" t="s">
        <v>5</v>
      </c>
      <c r="U414" s="255" t="s">
        <v>36</v>
      </c>
      <c r="V414" s="256"/>
      <c r="W414" s="257"/>
      <c r="X414" s="257"/>
      <c r="Y414" s="257"/>
      <c r="Z414" s="257"/>
      <c r="AA414" s="258"/>
      <c r="AR414" s="172" t="s">
        <v>132</v>
      </c>
      <c r="AT414" s="172" t="s">
        <v>118</v>
      </c>
      <c r="AU414" s="172" t="s">
        <v>93</v>
      </c>
      <c r="AY414" s="172" t="s">
        <v>117</v>
      </c>
      <c r="BE414" s="259">
        <f t="shared" si="29"/>
        <v>0</v>
      </c>
      <c r="BF414" s="259">
        <f t="shared" si="30"/>
        <v>0</v>
      </c>
      <c r="BG414" s="259">
        <f t="shared" si="31"/>
        <v>0</v>
      </c>
      <c r="BH414" s="259">
        <f t="shared" si="32"/>
        <v>0</v>
      </c>
      <c r="BI414" s="259">
        <f t="shared" si="33"/>
        <v>0</v>
      </c>
      <c r="BJ414" s="172" t="s">
        <v>16</v>
      </c>
      <c r="BK414" s="259">
        <f t="shared" si="34"/>
        <v>0</v>
      </c>
      <c r="BL414" s="172" t="s">
        <v>132</v>
      </c>
      <c r="BM414" s="172" t="s">
        <v>1326</v>
      </c>
    </row>
    <row r="415" spans="2:65" s="182" customFormat="1" ht="25.5" customHeight="1">
      <c r="B415" s="183"/>
      <c r="C415" s="151" t="s">
        <v>1327</v>
      </c>
      <c r="D415" s="151" t="s">
        <v>118</v>
      </c>
      <c r="E415" s="152" t="s">
        <v>1328</v>
      </c>
      <c r="F415" s="341" t="s">
        <v>1329</v>
      </c>
      <c r="G415" s="341"/>
      <c r="H415" s="341"/>
      <c r="I415" s="341"/>
      <c r="J415" s="153" t="s">
        <v>142</v>
      </c>
      <c r="K415" s="154">
        <v>1</v>
      </c>
      <c r="L415" s="342"/>
      <c r="M415" s="342"/>
      <c r="N415" s="343">
        <f t="shared" si="28"/>
        <v>0</v>
      </c>
      <c r="O415" s="343"/>
      <c r="P415" s="343"/>
      <c r="Q415" s="343"/>
      <c r="R415" s="186"/>
      <c r="T415" s="254" t="s">
        <v>5</v>
      </c>
      <c r="U415" s="255" t="s">
        <v>36</v>
      </c>
      <c r="V415" s="256"/>
      <c r="W415" s="257"/>
      <c r="X415" s="257"/>
      <c r="Y415" s="257"/>
      <c r="Z415" s="257"/>
      <c r="AA415" s="258"/>
      <c r="AR415" s="172" t="s">
        <v>132</v>
      </c>
      <c r="AT415" s="172" t="s">
        <v>118</v>
      </c>
      <c r="AU415" s="172" t="s">
        <v>93</v>
      </c>
      <c r="AY415" s="172" t="s">
        <v>117</v>
      </c>
      <c r="BE415" s="259">
        <f t="shared" si="29"/>
        <v>0</v>
      </c>
      <c r="BF415" s="259">
        <f t="shared" si="30"/>
        <v>0</v>
      </c>
      <c r="BG415" s="259">
        <f t="shared" si="31"/>
        <v>0</v>
      </c>
      <c r="BH415" s="259">
        <f t="shared" si="32"/>
        <v>0</v>
      </c>
      <c r="BI415" s="259">
        <f t="shared" si="33"/>
        <v>0</v>
      </c>
      <c r="BJ415" s="172" t="s">
        <v>16</v>
      </c>
      <c r="BK415" s="259">
        <f t="shared" si="34"/>
        <v>0</v>
      </c>
      <c r="BL415" s="172" t="s">
        <v>132</v>
      </c>
      <c r="BM415" s="172" t="s">
        <v>1330</v>
      </c>
    </row>
    <row r="416" spans="2:65" s="182" customFormat="1" ht="25.5" customHeight="1">
      <c r="B416" s="183"/>
      <c r="C416" s="151" t="s">
        <v>1331</v>
      </c>
      <c r="D416" s="151" t="s">
        <v>118</v>
      </c>
      <c r="E416" s="152" t="s">
        <v>1332</v>
      </c>
      <c r="F416" s="341" t="s">
        <v>1333</v>
      </c>
      <c r="G416" s="341"/>
      <c r="H416" s="341"/>
      <c r="I416" s="341"/>
      <c r="J416" s="153" t="s">
        <v>142</v>
      </c>
      <c r="K416" s="154">
        <v>1</v>
      </c>
      <c r="L416" s="342"/>
      <c r="M416" s="342"/>
      <c r="N416" s="343">
        <f t="shared" si="28"/>
        <v>0</v>
      </c>
      <c r="O416" s="343"/>
      <c r="P416" s="343"/>
      <c r="Q416" s="343"/>
      <c r="R416" s="186"/>
      <c r="T416" s="254" t="s">
        <v>5</v>
      </c>
      <c r="U416" s="255" t="s">
        <v>36</v>
      </c>
      <c r="V416" s="256"/>
      <c r="W416" s="257"/>
      <c r="X416" s="257"/>
      <c r="Y416" s="257"/>
      <c r="Z416" s="257"/>
      <c r="AA416" s="258"/>
      <c r="AR416" s="172" t="s">
        <v>132</v>
      </c>
      <c r="AT416" s="172" t="s">
        <v>118</v>
      </c>
      <c r="AU416" s="172" t="s">
        <v>93</v>
      </c>
      <c r="AY416" s="172" t="s">
        <v>117</v>
      </c>
      <c r="BE416" s="259">
        <f t="shared" si="29"/>
        <v>0</v>
      </c>
      <c r="BF416" s="259">
        <f t="shared" si="30"/>
        <v>0</v>
      </c>
      <c r="BG416" s="259">
        <f t="shared" si="31"/>
        <v>0</v>
      </c>
      <c r="BH416" s="259">
        <f t="shared" si="32"/>
        <v>0</v>
      </c>
      <c r="BI416" s="259">
        <f t="shared" si="33"/>
        <v>0</v>
      </c>
      <c r="BJ416" s="172" t="s">
        <v>16</v>
      </c>
      <c r="BK416" s="259">
        <f t="shared" si="34"/>
        <v>0</v>
      </c>
      <c r="BL416" s="172" t="s">
        <v>132</v>
      </c>
      <c r="BM416" s="172" t="s">
        <v>1334</v>
      </c>
    </row>
    <row r="417" spans="2:65" s="182" customFormat="1" ht="25.5" customHeight="1">
      <c r="B417" s="183"/>
      <c r="C417" s="151" t="s">
        <v>1335</v>
      </c>
      <c r="D417" s="151" t="s">
        <v>118</v>
      </c>
      <c r="E417" s="152" t="s">
        <v>1336</v>
      </c>
      <c r="F417" s="341" t="s">
        <v>1337</v>
      </c>
      <c r="G417" s="341"/>
      <c r="H417" s="341"/>
      <c r="I417" s="341"/>
      <c r="J417" s="153" t="s">
        <v>142</v>
      </c>
      <c r="K417" s="154">
        <v>1</v>
      </c>
      <c r="L417" s="342"/>
      <c r="M417" s="342"/>
      <c r="N417" s="343">
        <f t="shared" si="28"/>
        <v>0</v>
      </c>
      <c r="O417" s="343"/>
      <c r="P417" s="343"/>
      <c r="Q417" s="343"/>
      <c r="R417" s="186"/>
      <c r="T417" s="254" t="s">
        <v>5</v>
      </c>
      <c r="U417" s="255" t="s">
        <v>36</v>
      </c>
      <c r="V417" s="256"/>
      <c r="W417" s="257"/>
      <c r="X417" s="257"/>
      <c r="Y417" s="257"/>
      <c r="Z417" s="257"/>
      <c r="AA417" s="258"/>
      <c r="AR417" s="172" t="s">
        <v>132</v>
      </c>
      <c r="AT417" s="172" t="s">
        <v>118</v>
      </c>
      <c r="AU417" s="172" t="s">
        <v>93</v>
      </c>
      <c r="AY417" s="172" t="s">
        <v>117</v>
      </c>
      <c r="BE417" s="259">
        <f t="shared" si="29"/>
        <v>0</v>
      </c>
      <c r="BF417" s="259">
        <f t="shared" si="30"/>
        <v>0</v>
      </c>
      <c r="BG417" s="259">
        <f t="shared" si="31"/>
        <v>0</v>
      </c>
      <c r="BH417" s="259">
        <f t="shared" si="32"/>
        <v>0</v>
      </c>
      <c r="BI417" s="259">
        <f t="shared" si="33"/>
        <v>0</v>
      </c>
      <c r="BJ417" s="172" t="s">
        <v>16</v>
      </c>
      <c r="BK417" s="259">
        <f t="shared" si="34"/>
        <v>0</v>
      </c>
      <c r="BL417" s="172" t="s">
        <v>132</v>
      </c>
      <c r="BM417" s="172" t="s">
        <v>1338</v>
      </c>
    </row>
    <row r="418" spans="2:65" s="182" customFormat="1" ht="25.5" customHeight="1">
      <c r="B418" s="183"/>
      <c r="C418" s="151" t="s">
        <v>1339</v>
      </c>
      <c r="D418" s="151" t="s">
        <v>118</v>
      </c>
      <c r="E418" s="152" t="s">
        <v>1340</v>
      </c>
      <c r="F418" s="341" t="s">
        <v>1341</v>
      </c>
      <c r="G418" s="341"/>
      <c r="H418" s="341"/>
      <c r="I418" s="341"/>
      <c r="J418" s="153" t="s">
        <v>142</v>
      </c>
      <c r="K418" s="154">
        <v>1</v>
      </c>
      <c r="L418" s="342"/>
      <c r="M418" s="342"/>
      <c r="N418" s="343">
        <f t="shared" si="28"/>
        <v>0</v>
      </c>
      <c r="O418" s="343"/>
      <c r="P418" s="343"/>
      <c r="Q418" s="343"/>
      <c r="R418" s="186"/>
      <c r="T418" s="254" t="s">
        <v>5</v>
      </c>
      <c r="U418" s="255" t="s">
        <v>36</v>
      </c>
      <c r="V418" s="256"/>
      <c r="W418" s="257"/>
      <c r="X418" s="257"/>
      <c r="Y418" s="257"/>
      <c r="Z418" s="257"/>
      <c r="AA418" s="258"/>
      <c r="AR418" s="172" t="s">
        <v>132</v>
      </c>
      <c r="AT418" s="172" t="s">
        <v>118</v>
      </c>
      <c r="AU418" s="172" t="s">
        <v>93</v>
      </c>
      <c r="AY418" s="172" t="s">
        <v>117</v>
      </c>
      <c r="BE418" s="259">
        <f t="shared" si="29"/>
        <v>0</v>
      </c>
      <c r="BF418" s="259">
        <f t="shared" si="30"/>
        <v>0</v>
      </c>
      <c r="BG418" s="259">
        <f t="shared" si="31"/>
        <v>0</v>
      </c>
      <c r="BH418" s="259">
        <f t="shared" si="32"/>
        <v>0</v>
      </c>
      <c r="BI418" s="259">
        <f t="shared" si="33"/>
        <v>0</v>
      </c>
      <c r="BJ418" s="172" t="s">
        <v>16</v>
      </c>
      <c r="BK418" s="259">
        <f t="shared" si="34"/>
        <v>0</v>
      </c>
      <c r="BL418" s="172" t="s">
        <v>132</v>
      </c>
      <c r="BM418" s="172" t="s">
        <v>1342</v>
      </c>
    </row>
    <row r="419" spans="2:65" s="182" customFormat="1" ht="25.5" customHeight="1">
      <c r="B419" s="183"/>
      <c r="C419" s="151" t="s">
        <v>1343</v>
      </c>
      <c r="D419" s="151" t="s">
        <v>118</v>
      </c>
      <c r="E419" s="152" t="s">
        <v>1344</v>
      </c>
      <c r="F419" s="341" t="s">
        <v>1345</v>
      </c>
      <c r="G419" s="341"/>
      <c r="H419" s="341"/>
      <c r="I419" s="341"/>
      <c r="J419" s="153" t="s">
        <v>142</v>
      </c>
      <c r="K419" s="154">
        <v>1</v>
      </c>
      <c r="L419" s="342"/>
      <c r="M419" s="342"/>
      <c r="N419" s="343">
        <f t="shared" si="28"/>
        <v>0</v>
      </c>
      <c r="O419" s="343"/>
      <c r="P419" s="343"/>
      <c r="Q419" s="343"/>
      <c r="R419" s="186"/>
      <c r="T419" s="254" t="s">
        <v>5</v>
      </c>
      <c r="U419" s="255" t="s">
        <v>36</v>
      </c>
      <c r="V419" s="256"/>
      <c r="W419" s="257"/>
      <c r="X419" s="257"/>
      <c r="Y419" s="257"/>
      <c r="Z419" s="257"/>
      <c r="AA419" s="258"/>
      <c r="AR419" s="172" t="s">
        <v>132</v>
      </c>
      <c r="AT419" s="172" t="s">
        <v>118</v>
      </c>
      <c r="AU419" s="172" t="s">
        <v>93</v>
      </c>
      <c r="AY419" s="172" t="s">
        <v>117</v>
      </c>
      <c r="BE419" s="259">
        <f t="shared" si="29"/>
        <v>0</v>
      </c>
      <c r="BF419" s="259">
        <f t="shared" si="30"/>
        <v>0</v>
      </c>
      <c r="BG419" s="259">
        <f t="shared" si="31"/>
        <v>0</v>
      </c>
      <c r="BH419" s="259">
        <f t="shared" si="32"/>
        <v>0</v>
      </c>
      <c r="BI419" s="259">
        <f t="shared" si="33"/>
        <v>0</v>
      </c>
      <c r="BJ419" s="172" t="s">
        <v>16</v>
      </c>
      <c r="BK419" s="259">
        <f t="shared" si="34"/>
        <v>0</v>
      </c>
      <c r="BL419" s="172" t="s">
        <v>132</v>
      </c>
      <c r="BM419" s="172" t="s">
        <v>1346</v>
      </c>
    </row>
    <row r="420" spans="2:65" s="182" customFormat="1" ht="25.5" customHeight="1">
      <c r="B420" s="183"/>
      <c r="C420" s="151" t="s">
        <v>1347</v>
      </c>
      <c r="D420" s="151" t="s">
        <v>118</v>
      </c>
      <c r="E420" s="152" t="s">
        <v>1348</v>
      </c>
      <c r="F420" s="341" t="s">
        <v>1349</v>
      </c>
      <c r="G420" s="341"/>
      <c r="H420" s="341"/>
      <c r="I420" s="341"/>
      <c r="J420" s="153" t="s">
        <v>142</v>
      </c>
      <c r="K420" s="154">
        <v>1</v>
      </c>
      <c r="L420" s="342"/>
      <c r="M420" s="342"/>
      <c r="N420" s="343">
        <f t="shared" si="28"/>
        <v>0</v>
      </c>
      <c r="O420" s="343"/>
      <c r="P420" s="343"/>
      <c r="Q420" s="343"/>
      <c r="R420" s="186"/>
      <c r="T420" s="254" t="s">
        <v>5</v>
      </c>
      <c r="U420" s="255" t="s">
        <v>36</v>
      </c>
      <c r="V420" s="256"/>
      <c r="W420" s="257"/>
      <c r="X420" s="257"/>
      <c r="Y420" s="257"/>
      <c r="Z420" s="257"/>
      <c r="AA420" s="258"/>
      <c r="AR420" s="172" t="s">
        <v>132</v>
      </c>
      <c r="AT420" s="172" t="s">
        <v>118</v>
      </c>
      <c r="AU420" s="172" t="s">
        <v>93</v>
      </c>
      <c r="AY420" s="172" t="s">
        <v>117</v>
      </c>
      <c r="BE420" s="259">
        <f t="shared" si="29"/>
        <v>0</v>
      </c>
      <c r="BF420" s="259">
        <f t="shared" si="30"/>
        <v>0</v>
      </c>
      <c r="BG420" s="259">
        <f t="shared" si="31"/>
        <v>0</v>
      </c>
      <c r="BH420" s="259">
        <f t="shared" si="32"/>
        <v>0</v>
      </c>
      <c r="BI420" s="259">
        <f t="shared" si="33"/>
        <v>0</v>
      </c>
      <c r="BJ420" s="172" t="s">
        <v>16</v>
      </c>
      <c r="BK420" s="259">
        <f t="shared" si="34"/>
        <v>0</v>
      </c>
      <c r="BL420" s="172" t="s">
        <v>132</v>
      </c>
      <c r="BM420" s="172" t="s">
        <v>1350</v>
      </c>
    </row>
    <row r="421" spans="2:65" s="182" customFormat="1" ht="25.5" customHeight="1">
      <c r="B421" s="183"/>
      <c r="C421" s="151" t="s">
        <v>1351</v>
      </c>
      <c r="D421" s="151" t="s">
        <v>118</v>
      </c>
      <c r="E421" s="152" t="s">
        <v>1352</v>
      </c>
      <c r="F421" s="341" t="s">
        <v>1353</v>
      </c>
      <c r="G421" s="341"/>
      <c r="H421" s="341"/>
      <c r="I421" s="341"/>
      <c r="J421" s="153" t="s">
        <v>142</v>
      </c>
      <c r="K421" s="154">
        <v>1</v>
      </c>
      <c r="L421" s="342"/>
      <c r="M421" s="342"/>
      <c r="N421" s="343">
        <f t="shared" si="28"/>
        <v>0</v>
      </c>
      <c r="O421" s="343"/>
      <c r="P421" s="343"/>
      <c r="Q421" s="343"/>
      <c r="R421" s="186"/>
      <c r="T421" s="254" t="s">
        <v>5</v>
      </c>
      <c r="U421" s="255" t="s">
        <v>36</v>
      </c>
      <c r="V421" s="256"/>
      <c r="W421" s="257"/>
      <c r="X421" s="257"/>
      <c r="Y421" s="257"/>
      <c r="Z421" s="257"/>
      <c r="AA421" s="258"/>
      <c r="AR421" s="172" t="s">
        <v>132</v>
      </c>
      <c r="AT421" s="172" t="s">
        <v>118</v>
      </c>
      <c r="AU421" s="172" t="s">
        <v>93</v>
      </c>
      <c r="AY421" s="172" t="s">
        <v>117</v>
      </c>
      <c r="BE421" s="259">
        <f t="shared" si="29"/>
        <v>0</v>
      </c>
      <c r="BF421" s="259">
        <f t="shared" si="30"/>
        <v>0</v>
      </c>
      <c r="BG421" s="259">
        <f t="shared" si="31"/>
        <v>0</v>
      </c>
      <c r="BH421" s="259">
        <f t="shared" si="32"/>
        <v>0</v>
      </c>
      <c r="BI421" s="259">
        <f t="shared" si="33"/>
        <v>0</v>
      </c>
      <c r="BJ421" s="172" t="s">
        <v>16</v>
      </c>
      <c r="BK421" s="259">
        <f t="shared" si="34"/>
        <v>0</v>
      </c>
      <c r="BL421" s="172" t="s">
        <v>132</v>
      </c>
      <c r="BM421" s="172" t="s">
        <v>1354</v>
      </c>
    </row>
    <row r="422" spans="2:65" s="182" customFormat="1" ht="25.5" customHeight="1">
      <c r="B422" s="183"/>
      <c r="C422" s="151" t="s">
        <v>1355</v>
      </c>
      <c r="D422" s="151" t="s">
        <v>118</v>
      </c>
      <c r="E422" s="152" t="s">
        <v>1356</v>
      </c>
      <c r="F422" s="341" t="s">
        <v>1357</v>
      </c>
      <c r="G422" s="341"/>
      <c r="H422" s="341"/>
      <c r="I422" s="341"/>
      <c r="J422" s="153" t="s">
        <v>142</v>
      </c>
      <c r="K422" s="154">
        <v>1</v>
      </c>
      <c r="L422" s="342"/>
      <c r="M422" s="342"/>
      <c r="N422" s="343">
        <f t="shared" si="28"/>
        <v>0</v>
      </c>
      <c r="O422" s="343"/>
      <c r="P422" s="343"/>
      <c r="Q422" s="343"/>
      <c r="R422" s="186"/>
      <c r="T422" s="254" t="s">
        <v>5</v>
      </c>
      <c r="U422" s="255" t="s">
        <v>36</v>
      </c>
      <c r="V422" s="256"/>
      <c r="W422" s="257"/>
      <c r="X422" s="257"/>
      <c r="Y422" s="257"/>
      <c r="Z422" s="257"/>
      <c r="AA422" s="258"/>
      <c r="AR422" s="172" t="s">
        <v>132</v>
      </c>
      <c r="AT422" s="172" t="s">
        <v>118</v>
      </c>
      <c r="AU422" s="172" t="s">
        <v>93</v>
      </c>
      <c r="AY422" s="172" t="s">
        <v>117</v>
      </c>
      <c r="BE422" s="259">
        <f t="shared" si="29"/>
        <v>0</v>
      </c>
      <c r="BF422" s="259">
        <f t="shared" si="30"/>
        <v>0</v>
      </c>
      <c r="BG422" s="259">
        <f t="shared" si="31"/>
        <v>0</v>
      </c>
      <c r="BH422" s="259">
        <f t="shared" si="32"/>
        <v>0</v>
      </c>
      <c r="BI422" s="259">
        <f t="shared" si="33"/>
        <v>0</v>
      </c>
      <c r="BJ422" s="172" t="s">
        <v>16</v>
      </c>
      <c r="BK422" s="259">
        <f t="shared" si="34"/>
        <v>0</v>
      </c>
      <c r="BL422" s="172" t="s">
        <v>132</v>
      </c>
      <c r="BM422" s="172" t="s">
        <v>1358</v>
      </c>
    </row>
    <row r="423" spans="2:65" s="182" customFormat="1" ht="25.5" customHeight="1">
      <c r="B423" s="183"/>
      <c r="C423" s="151" t="s">
        <v>1359</v>
      </c>
      <c r="D423" s="151" t="s">
        <v>118</v>
      </c>
      <c r="E423" s="152" t="s">
        <v>1360</v>
      </c>
      <c r="F423" s="341" t="s">
        <v>1361</v>
      </c>
      <c r="G423" s="341"/>
      <c r="H423" s="341"/>
      <c r="I423" s="341"/>
      <c r="J423" s="153" t="s">
        <v>142</v>
      </c>
      <c r="K423" s="154">
        <v>1</v>
      </c>
      <c r="L423" s="342"/>
      <c r="M423" s="342"/>
      <c r="N423" s="343">
        <f t="shared" si="28"/>
        <v>0</v>
      </c>
      <c r="O423" s="343"/>
      <c r="P423" s="343"/>
      <c r="Q423" s="343"/>
      <c r="R423" s="186"/>
      <c r="T423" s="254" t="s">
        <v>5</v>
      </c>
      <c r="U423" s="255" t="s">
        <v>36</v>
      </c>
      <c r="V423" s="256"/>
      <c r="W423" s="257"/>
      <c r="X423" s="257"/>
      <c r="Y423" s="257"/>
      <c r="Z423" s="257"/>
      <c r="AA423" s="258"/>
      <c r="AR423" s="172" t="s">
        <v>132</v>
      </c>
      <c r="AT423" s="172" t="s">
        <v>118</v>
      </c>
      <c r="AU423" s="172" t="s">
        <v>93</v>
      </c>
      <c r="AY423" s="172" t="s">
        <v>117</v>
      </c>
      <c r="BE423" s="259">
        <f t="shared" si="29"/>
        <v>0</v>
      </c>
      <c r="BF423" s="259">
        <f t="shared" si="30"/>
        <v>0</v>
      </c>
      <c r="BG423" s="259">
        <f t="shared" si="31"/>
        <v>0</v>
      </c>
      <c r="BH423" s="259">
        <f t="shared" si="32"/>
        <v>0</v>
      </c>
      <c r="BI423" s="259">
        <f t="shared" si="33"/>
        <v>0</v>
      </c>
      <c r="BJ423" s="172" t="s">
        <v>16</v>
      </c>
      <c r="BK423" s="259">
        <f t="shared" si="34"/>
        <v>0</v>
      </c>
      <c r="BL423" s="172" t="s">
        <v>132</v>
      </c>
      <c r="BM423" s="172" t="s">
        <v>1362</v>
      </c>
    </row>
    <row r="424" spans="2:65" s="182" customFormat="1" ht="25.5" customHeight="1">
      <c r="B424" s="183"/>
      <c r="C424" s="151" t="s">
        <v>1363</v>
      </c>
      <c r="D424" s="151" t="s">
        <v>118</v>
      </c>
      <c r="E424" s="152" t="s">
        <v>1364</v>
      </c>
      <c r="F424" s="341" t="s">
        <v>1365</v>
      </c>
      <c r="G424" s="341"/>
      <c r="H424" s="341"/>
      <c r="I424" s="341"/>
      <c r="J424" s="153" t="s">
        <v>142</v>
      </c>
      <c r="K424" s="154">
        <v>1</v>
      </c>
      <c r="L424" s="342"/>
      <c r="M424" s="342"/>
      <c r="N424" s="343">
        <f t="shared" si="28"/>
        <v>0</v>
      </c>
      <c r="O424" s="343"/>
      <c r="P424" s="343"/>
      <c r="Q424" s="343"/>
      <c r="R424" s="186"/>
      <c r="T424" s="254" t="s">
        <v>5</v>
      </c>
      <c r="U424" s="255" t="s">
        <v>36</v>
      </c>
      <c r="V424" s="256"/>
      <c r="W424" s="257"/>
      <c r="X424" s="257"/>
      <c r="Y424" s="257"/>
      <c r="Z424" s="257"/>
      <c r="AA424" s="258"/>
      <c r="AR424" s="172" t="s">
        <v>132</v>
      </c>
      <c r="AT424" s="172" t="s">
        <v>118</v>
      </c>
      <c r="AU424" s="172" t="s">
        <v>93</v>
      </c>
      <c r="AY424" s="172" t="s">
        <v>117</v>
      </c>
      <c r="BE424" s="259">
        <f t="shared" si="29"/>
        <v>0</v>
      </c>
      <c r="BF424" s="259">
        <f t="shared" si="30"/>
        <v>0</v>
      </c>
      <c r="BG424" s="259">
        <f t="shared" si="31"/>
        <v>0</v>
      </c>
      <c r="BH424" s="259">
        <f t="shared" si="32"/>
        <v>0</v>
      </c>
      <c r="BI424" s="259">
        <f t="shared" si="33"/>
        <v>0</v>
      </c>
      <c r="BJ424" s="172" t="s">
        <v>16</v>
      </c>
      <c r="BK424" s="259">
        <f t="shared" si="34"/>
        <v>0</v>
      </c>
      <c r="BL424" s="172" t="s">
        <v>132</v>
      </c>
      <c r="BM424" s="172" t="s">
        <v>1366</v>
      </c>
    </row>
    <row r="425" spans="2:65" s="182" customFormat="1" ht="25.5" customHeight="1">
      <c r="B425" s="183"/>
      <c r="C425" s="151" t="s">
        <v>1367</v>
      </c>
      <c r="D425" s="151" t="s">
        <v>118</v>
      </c>
      <c r="E425" s="152" t="s">
        <v>1368</v>
      </c>
      <c r="F425" s="341" t="s">
        <v>1369</v>
      </c>
      <c r="G425" s="341"/>
      <c r="H425" s="341"/>
      <c r="I425" s="341"/>
      <c r="J425" s="153" t="s">
        <v>142</v>
      </c>
      <c r="K425" s="154">
        <v>1</v>
      </c>
      <c r="L425" s="342"/>
      <c r="M425" s="342"/>
      <c r="N425" s="343">
        <f t="shared" si="28"/>
        <v>0</v>
      </c>
      <c r="O425" s="343"/>
      <c r="P425" s="343"/>
      <c r="Q425" s="343"/>
      <c r="R425" s="186"/>
      <c r="T425" s="254" t="s">
        <v>5</v>
      </c>
      <c r="U425" s="255" t="s">
        <v>36</v>
      </c>
      <c r="V425" s="256"/>
      <c r="W425" s="257"/>
      <c r="X425" s="257"/>
      <c r="Y425" s="257"/>
      <c r="Z425" s="257"/>
      <c r="AA425" s="258"/>
      <c r="AR425" s="172" t="s">
        <v>132</v>
      </c>
      <c r="AT425" s="172" t="s">
        <v>118</v>
      </c>
      <c r="AU425" s="172" t="s">
        <v>93</v>
      </c>
      <c r="AY425" s="172" t="s">
        <v>117</v>
      </c>
      <c r="BE425" s="259">
        <f t="shared" si="29"/>
        <v>0</v>
      </c>
      <c r="BF425" s="259">
        <f t="shared" si="30"/>
        <v>0</v>
      </c>
      <c r="BG425" s="259">
        <f t="shared" si="31"/>
        <v>0</v>
      </c>
      <c r="BH425" s="259">
        <f t="shared" si="32"/>
        <v>0</v>
      </c>
      <c r="BI425" s="259">
        <f t="shared" si="33"/>
        <v>0</v>
      </c>
      <c r="BJ425" s="172" t="s">
        <v>16</v>
      </c>
      <c r="BK425" s="259">
        <f t="shared" si="34"/>
        <v>0</v>
      </c>
      <c r="BL425" s="172" t="s">
        <v>132</v>
      </c>
      <c r="BM425" s="172" t="s">
        <v>1370</v>
      </c>
    </row>
    <row r="426" spans="2:65" s="182" customFormat="1" ht="25.5" customHeight="1">
      <c r="B426" s="183"/>
      <c r="C426" s="151" t="s">
        <v>1371</v>
      </c>
      <c r="D426" s="151" t="s">
        <v>118</v>
      </c>
      <c r="E426" s="152" t="s">
        <v>1372</v>
      </c>
      <c r="F426" s="341" t="s">
        <v>1373</v>
      </c>
      <c r="G426" s="341"/>
      <c r="H426" s="341"/>
      <c r="I426" s="341"/>
      <c r="J426" s="153" t="s">
        <v>142</v>
      </c>
      <c r="K426" s="154">
        <v>1</v>
      </c>
      <c r="L426" s="342"/>
      <c r="M426" s="342"/>
      <c r="N426" s="343">
        <f t="shared" si="28"/>
        <v>0</v>
      </c>
      <c r="O426" s="343"/>
      <c r="P426" s="343"/>
      <c r="Q426" s="343"/>
      <c r="R426" s="186"/>
      <c r="T426" s="254" t="s">
        <v>5</v>
      </c>
      <c r="U426" s="255" t="s">
        <v>36</v>
      </c>
      <c r="V426" s="256"/>
      <c r="W426" s="257"/>
      <c r="X426" s="257"/>
      <c r="Y426" s="257"/>
      <c r="Z426" s="257"/>
      <c r="AA426" s="258"/>
      <c r="AR426" s="172" t="s">
        <v>132</v>
      </c>
      <c r="AT426" s="172" t="s">
        <v>118</v>
      </c>
      <c r="AU426" s="172" t="s">
        <v>93</v>
      </c>
      <c r="AY426" s="172" t="s">
        <v>117</v>
      </c>
      <c r="BE426" s="259">
        <f t="shared" si="29"/>
        <v>0</v>
      </c>
      <c r="BF426" s="259">
        <f t="shared" si="30"/>
        <v>0</v>
      </c>
      <c r="BG426" s="259">
        <f t="shared" si="31"/>
        <v>0</v>
      </c>
      <c r="BH426" s="259">
        <f t="shared" si="32"/>
        <v>0</v>
      </c>
      <c r="BI426" s="259">
        <f t="shared" si="33"/>
        <v>0</v>
      </c>
      <c r="BJ426" s="172" t="s">
        <v>16</v>
      </c>
      <c r="BK426" s="259">
        <f t="shared" si="34"/>
        <v>0</v>
      </c>
      <c r="BL426" s="172" t="s">
        <v>132</v>
      </c>
      <c r="BM426" s="172" t="s">
        <v>1374</v>
      </c>
    </row>
    <row r="427" spans="2:65" s="182" customFormat="1" ht="25.5" customHeight="1">
      <c r="B427" s="183"/>
      <c r="C427" s="151" t="s">
        <v>1375</v>
      </c>
      <c r="D427" s="151" t="s">
        <v>118</v>
      </c>
      <c r="E427" s="152" t="s">
        <v>1376</v>
      </c>
      <c r="F427" s="341" t="s">
        <v>1377</v>
      </c>
      <c r="G427" s="341"/>
      <c r="H427" s="341"/>
      <c r="I427" s="341"/>
      <c r="J427" s="153" t="s">
        <v>142</v>
      </c>
      <c r="K427" s="154">
        <v>1</v>
      </c>
      <c r="L427" s="342"/>
      <c r="M427" s="342"/>
      <c r="N427" s="343">
        <f t="shared" si="28"/>
        <v>0</v>
      </c>
      <c r="O427" s="343"/>
      <c r="P427" s="343"/>
      <c r="Q427" s="343"/>
      <c r="R427" s="186"/>
      <c r="T427" s="254" t="s">
        <v>5</v>
      </c>
      <c r="U427" s="255" t="s">
        <v>36</v>
      </c>
      <c r="V427" s="256"/>
      <c r="W427" s="257"/>
      <c r="X427" s="257"/>
      <c r="Y427" s="257"/>
      <c r="Z427" s="257"/>
      <c r="AA427" s="258"/>
      <c r="AR427" s="172" t="s">
        <v>132</v>
      </c>
      <c r="AT427" s="172" t="s">
        <v>118</v>
      </c>
      <c r="AU427" s="172" t="s">
        <v>93</v>
      </c>
      <c r="AY427" s="172" t="s">
        <v>117</v>
      </c>
      <c r="BE427" s="259">
        <f t="shared" si="29"/>
        <v>0</v>
      </c>
      <c r="BF427" s="259">
        <f t="shared" si="30"/>
        <v>0</v>
      </c>
      <c r="BG427" s="259">
        <f t="shared" si="31"/>
        <v>0</v>
      </c>
      <c r="BH427" s="259">
        <f t="shared" si="32"/>
        <v>0</v>
      </c>
      <c r="BI427" s="259">
        <f t="shared" si="33"/>
        <v>0</v>
      </c>
      <c r="BJ427" s="172" t="s">
        <v>16</v>
      </c>
      <c r="BK427" s="259">
        <f t="shared" si="34"/>
        <v>0</v>
      </c>
      <c r="BL427" s="172" t="s">
        <v>132</v>
      </c>
      <c r="BM427" s="172" t="s">
        <v>1378</v>
      </c>
    </row>
    <row r="428" spans="2:65" s="182" customFormat="1" ht="25.5" customHeight="1">
      <c r="B428" s="183"/>
      <c r="C428" s="151" t="s">
        <v>1379</v>
      </c>
      <c r="D428" s="151" t="s">
        <v>118</v>
      </c>
      <c r="E428" s="152" t="s">
        <v>1380</v>
      </c>
      <c r="F428" s="341" t="s">
        <v>1381</v>
      </c>
      <c r="G428" s="341"/>
      <c r="H428" s="341"/>
      <c r="I428" s="341"/>
      <c r="J428" s="153" t="s">
        <v>142</v>
      </c>
      <c r="K428" s="154">
        <v>1</v>
      </c>
      <c r="L428" s="342"/>
      <c r="M428" s="342"/>
      <c r="N428" s="343">
        <f t="shared" si="28"/>
        <v>0</v>
      </c>
      <c r="O428" s="343"/>
      <c r="P428" s="343"/>
      <c r="Q428" s="343"/>
      <c r="R428" s="186"/>
      <c r="T428" s="254" t="s">
        <v>5</v>
      </c>
      <c r="U428" s="255" t="s">
        <v>36</v>
      </c>
      <c r="V428" s="256"/>
      <c r="W428" s="257"/>
      <c r="X428" s="257"/>
      <c r="Y428" s="257"/>
      <c r="Z428" s="257"/>
      <c r="AA428" s="258"/>
      <c r="AR428" s="172" t="s">
        <v>132</v>
      </c>
      <c r="AT428" s="172" t="s">
        <v>118</v>
      </c>
      <c r="AU428" s="172" t="s">
        <v>93</v>
      </c>
      <c r="AY428" s="172" t="s">
        <v>117</v>
      </c>
      <c r="BE428" s="259">
        <f t="shared" si="29"/>
        <v>0</v>
      </c>
      <c r="BF428" s="259">
        <f t="shared" si="30"/>
        <v>0</v>
      </c>
      <c r="BG428" s="259">
        <f t="shared" si="31"/>
        <v>0</v>
      </c>
      <c r="BH428" s="259">
        <f t="shared" si="32"/>
        <v>0</v>
      </c>
      <c r="BI428" s="259">
        <f t="shared" si="33"/>
        <v>0</v>
      </c>
      <c r="BJ428" s="172" t="s">
        <v>16</v>
      </c>
      <c r="BK428" s="259">
        <f t="shared" si="34"/>
        <v>0</v>
      </c>
      <c r="BL428" s="172" t="s">
        <v>132</v>
      </c>
      <c r="BM428" s="172" t="s">
        <v>1382</v>
      </c>
    </row>
    <row r="429" spans="2:65" s="182" customFormat="1" ht="25.5" customHeight="1">
      <c r="B429" s="183"/>
      <c r="C429" s="151" t="s">
        <v>1383</v>
      </c>
      <c r="D429" s="151" t="s">
        <v>118</v>
      </c>
      <c r="E429" s="152" t="s">
        <v>1384</v>
      </c>
      <c r="F429" s="341" t="s">
        <v>1385</v>
      </c>
      <c r="G429" s="341"/>
      <c r="H429" s="341"/>
      <c r="I429" s="341"/>
      <c r="J429" s="153" t="s">
        <v>142</v>
      </c>
      <c r="K429" s="154">
        <v>1</v>
      </c>
      <c r="L429" s="342"/>
      <c r="M429" s="342"/>
      <c r="N429" s="343">
        <f t="shared" si="28"/>
        <v>0</v>
      </c>
      <c r="O429" s="343"/>
      <c r="P429" s="343"/>
      <c r="Q429" s="343"/>
      <c r="R429" s="186"/>
      <c r="T429" s="254" t="s">
        <v>5</v>
      </c>
      <c r="U429" s="255" t="s">
        <v>36</v>
      </c>
      <c r="V429" s="256"/>
      <c r="W429" s="257"/>
      <c r="X429" s="257"/>
      <c r="Y429" s="257"/>
      <c r="Z429" s="257"/>
      <c r="AA429" s="258"/>
      <c r="AR429" s="172" t="s">
        <v>132</v>
      </c>
      <c r="AT429" s="172" t="s">
        <v>118</v>
      </c>
      <c r="AU429" s="172" t="s">
        <v>93</v>
      </c>
      <c r="AY429" s="172" t="s">
        <v>117</v>
      </c>
      <c r="BE429" s="259">
        <f t="shared" si="29"/>
        <v>0</v>
      </c>
      <c r="BF429" s="259">
        <f t="shared" si="30"/>
        <v>0</v>
      </c>
      <c r="BG429" s="259">
        <f t="shared" si="31"/>
        <v>0</v>
      </c>
      <c r="BH429" s="259">
        <f t="shared" si="32"/>
        <v>0</v>
      </c>
      <c r="BI429" s="259">
        <f t="shared" si="33"/>
        <v>0</v>
      </c>
      <c r="BJ429" s="172" t="s">
        <v>16</v>
      </c>
      <c r="BK429" s="259">
        <f t="shared" si="34"/>
        <v>0</v>
      </c>
      <c r="BL429" s="172" t="s">
        <v>132</v>
      </c>
      <c r="BM429" s="172" t="s">
        <v>1386</v>
      </c>
    </row>
    <row r="430" spans="2:65" s="182" customFormat="1" ht="25.5" customHeight="1">
      <c r="B430" s="183"/>
      <c r="C430" s="151" t="s">
        <v>1387</v>
      </c>
      <c r="D430" s="151" t="s">
        <v>118</v>
      </c>
      <c r="E430" s="152" t="s">
        <v>1388</v>
      </c>
      <c r="F430" s="341" t="s">
        <v>1389</v>
      </c>
      <c r="G430" s="341"/>
      <c r="H430" s="341"/>
      <c r="I430" s="341"/>
      <c r="J430" s="153" t="s">
        <v>142</v>
      </c>
      <c r="K430" s="154">
        <v>1</v>
      </c>
      <c r="L430" s="342"/>
      <c r="M430" s="342"/>
      <c r="N430" s="343">
        <f t="shared" si="28"/>
        <v>0</v>
      </c>
      <c r="O430" s="343"/>
      <c r="P430" s="343"/>
      <c r="Q430" s="343"/>
      <c r="R430" s="186"/>
      <c r="T430" s="254" t="s">
        <v>5</v>
      </c>
      <c r="U430" s="255" t="s">
        <v>36</v>
      </c>
      <c r="V430" s="256"/>
      <c r="W430" s="257"/>
      <c r="X430" s="257"/>
      <c r="Y430" s="257"/>
      <c r="Z430" s="257"/>
      <c r="AA430" s="258"/>
      <c r="AR430" s="172" t="s">
        <v>132</v>
      </c>
      <c r="AT430" s="172" t="s">
        <v>118</v>
      </c>
      <c r="AU430" s="172" t="s">
        <v>93</v>
      </c>
      <c r="AY430" s="172" t="s">
        <v>117</v>
      </c>
      <c r="BE430" s="259">
        <f t="shared" si="29"/>
        <v>0</v>
      </c>
      <c r="BF430" s="259">
        <f t="shared" si="30"/>
        <v>0</v>
      </c>
      <c r="BG430" s="259">
        <f t="shared" si="31"/>
        <v>0</v>
      </c>
      <c r="BH430" s="259">
        <f t="shared" si="32"/>
        <v>0</v>
      </c>
      <c r="BI430" s="259">
        <f t="shared" si="33"/>
        <v>0</v>
      </c>
      <c r="BJ430" s="172" t="s">
        <v>16</v>
      </c>
      <c r="BK430" s="259">
        <f t="shared" si="34"/>
        <v>0</v>
      </c>
      <c r="BL430" s="172" t="s">
        <v>132</v>
      </c>
      <c r="BM430" s="172" t="s">
        <v>1390</v>
      </c>
    </row>
    <row r="431" spans="2:65" s="182" customFormat="1" ht="25.5" customHeight="1">
      <c r="B431" s="183"/>
      <c r="C431" s="151" t="s">
        <v>1391</v>
      </c>
      <c r="D431" s="151" t="s">
        <v>118</v>
      </c>
      <c r="E431" s="152" t="s">
        <v>1392</v>
      </c>
      <c r="F431" s="341" t="s">
        <v>1393</v>
      </c>
      <c r="G431" s="341"/>
      <c r="H431" s="341"/>
      <c r="I431" s="341"/>
      <c r="J431" s="153" t="s">
        <v>142</v>
      </c>
      <c r="K431" s="154">
        <v>1</v>
      </c>
      <c r="L431" s="342"/>
      <c r="M431" s="342"/>
      <c r="N431" s="343">
        <f t="shared" si="28"/>
        <v>0</v>
      </c>
      <c r="O431" s="343"/>
      <c r="P431" s="343"/>
      <c r="Q431" s="343"/>
      <c r="R431" s="186"/>
      <c r="T431" s="254" t="s">
        <v>5</v>
      </c>
      <c r="U431" s="255" t="s">
        <v>36</v>
      </c>
      <c r="V431" s="256"/>
      <c r="W431" s="257"/>
      <c r="X431" s="257"/>
      <c r="Y431" s="257"/>
      <c r="Z431" s="257"/>
      <c r="AA431" s="258"/>
      <c r="AR431" s="172" t="s">
        <v>132</v>
      </c>
      <c r="AT431" s="172" t="s">
        <v>118</v>
      </c>
      <c r="AU431" s="172" t="s">
        <v>93</v>
      </c>
      <c r="AY431" s="172" t="s">
        <v>117</v>
      </c>
      <c r="BE431" s="259">
        <f t="shared" si="29"/>
        <v>0</v>
      </c>
      <c r="BF431" s="259">
        <f t="shared" si="30"/>
        <v>0</v>
      </c>
      <c r="BG431" s="259">
        <f t="shared" si="31"/>
        <v>0</v>
      </c>
      <c r="BH431" s="259">
        <f t="shared" si="32"/>
        <v>0</v>
      </c>
      <c r="BI431" s="259">
        <f t="shared" si="33"/>
        <v>0</v>
      </c>
      <c r="BJ431" s="172" t="s">
        <v>16</v>
      </c>
      <c r="BK431" s="259">
        <f t="shared" si="34"/>
        <v>0</v>
      </c>
      <c r="BL431" s="172" t="s">
        <v>132</v>
      </c>
      <c r="BM431" s="172" t="s">
        <v>1394</v>
      </c>
    </row>
    <row r="432" spans="2:65" s="182" customFormat="1" ht="25.5" customHeight="1">
      <c r="B432" s="183"/>
      <c r="C432" s="151" t="s">
        <v>1395</v>
      </c>
      <c r="D432" s="151" t="s">
        <v>118</v>
      </c>
      <c r="E432" s="152" t="s">
        <v>1396</v>
      </c>
      <c r="F432" s="341" t="s">
        <v>1397</v>
      </c>
      <c r="G432" s="341"/>
      <c r="H432" s="341"/>
      <c r="I432" s="341"/>
      <c r="J432" s="153" t="s">
        <v>142</v>
      </c>
      <c r="K432" s="154">
        <v>1</v>
      </c>
      <c r="L432" s="342"/>
      <c r="M432" s="342"/>
      <c r="N432" s="343">
        <f t="shared" si="28"/>
        <v>0</v>
      </c>
      <c r="O432" s="343"/>
      <c r="P432" s="343"/>
      <c r="Q432" s="343"/>
      <c r="R432" s="186"/>
      <c r="T432" s="254" t="s">
        <v>5</v>
      </c>
      <c r="U432" s="255" t="s">
        <v>36</v>
      </c>
      <c r="V432" s="256"/>
      <c r="W432" s="257"/>
      <c r="X432" s="257"/>
      <c r="Y432" s="257"/>
      <c r="Z432" s="257"/>
      <c r="AA432" s="258"/>
      <c r="AR432" s="172" t="s">
        <v>132</v>
      </c>
      <c r="AT432" s="172" t="s">
        <v>118</v>
      </c>
      <c r="AU432" s="172" t="s">
        <v>93</v>
      </c>
      <c r="AY432" s="172" t="s">
        <v>117</v>
      </c>
      <c r="BE432" s="259">
        <f t="shared" si="29"/>
        <v>0</v>
      </c>
      <c r="BF432" s="259">
        <f t="shared" si="30"/>
        <v>0</v>
      </c>
      <c r="BG432" s="259">
        <f t="shared" si="31"/>
        <v>0</v>
      </c>
      <c r="BH432" s="259">
        <f t="shared" si="32"/>
        <v>0</v>
      </c>
      <c r="BI432" s="259">
        <f t="shared" si="33"/>
        <v>0</v>
      </c>
      <c r="BJ432" s="172" t="s">
        <v>16</v>
      </c>
      <c r="BK432" s="259">
        <f t="shared" si="34"/>
        <v>0</v>
      </c>
      <c r="BL432" s="172" t="s">
        <v>132</v>
      </c>
      <c r="BM432" s="172" t="s">
        <v>1398</v>
      </c>
    </row>
    <row r="433" spans="2:65" s="182" customFormat="1" ht="25.5" customHeight="1">
      <c r="B433" s="183"/>
      <c r="C433" s="151" t="s">
        <v>1399</v>
      </c>
      <c r="D433" s="151" t="s">
        <v>118</v>
      </c>
      <c r="E433" s="152" t="s">
        <v>1400</v>
      </c>
      <c r="F433" s="341" t="s">
        <v>1401</v>
      </c>
      <c r="G433" s="341"/>
      <c r="H433" s="341"/>
      <c r="I433" s="341"/>
      <c r="J433" s="153" t="s">
        <v>142</v>
      </c>
      <c r="K433" s="154">
        <v>1</v>
      </c>
      <c r="L433" s="342"/>
      <c r="M433" s="342"/>
      <c r="N433" s="343">
        <f t="shared" si="28"/>
        <v>0</v>
      </c>
      <c r="O433" s="343"/>
      <c r="P433" s="343"/>
      <c r="Q433" s="343"/>
      <c r="R433" s="186"/>
      <c r="T433" s="254" t="s">
        <v>5</v>
      </c>
      <c r="U433" s="255" t="s">
        <v>36</v>
      </c>
      <c r="V433" s="256"/>
      <c r="W433" s="257"/>
      <c r="X433" s="257"/>
      <c r="Y433" s="257"/>
      <c r="Z433" s="257"/>
      <c r="AA433" s="258"/>
      <c r="AR433" s="172" t="s">
        <v>132</v>
      </c>
      <c r="AT433" s="172" t="s">
        <v>118</v>
      </c>
      <c r="AU433" s="172" t="s">
        <v>93</v>
      </c>
      <c r="AY433" s="172" t="s">
        <v>117</v>
      </c>
      <c r="BE433" s="259">
        <f t="shared" si="29"/>
        <v>0</v>
      </c>
      <c r="BF433" s="259">
        <f t="shared" si="30"/>
        <v>0</v>
      </c>
      <c r="BG433" s="259">
        <f t="shared" si="31"/>
        <v>0</v>
      </c>
      <c r="BH433" s="259">
        <f t="shared" si="32"/>
        <v>0</v>
      </c>
      <c r="BI433" s="259">
        <f t="shared" si="33"/>
        <v>0</v>
      </c>
      <c r="BJ433" s="172" t="s">
        <v>16</v>
      </c>
      <c r="BK433" s="259">
        <f t="shared" si="34"/>
        <v>0</v>
      </c>
      <c r="BL433" s="172" t="s">
        <v>132</v>
      </c>
      <c r="BM433" s="172" t="s">
        <v>1402</v>
      </c>
    </row>
    <row r="434" spans="2:65" s="182" customFormat="1" ht="25.5" customHeight="1">
      <c r="B434" s="183"/>
      <c r="C434" s="151" t="s">
        <v>1403</v>
      </c>
      <c r="D434" s="151" t="s">
        <v>118</v>
      </c>
      <c r="E434" s="152" t="s">
        <v>1404</v>
      </c>
      <c r="F434" s="341" t="s">
        <v>1405</v>
      </c>
      <c r="G434" s="341"/>
      <c r="H434" s="341"/>
      <c r="I434" s="341"/>
      <c r="J434" s="153" t="s">
        <v>142</v>
      </c>
      <c r="K434" s="154">
        <v>1</v>
      </c>
      <c r="L434" s="342"/>
      <c r="M434" s="342"/>
      <c r="N434" s="343">
        <f aca="true" t="shared" si="35" ref="N434:N497">ROUND(L434*K434,2)</f>
        <v>0</v>
      </c>
      <c r="O434" s="343"/>
      <c r="P434" s="343"/>
      <c r="Q434" s="343"/>
      <c r="R434" s="186"/>
      <c r="T434" s="254" t="s">
        <v>5</v>
      </c>
      <c r="U434" s="255" t="s">
        <v>36</v>
      </c>
      <c r="V434" s="256"/>
      <c r="W434" s="257"/>
      <c r="X434" s="257"/>
      <c r="Y434" s="257"/>
      <c r="Z434" s="257"/>
      <c r="AA434" s="258"/>
      <c r="AR434" s="172" t="s">
        <v>132</v>
      </c>
      <c r="AT434" s="172" t="s">
        <v>118</v>
      </c>
      <c r="AU434" s="172" t="s">
        <v>93</v>
      </c>
      <c r="AY434" s="172" t="s">
        <v>117</v>
      </c>
      <c r="BE434" s="259">
        <f aca="true" t="shared" si="36" ref="BE434:BE497">IF(U434="základní",N434,0)</f>
        <v>0</v>
      </c>
      <c r="BF434" s="259">
        <f aca="true" t="shared" si="37" ref="BF434:BF497">IF(U434="snížená",N434,0)</f>
        <v>0</v>
      </c>
      <c r="BG434" s="259">
        <f aca="true" t="shared" si="38" ref="BG434:BG497">IF(U434="zákl. přenesená",N434,0)</f>
        <v>0</v>
      </c>
      <c r="BH434" s="259">
        <f aca="true" t="shared" si="39" ref="BH434:BH497">IF(U434="sníž. přenesená",N434,0)</f>
        <v>0</v>
      </c>
      <c r="BI434" s="259">
        <f aca="true" t="shared" si="40" ref="BI434:BI497">IF(U434="nulová",N434,0)</f>
        <v>0</v>
      </c>
      <c r="BJ434" s="172" t="s">
        <v>16</v>
      </c>
      <c r="BK434" s="259">
        <f aca="true" t="shared" si="41" ref="BK434:BK497">ROUND(L434*K434,2)</f>
        <v>0</v>
      </c>
      <c r="BL434" s="172" t="s">
        <v>132</v>
      </c>
      <c r="BM434" s="172" t="s">
        <v>1406</v>
      </c>
    </row>
    <row r="435" spans="2:65" s="182" customFormat="1" ht="25.5" customHeight="1">
      <c r="B435" s="183"/>
      <c r="C435" s="151" t="s">
        <v>1407</v>
      </c>
      <c r="D435" s="151" t="s">
        <v>118</v>
      </c>
      <c r="E435" s="152" t="s">
        <v>1408</v>
      </c>
      <c r="F435" s="341" t="s">
        <v>1409</v>
      </c>
      <c r="G435" s="341"/>
      <c r="H435" s="341"/>
      <c r="I435" s="341"/>
      <c r="J435" s="153" t="s">
        <v>142</v>
      </c>
      <c r="K435" s="154">
        <v>1</v>
      </c>
      <c r="L435" s="342"/>
      <c r="M435" s="342"/>
      <c r="N435" s="343">
        <f t="shared" si="35"/>
        <v>0</v>
      </c>
      <c r="O435" s="343"/>
      <c r="P435" s="343"/>
      <c r="Q435" s="343"/>
      <c r="R435" s="186"/>
      <c r="T435" s="254" t="s">
        <v>5</v>
      </c>
      <c r="U435" s="255" t="s">
        <v>36</v>
      </c>
      <c r="V435" s="256"/>
      <c r="W435" s="257"/>
      <c r="X435" s="257"/>
      <c r="Y435" s="257"/>
      <c r="Z435" s="257"/>
      <c r="AA435" s="258"/>
      <c r="AR435" s="172" t="s">
        <v>132</v>
      </c>
      <c r="AT435" s="172" t="s">
        <v>118</v>
      </c>
      <c r="AU435" s="172" t="s">
        <v>93</v>
      </c>
      <c r="AY435" s="172" t="s">
        <v>117</v>
      </c>
      <c r="BE435" s="259">
        <f t="shared" si="36"/>
        <v>0</v>
      </c>
      <c r="BF435" s="259">
        <f t="shared" si="37"/>
        <v>0</v>
      </c>
      <c r="BG435" s="259">
        <f t="shared" si="38"/>
        <v>0</v>
      </c>
      <c r="BH435" s="259">
        <f t="shared" si="39"/>
        <v>0</v>
      </c>
      <c r="BI435" s="259">
        <f t="shared" si="40"/>
        <v>0</v>
      </c>
      <c r="BJ435" s="172" t="s">
        <v>16</v>
      </c>
      <c r="BK435" s="259">
        <f t="shared" si="41"/>
        <v>0</v>
      </c>
      <c r="BL435" s="172" t="s">
        <v>132</v>
      </c>
      <c r="BM435" s="172" t="s">
        <v>1410</v>
      </c>
    </row>
    <row r="436" spans="2:65" s="182" customFormat="1" ht="25.5" customHeight="1">
      <c r="B436" s="183"/>
      <c r="C436" s="151" t="s">
        <v>1411</v>
      </c>
      <c r="D436" s="151" t="s">
        <v>118</v>
      </c>
      <c r="E436" s="152" t="s">
        <v>1412</v>
      </c>
      <c r="F436" s="341" t="s">
        <v>1413</v>
      </c>
      <c r="G436" s="341"/>
      <c r="H436" s="341"/>
      <c r="I436" s="341"/>
      <c r="J436" s="153" t="s">
        <v>142</v>
      </c>
      <c r="K436" s="154">
        <v>1</v>
      </c>
      <c r="L436" s="342"/>
      <c r="M436" s="342"/>
      <c r="N436" s="343">
        <f t="shared" si="35"/>
        <v>0</v>
      </c>
      <c r="O436" s="343"/>
      <c r="P436" s="343"/>
      <c r="Q436" s="343"/>
      <c r="R436" s="186"/>
      <c r="T436" s="254" t="s">
        <v>5</v>
      </c>
      <c r="U436" s="255" t="s">
        <v>36</v>
      </c>
      <c r="V436" s="256"/>
      <c r="W436" s="257"/>
      <c r="X436" s="257"/>
      <c r="Y436" s="257"/>
      <c r="Z436" s="257"/>
      <c r="AA436" s="258"/>
      <c r="AR436" s="172" t="s">
        <v>132</v>
      </c>
      <c r="AT436" s="172" t="s">
        <v>118</v>
      </c>
      <c r="AU436" s="172" t="s">
        <v>93</v>
      </c>
      <c r="AY436" s="172" t="s">
        <v>117</v>
      </c>
      <c r="BE436" s="259">
        <f t="shared" si="36"/>
        <v>0</v>
      </c>
      <c r="BF436" s="259">
        <f t="shared" si="37"/>
        <v>0</v>
      </c>
      <c r="BG436" s="259">
        <f t="shared" si="38"/>
        <v>0</v>
      </c>
      <c r="BH436" s="259">
        <f t="shared" si="39"/>
        <v>0</v>
      </c>
      <c r="BI436" s="259">
        <f t="shared" si="40"/>
        <v>0</v>
      </c>
      <c r="BJ436" s="172" t="s">
        <v>16</v>
      </c>
      <c r="BK436" s="259">
        <f t="shared" si="41"/>
        <v>0</v>
      </c>
      <c r="BL436" s="172" t="s">
        <v>132</v>
      </c>
      <c r="BM436" s="172" t="s">
        <v>1414</v>
      </c>
    </row>
    <row r="437" spans="2:65" s="182" customFormat="1" ht="25.5" customHeight="1">
      <c r="B437" s="183"/>
      <c r="C437" s="151" t="s">
        <v>1415</v>
      </c>
      <c r="D437" s="151" t="s">
        <v>118</v>
      </c>
      <c r="E437" s="152" t="s">
        <v>1416</v>
      </c>
      <c r="F437" s="341" t="s">
        <v>1417</v>
      </c>
      <c r="G437" s="341"/>
      <c r="H437" s="341"/>
      <c r="I437" s="341"/>
      <c r="J437" s="153" t="s">
        <v>142</v>
      </c>
      <c r="K437" s="154">
        <v>1</v>
      </c>
      <c r="L437" s="342"/>
      <c r="M437" s="342"/>
      <c r="N437" s="343">
        <f t="shared" si="35"/>
        <v>0</v>
      </c>
      <c r="O437" s="343"/>
      <c r="P437" s="343"/>
      <c r="Q437" s="343"/>
      <c r="R437" s="186"/>
      <c r="T437" s="254" t="s">
        <v>5</v>
      </c>
      <c r="U437" s="255" t="s">
        <v>36</v>
      </c>
      <c r="V437" s="256"/>
      <c r="W437" s="257"/>
      <c r="X437" s="257"/>
      <c r="Y437" s="257"/>
      <c r="Z437" s="257"/>
      <c r="AA437" s="258"/>
      <c r="AR437" s="172" t="s">
        <v>132</v>
      </c>
      <c r="AT437" s="172" t="s">
        <v>118</v>
      </c>
      <c r="AU437" s="172" t="s">
        <v>93</v>
      </c>
      <c r="AY437" s="172" t="s">
        <v>117</v>
      </c>
      <c r="BE437" s="259">
        <f t="shared" si="36"/>
        <v>0</v>
      </c>
      <c r="BF437" s="259">
        <f t="shared" si="37"/>
        <v>0</v>
      </c>
      <c r="BG437" s="259">
        <f t="shared" si="38"/>
        <v>0</v>
      </c>
      <c r="BH437" s="259">
        <f t="shared" si="39"/>
        <v>0</v>
      </c>
      <c r="BI437" s="259">
        <f t="shared" si="40"/>
        <v>0</v>
      </c>
      <c r="BJ437" s="172" t="s">
        <v>16</v>
      </c>
      <c r="BK437" s="259">
        <f t="shared" si="41"/>
        <v>0</v>
      </c>
      <c r="BL437" s="172" t="s">
        <v>132</v>
      </c>
      <c r="BM437" s="172" t="s">
        <v>1418</v>
      </c>
    </row>
    <row r="438" spans="2:65" s="182" customFormat="1" ht="25.5" customHeight="1">
      <c r="B438" s="183"/>
      <c r="C438" s="151" t="s">
        <v>1419</v>
      </c>
      <c r="D438" s="151" t="s">
        <v>118</v>
      </c>
      <c r="E438" s="152" t="s">
        <v>1420</v>
      </c>
      <c r="F438" s="341" t="s">
        <v>1421</v>
      </c>
      <c r="G438" s="341"/>
      <c r="H438" s="341"/>
      <c r="I438" s="341"/>
      <c r="J438" s="153" t="s">
        <v>142</v>
      </c>
      <c r="K438" s="154">
        <v>1</v>
      </c>
      <c r="L438" s="342"/>
      <c r="M438" s="342"/>
      <c r="N438" s="343">
        <f t="shared" si="35"/>
        <v>0</v>
      </c>
      <c r="O438" s="343"/>
      <c r="P438" s="343"/>
      <c r="Q438" s="343"/>
      <c r="R438" s="186"/>
      <c r="T438" s="254" t="s">
        <v>5</v>
      </c>
      <c r="U438" s="255" t="s">
        <v>36</v>
      </c>
      <c r="V438" s="256"/>
      <c r="W438" s="257"/>
      <c r="X438" s="257"/>
      <c r="Y438" s="257"/>
      <c r="Z438" s="257"/>
      <c r="AA438" s="258"/>
      <c r="AR438" s="172" t="s">
        <v>132</v>
      </c>
      <c r="AT438" s="172" t="s">
        <v>118</v>
      </c>
      <c r="AU438" s="172" t="s">
        <v>93</v>
      </c>
      <c r="AY438" s="172" t="s">
        <v>117</v>
      </c>
      <c r="BE438" s="259">
        <f t="shared" si="36"/>
        <v>0</v>
      </c>
      <c r="BF438" s="259">
        <f t="shared" si="37"/>
        <v>0</v>
      </c>
      <c r="BG438" s="259">
        <f t="shared" si="38"/>
        <v>0</v>
      </c>
      <c r="BH438" s="259">
        <f t="shared" si="39"/>
        <v>0</v>
      </c>
      <c r="BI438" s="259">
        <f t="shared" si="40"/>
        <v>0</v>
      </c>
      <c r="BJ438" s="172" t="s">
        <v>16</v>
      </c>
      <c r="BK438" s="259">
        <f t="shared" si="41"/>
        <v>0</v>
      </c>
      <c r="BL438" s="172" t="s">
        <v>132</v>
      </c>
      <c r="BM438" s="172" t="s">
        <v>1422</v>
      </c>
    </row>
    <row r="439" spans="2:65" s="182" customFormat="1" ht="25.5" customHeight="1">
      <c r="B439" s="183"/>
      <c r="C439" s="151" t="s">
        <v>1423</v>
      </c>
      <c r="D439" s="151" t="s">
        <v>118</v>
      </c>
      <c r="E439" s="152" t="s">
        <v>1424</v>
      </c>
      <c r="F439" s="341" t="s">
        <v>1425</v>
      </c>
      <c r="G439" s="341"/>
      <c r="H439" s="341"/>
      <c r="I439" s="341"/>
      <c r="J439" s="153" t="s">
        <v>142</v>
      </c>
      <c r="K439" s="154">
        <v>1</v>
      </c>
      <c r="L439" s="342"/>
      <c r="M439" s="342"/>
      <c r="N439" s="343">
        <f t="shared" si="35"/>
        <v>0</v>
      </c>
      <c r="O439" s="343"/>
      <c r="P439" s="343"/>
      <c r="Q439" s="343"/>
      <c r="R439" s="186"/>
      <c r="T439" s="254" t="s">
        <v>5</v>
      </c>
      <c r="U439" s="255" t="s">
        <v>36</v>
      </c>
      <c r="V439" s="256"/>
      <c r="W439" s="257"/>
      <c r="X439" s="257"/>
      <c r="Y439" s="257"/>
      <c r="Z439" s="257"/>
      <c r="AA439" s="258"/>
      <c r="AR439" s="172" t="s">
        <v>132</v>
      </c>
      <c r="AT439" s="172" t="s">
        <v>118</v>
      </c>
      <c r="AU439" s="172" t="s">
        <v>93</v>
      </c>
      <c r="AY439" s="172" t="s">
        <v>117</v>
      </c>
      <c r="BE439" s="259">
        <f t="shared" si="36"/>
        <v>0</v>
      </c>
      <c r="BF439" s="259">
        <f t="shared" si="37"/>
        <v>0</v>
      </c>
      <c r="BG439" s="259">
        <f t="shared" si="38"/>
        <v>0</v>
      </c>
      <c r="BH439" s="259">
        <f t="shared" si="39"/>
        <v>0</v>
      </c>
      <c r="BI439" s="259">
        <f t="shared" si="40"/>
        <v>0</v>
      </c>
      <c r="BJ439" s="172" t="s">
        <v>16</v>
      </c>
      <c r="BK439" s="259">
        <f t="shared" si="41"/>
        <v>0</v>
      </c>
      <c r="BL439" s="172" t="s">
        <v>132</v>
      </c>
      <c r="BM439" s="172" t="s">
        <v>1426</v>
      </c>
    </row>
    <row r="440" spans="2:65" s="182" customFormat="1" ht="25.5" customHeight="1">
      <c r="B440" s="183"/>
      <c r="C440" s="151" t="s">
        <v>1427</v>
      </c>
      <c r="D440" s="151" t="s">
        <v>118</v>
      </c>
      <c r="E440" s="152" t="s">
        <v>1428</v>
      </c>
      <c r="F440" s="341" t="s">
        <v>1429</v>
      </c>
      <c r="G440" s="341"/>
      <c r="H440" s="341"/>
      <c r="I440" s="341"/>
      <c r="J440" s="153" t="s">
        <v>142</v>
      </c>
      <c r="K440" s="154">
        <v>1</v>
      </c>
      <c r="L440" s="342"/>
      <c r="M440" s="342"/>
      <c r="N440" s="343">
        <f t="shared" si="35"/>
        <v>0</v>
      </c>
      <c r="O440" s="343"/>
      <c r="P440" s="343"/>
      <c r="Q440" s="343"/>
      <c r="R440" s="186"/>
      <c r="T440" s="254" t="s">
        <v>5</v>
      </c>
      <c r="U440" s="255" t="s">
        <v>36</v>
      </c>
      <c r="V440" s="256"/>
      <c r="W440" s="257"/>
      <c r="X440" s="257"/>
      <c r="Y440" s="257"/>
      <c r="Z440" s="257"/>
      <c r="AA440" s="258"/>
      <c r="AR440" s="172" t="s">
        <v>132</v>
      </c>
      <c r="AT440" s="172" t="s">
        <v>118</v>
      </c>
      <c r="AU440" s="172" t="s">
        <v>93</v>
      </c>
      <c r="AY440" s="172" t="s">
        <v>117</v>
      </c>
      <c r="BE440" s="259">
        <f t="shared" si="36"/>
        <v>0</v>
      </c>
      <c r="BF440" s="259">
        <f t="shared" si="37"/>
        <v>0</v>
      </c>
      <c r="BG440" s="259">
        <f t="shared" si="38"/>
        <v>0</v>
      </c>
      <c r="BH440" s="259">
        <f t="shared" si="39"/>
        <v>0</v>
      </c>
      <c r="BI440" s="259">
        <f t="shared" si="40"/>
        <v>0</v>
      </c>
      <c r="BJ440" s="172" t="s">
        <v>16</v>
      </c>
      <c r="BK440" s="259">
        <f t="shared" si="41"/>
        <v>0</v>
      </c>
      <c r="BL440" s="172" t="s">
        <v>132</v>
      </c>
      <c r="BM440" s="172" t="s">
        <v>1430</v>
      </c>
    </row>
    <row r="441" spans="2:65" s="182" customFormat="1" ht="25.5" customHeight="1">
      <c r="B441" s="183"/>
      <c r="C441" s="151" t="s">
        <v>1431</v>
      </c>
      <c r="D441" s="151" t="s">
        <v>118</v>
      </c>
      <c r="E441" s="152" t="s">
        <v>1432</v>
      </c>
      <c r="F441" s="341" t="s">
        <v>1433</v>
      </c>
      <c r="G441" s="341"/>
      <c r="H441" s="341"/>
      <c r="I441" s="341"/>
      <c r="J441" s="153" t="s">
        <v>142</v>
      </c>
      <c r="K441" s="154">
        <v>1</v>
      </c>
      <c r="L441" s="342"/>
      <c r="M441" s="342"/>
      <c r="N441" s="343">
        <f t="shared" si="35"/>
        <v>0</v>
      </c>
      <c r="O441" s="343"/>
      <c r="P441" s="343"/>
      <c r="Q441" s="343"/>
      <c r="R441" s="186"/>
      <c r="T441" s="254" t="s">
        <v>5</v>
      </c>
      <c r="U441" s="255" t="s">
        <v>36</v>
      </c>
      <c r="V441" s="256"/>
      <c r="W441" s="257"/>
      <c r="X441" s="257"/>
      <c r="Y441" s="257"/>
      <c r="Z441" s="257"/>
      <c r="AA441" s="258"/>
      <c r="AR441" s="172" t="s">
        <v>132</v>
      </c>
      <c r="AT441" s="172" t="s">
        <v>118</v>
      </c>
      <c r="AU441" s="172" t="s">
        <v>93</v>
      </c>
      <c r="AY441" s="172" t="s">
        <v>117</v>
      </c>
      <c r="BE441" s="259">
        <f t="shared" si="36"/>
        <v>0</v>
      </c>
      <c r="BF441" s="259">
        <f t="shared" si="37"/>
        <v>0</v>
      </c>
      <c r="BG441" s="259">
        <f t="shared" si="38"/>
        <v>0</v>
      </c>
      <c r="BH441" s="259">
        <f t="shared" si="39"/>
        <v>0</v>
      </c>
      <c r="BI441" s="259">
        <f t="shared" si="40"/>
        <v>0</v>
      </c>
      <c r="BJ441" s="172" t="s">
        <v>16</v>
      </c>
      <c r="BK441" s="259">
        <f t="shared" si="41"/>
        <v>0</v>
      </c>
      <c r="BL441" s="172" t="s">
        <v>132</v>
      </c>
      <c r="BM441" s="172" t="s">
        <v>1434</v>
      </c>
    </row>
    <row r="442" spans="2:65" s="182" customFormat="1" ht="25.5" customHeight="1">
      <c r="B442" s="183"/>
      <c r="C442" s="151" t="s">
        <v>1435</v>
      </c>
      <c r="D442" s="151" t="s">
        <v>118</v>
      </c>
      <c r="E442" s="152" t="s">
        <v>1436</v>
      </c>
      <c r="F442" s="341" t="s">
        <v>1437</v>
      </c>
      <c r="G442" s="341"/>
      <c r="H442" s="341"/>
      <c r="I442" s="341"/>
      <c r="J442" s="153" t="s">
        <v>142</v>
      </c>
      <c r="K442" s="154">
        <v>1</v>
      </c>
      <c r="L442" s="342"/>
      <c r="M442" s="342"/>
      <c r="N442" s="343">
        <f t="shared" si="35"/>
        <v>0</v>
      </c>
      <c r="O442" s="343"/>
      <c r="P442" s="343"/>
      <c r="Q442" s="343"/>
      <c r="R442" s="186"/>
      <c r="T442" s="254" t="s">
        <v>5</v>
      </c>
      <c r="U442" s="255" t="s">
        <v>36</v>
      </c>
      <c r="V442" s="256"/>
      <c r="W442" s="257"/>
      <c r="X442" s="257"/>
      <c r="Y442" s="257"/>
      <c r="Z442" s="257"/>
      <c r="AA442" s="258"/>
      <c r="AR442" s="172" t="s">
        <v>132</v>
      </c>
      <c r="AT442" s="172" t="s">
        <v>118</v>
      </c>
      <c r="AU442" s="172" t="s">
        <v>93</v>
      </c>
      <c r="AY442" s="172" t="s">
        <v>117</v>
      </c>
      <c r="BE442" s="259">
        <f t="shared" si="36"/>
        <v>0</v>
      </c>
      <c r="BF442" s="259">
        <f t="shared" si="37"/>
        <v>0</v>
      </c>
      <c r="BG442" s="259">
        <f t="shared" si="38"/>
        <v>0</v>
      </c>
      <c r="BH442" s="259">
        <f t="shared" si="39"/>
        <v>0</v>
      </c>
      <c r="BI442" s="259">
        <f t="shared" si="40"/>
        <v>0</v>
      </c>
      <c r="BJ442" s="172" t="s">
        <v>16</v>
      </c>
      <c r="BK442" s="259">
        <f t="shared" si="41"/>
        <v>0</v>
      </c>
      <c r="BL442" s="172" t="s">
        <v>132</v>
      </c>
      <c r="BM442" s="172" t="s">
        <v>1438</v>
      </c>
    </row>
    <row r="443" spans="2:65" s="182" customFormat="1" ht="16.5" customHeight="1">
      <c r="B443" s="183"/>
      <c r="C443" s="151" t="s">
        <v>1439</v>
      </c>
      <c r="D443" s="151" t="s">
        <v>118</v>
      </c>
      <c r="E443" s="152" t="s">
        <v>1440</v>
      </c>
      <c r="F443" s="341" t="s">
        <v>1441</v>
      </c>
      <c r="G443" s="341"/>
      <c r="H443" s="341"/>
      <c r="I443" s="341"/>
      <c r="J443" s="153" t="s">
        <v>142</v>
      </c>
      <c r="K443" s="154">
        <v>1</v>
      </c>
      <c r="L443" s="342"/>
      <c r="M443" s="342"/>
      <c r="N443" s="343">
        <f t="shared" si="35"/>
        <v>0</v>
      </c>
      <c r="O443" s="343"/>
      <c r="P443" s="343"/>
      <c r="Q443" s="343"/>
      <c r="R443" s="186"/>
      <c r="T443" s="254" t="s">
        <v>5</v>
      </c>
      <c r="U443" s="255" t="s">
        <v>36</v>
      </c>
      <c r="V443" s="256"/>
      <c r="W443" s="257"/>
      <c r="X443" s="257"/>
      <c r="Y443" s="257"/>
      <c r="Z443" s="257"/>
      <c r="AA443" s="258"/>
      <c r="AR443" s="172" t="s">
        <v>132</v>
      </c>
      <c r="AT443" s="172" t="s">
        <v>118</v>
      </c>
      <c r="AU443" s="172" t="s">
        <v>93</v>
      </c>
      <c r="AY443" s="172" t="s">
        <v>117</v>
      </c>
      <c r="BE443" s="259">
        <f t="shared" si="36"/>
        <v>0</v>
      </c>
      <c r="BF443" s="259">
        <f t="shared" si="37"/>
        <v>0</v>
      </c>
      <c r="BG443" s="259">
        <f t="shared" si="38"/>
        <v>0</v>
      </c>
      <c r="BH443" s="259">
        <f t="shared" si="39"/>
        <v>0</v>
      </c>
      <c r="BI443" s="259">
        <f t="shared" si="40"/>
        <v>0</v>
      </c>
      <c r="BJ443" s="172" t="s">
        <v>16</v>
      </c>
      <c r="BK443" s="259">
        <f t="shared" si="41"/>
        <v>0</v>
      </c>
      <c r="BL443" s="172" t="s">
        <v>132</v>
      </c>
      <c r="BM443" s="172" t="s">
        <v>1442</v>
      </c>
    </row>
    <row r="444" spans="2:65" s="182" customFormat="1" ht="16.5" customHeight="1">
      <c r="B444" s="183"/>
      <c r="C444" s="151" t="s">
        <v>1443</v>
      </c>
      <c r="D444" s="151" t="s">
        <v>118</v>
      </c>
      <c r="E444" s="152" t="s">
        <v>1444</v>
      </c>
      <c r="F444" s="341" t="s">
        <v>1445</v>
      </c>
      <c r="G444" s="341"/>
      <c r="H444" s="341"/>
      <c r="I444" s="341"/>
      <c r="J444" s="153" t="s">
        <v>142</v>
      </c>
      <c r="K444" s="154">
        <v>1</v>
      </c>
      <c r="L444" s="342"/>
      <c r="M444" s="342"/>
      <c r="N444" s="343">
        <f t="shared" si="35"/>
        <v>0</v>
      </c>
      <c r="O444" s="343"/>
      <c r="P444" s="343"/>
      <c r="Q444" s="343"/>
      <c r="R444" s="186"/>
      <c r="T444" s="254" t="s">
        <v>5</v>
      </c>
      <c r="U444" s="255" t="s">
        <v>36</v>
      </c>
      <c r="V444" s="256"/>
      <c r="W444" s="257"/>
      <c r="X444" s="257"/>
      <c r="Y444" s="257"/>
      <c r="Z444" s="257"/>
      <c r="AA444" s="258"/>
      <c r="AR444" s="172" t="s">
        <v>132</v>
      </c>
      <c r="AT444" s="172" t="s">
        <v>118</v>
      </c>
      <c r="AU444" s="172" t="s">
        <v>93</v>
      </c>
      <c r="AY444" s="172" t="s">
        <v>117</v>
      </c>
      <c r="BE444" s="259">
        <f t="shared" si="36"/>
        <v>0</v>
      </c>
      <c r="BF444" s="259">
        <f t="shared" si="37"/>
        <v>0</v>
      </c>
      <c r="BG444" s="259">
        <f t="shared" si="38"/>
        <v>0</v>
      </c>
      <c r="BH444" s="259">
        <f t="shared" si="39"/>
        <v>0</v>
      </c>
      <c r="BI444" s="259">
        <f t="shared" si="40"/>
        <v>0</v>
      </c>
      <c r="BJ444" s="172" t="s">
        <v>16</v>
      </c>
      <c r="BK444" s="259">
        <f t="shared" si="41"/>
        <v>0</v>
      </c>
      <c r="BL444" s="172" t="s">
        <v>132</v>
      </c>
      <c r="BM444" s="172" t="s">
        <v>1446</v>
      </c>
    </row>
    <row r="445" spans="2:65" s="182" customFormat="1" ht="16.5" customHeight="1">
      <c r="B445" s="183"/>
      <c r="C445" s="151" t="s">
        <v>1447</v>
      </c>
      <c r="D445" s="151" t="s">
        <v>118</v>
      </c>
      <c r="E445" s="152" t="s">
        <v>1448</v>
      </c>
      <c r="F445" s="341" t="s">
        <v>1449</v>
      </c>
      <c r="G445" s="341"/>
      <c r="H445" s="341"/>
      <c r="I445" s="341"/>
      <c r="J445" s="153" t="s">
        <v>142</v>
      </c>
      <c r="K445" s="154">
        <v>1</v>
      </c>
      <c r="L445" s="342"/>
      <c r="M445" s="342"/>
      <c r="N445" s="343">
        <f t="shared" si="35"/>
        <v>0</v>
      </c>
      <c r="O445" s="343"/>
      <c r="P445" s="343"/>
      <c r="Q445" s="343"/>
      <c r="R445" s="186"/>
      <c r="T445" s="254" t="s">
        <v>5</v>
      </c>
      <c r="U445" s="255" t="s">
        <v>36</v>
      </c>
      <c r="V445" s="256"/>
      <c r="W445" s="257"/>
      <c r="X445" s="257"/>
      <c r="Y445" s="257"/>
      <c r="Z445" s="257"/>
      <c r="AA445" s="258"/>
      <c r="AR445" s="172" t="s">
        <v>132</v>
      </c>
      <c r="AT445" s="172" t="s">
        <v>118</v>
      </c>
      <c r="AU445" s="172" t="s">
        <v>93</v>
      </c>
      <c r="AY445" s="172" t="s">
        <v>117</v>
      </c>
      <c r="BE445" s="259">
        <f t="shared" si="36"/>
        <v>0</v>
      </c>
      <c r="BF445" s="259">
        <f t="shared" si="37"/>
        <v>0</v>
      </c>
      <c r="BG445" s="259">
        <f t="shared" si="38"/>
        <v>0</v>
      </c>
      <c r="BH445" s="259">
        <f t="shared" si="39"/>
        <v>0</v>
      </c>
      <c r="BI445" s="259">
        <f t="shared" si="40"/>
        <v>0</v>
      </c>
      <c r="BJ445" s="172" t="s">
        <v>16</v>
      </c>
      <c r="BK445" s="259">
        <f t="shared" si="41"/>
        <v>0</v>
      </c>
      <c r="BL445" s="172" t="s">
        <v>132</v>
      </c>
      <c r="BM445" s="172" t="s">
        <v>1450</v>
      </c>
    </row>
    <row r="446" spans="2:65" s="182" customFormat="1" ht="25.5" customHeight="1">
      <c r="B446" s="183"/>
      <c r="C446" s="151" t="s">
        <v>1451</v>
      </c>
      <c r="D446" s="151" t="s">
        <v>118</v>
      </c>
      <c r="E446" s="152" t="s">
        <v>1452</v>
      </c>
      <c r="F446" s="341" t="s">
        <v>1453</v>
      </c>
      <c r="G446" s="341"/>
      <c r="H446" s="341"/>
      <c r="I446" s="341"/>
      <c r="J446" s="153" t="s">
        <v>142</v>
      </c>
      <c r="K446" s="154">
        <v>1</v>
      </c>
      <c r="L446" s="342"/>
      <c r="M446" s="342"/>
      <c r="N446" s="343">
        <f t="shared" si="35"/>
        <v>0</v>
      </c>
      <c r="O446" s="343"/>
      <c r="P446" s="343"/>
      <c r="Q446" s="343"/>
      <c r="R446" s="186"/>
      <c r="T446" s="254" t="s">
        <v>5</v>
      </c>
      <c r="U446" s="255" t="s">
        <v>36</v>
      </c>
      <c r="V446" s="256"/>
      <c r="W446" s="257"/>
      <c r="X446" s="257"/>
      <c r="Y446" s="257"/>
      <c r="Z446" s="257"/>
      <c r="AA446" s="258"/>
      <c r="AR446" s="172" t="s">
        <v>132</v>
      </c>
      <c r="AT446" s="172" t="s">
        <v>118</v>
      </c>
      <c r="AU446" s="172" t="s">
        <v>93</v>
      </c>
      <c r="AY446" s="172" t="s">
        <v>117</v>
      </c>
      <c r="BE446" s="259">
        <f t="shared" si="36"/>
        <v>0</v>
      </c>
      <c r="BF446" s="259">
        <f t="shared" si="37"/>
        <v>0</v>
      </c>
      <c r="BG446" s="259">
        <f t="shared" si="38"/>
        <v>0</v>
      </c>
      <c r="BH446" s="259">
        <f t="shared" si="39"/>
        <v>0</v>
      </c>
      <c r="BI446" s="259">
        <f t="shared" si="40"/>
        <v>0</v>
      </c>
      <c r="BJ446" s="172" t="s">
        <v>16</v>
      </c>
      <c r="BK446" s="259">
        <f t="shared" si="41"/>
        <v>0</v>
      </c>
      <c r="BL446" s="172" t="s">
        <v>132</v>
      </c>
      <c r="BM446" s="172" t="s">
        <v>1454</v>
      </c>
    </row>
    <row r="447" spans="2:65" s="182" customFormat="1" ht="25.5" customHeight="1">
      <c r="B447" s="183"/>
      <c r="C447" s="151" t="s">
        <v>1455</v>
      </c>
      <c r="D447" s="151" t="s">
        <v>118</v>
      </c>
      <c r="E447" s="152" t="s">
        <v>1456</v>
      </c>
      <c r="F447" s="341" t="s">
        <v>1457</v>
      </c>
      <c r="G447" s="341"/>
      <c r="H447" s="341"/>
      <c r="I447" s="341"/>
      <c r="J447" s="153" t="s">
        <v>142</v>
      </c>
      <c r="K447" s="154">
        <v>1</v>
      </c>
      <c r="L447" s="342"/>
      <c r="M447" s="342"/>
      <c r="N447" s="343">
        <f t="shared" si="35"/>
        <v>0</v>
      </c>
      <c r="O447" s="343"/>
      <c r="P447" s="343"/>
      <c r="Q447" s="343"/>
      <c r="R447" s="186"/>
      <c r="T447" s="254" t="s">
        <v>5</v>
      </c>
      <c r="U447" s="255" t="s">
        <v>36</v>
      </c>
      <c r="V447" s="256"/>
      <c r="W447" s="257"/>
      <c r="X447" s="257"/>
      <c r="Y447" s="257"/>
      <c r="Z447" s="257"/>
      <c r="AA447" s="258"/>
      <c r="AR447" s="172" t="s">
        <v>132</v>
      </c>
      <c r="AT447" s="172" t="s">
        <v>118</v>
      </c>
      <c r="AU447" s="172" t="s">
        <v>93</v>
      </c>
      <c r="AY447" s="172" t="s">
        <v>117</v>
      </c>
      <c r="BE447" s="259">
        <f t="shared" si="36"/>
        <v>0</v>
      </c>
      <c r="BF447" s="259">
        <f t="shared" si="37"/>
        <v>0</v>
      </c>
      <c r="BG447" s="259">
        <f t="shared" si="38"/>
        <v>0</v>
      </c>
      <c r="BH447" s="259">
        <f t="shared" si="39"/>
        <v>0</v>
      </c>
      <c r="BI447" s="259">
        <f t="shared" si="40"/>
        <v>0</v>
      </c>
      <c r="BJ447" s="172" t="s">
        <v>16</v>
      </c>
      <c r="BK447" s="259">
        <f t="shared" si="41"/>
        <v>0</v>
      </c>
      <c r="BL447" s="172" t="s">
        <v>132</v>
      </c>
      <c r="BM447" s="172" t="s">
        <v>1458</v>
      </c>
    </row>
    <row r="448" spans="2:65" s="182" customFormat="1" ht="25.5" customHeight="1">
      <c r="B448" s="183"/>
      <c r="C448" s="151" t="s">
        <v>1459</v>
      </c>
      <c r="D448" s="151" t="s">
        <v>118</v>
      </c>
      <c r="E448" s="152" t="s">
        <v>1460</v>
      </c>
      <c r="F448" s="341" t="s">
        <v>1461</v>
      </c>
      <c r="G448" s="341"/>
      <c r="H448" s="341"/>
      <c r="I448" s="341"/>
      <c r="J448" s="153" t="s">
        <v>142</v>
      </c>
      <c r="K448" s="154">
        <v>1</v>
      </c>
      <c r="L448" s="342"/>
      <c r="M448" s="342"/>
      <c r="N448" s="343">
        <f t="shared" si="35"/>
        <v>0</v>
      </c>
      <c r="O448" s="343"/>
      <c r="P448" s="343"/>
      <c r="Q448" s="343"/>
      <c r="R448" s="186"/>
      <c r="T448" s="254" t="s">
        <v>5</v>
      </c>
      <c r="U448" s="255" t="s">
        <v>36</v>
      </c>
      <c r="V448" s="256"/>
      <c r="W448" s="257"/>
      <c r="X448" s="257"/>
      <c r="Y448" s="257"/>
      <c r="Z448" s="257"/>
      <c r="AA448" s="258"/>
      <c r="AR448" s="172" t="s">
        <v>132</v>
      </c>
      <c r="AT448" s="172" t="s">
        <v>118</v>
      </c>
      <c r="AU448" s="172" t="s">
        <v>93</v>
      </c>
      <c r="AY448" s="172" t="s">
        <v>117</v>
      </c>
      <c r="BE448" s="259">
        <f t="shared" si="36"/>
        <v>0</v>
      </c>
      <c r="BF448" s="259">
        <f t="shared" si="37"/>
        <v>0</v>
      </c>
      <c r="BG448" s="259">
        <f t="shared" si="38"/>
        <v>0</v>
      </c>
      <c r="BH448" s="259">
        <f t="shared" si="39"/>
        <v>0</v>
      </c>
      <c r="BI448" s="259">
        <f t="shared" si="40"/>
        <v>0</v>
      </c>
      <c r="BJ448" s="172" t="s">
        <v>16</v>
      </c>
      <c r="BK448" s="259">
        <f t="shared" si="41"/>
        <v>0</v>
      </c>
      <c r="BL448" s="172" t="s">
        <v>132</v>
      </c>
      <c r="BM448" s="172" t="s">
        <v>1462</v>
      </c>
    </row>
    <row r="449" spans="2:65" s="182" customFormat="1" ht="25.5" customHeight="1">
      <c r="B449" s="183"/>
      <c r="C449" s="151" t="s">
        <v>1463</v>
      </c>
      <c r="D449" s="151" t="s">
        <v>118</v>
      </c>
      <c r="E449" s="152" t="s">
        <v>1464</v>
      </c>
      <c r="F449" s="341" t="s">
        <v>1465</v>
      </c>
      <c r="G449" s="341"/>
      <c r="H449" s="341"/>
      <c r="I449" s="341"/>
      <c r="J449" s="153" t="s">
        <v>142</v>
      </c>
      <c r="K449" s="154">
        <v>1</v>
      </c>
      <c r="L449" s="342"/>
      <c r="M449" s="342"/>
      <c r="N449" s="343">
        <f t="shared" si="35"/>
        <v>0</v>
      </c>
      <c r="O449" s="343"/>
      <c r="P449" s="343"/>
      <c r="Q449" s="343"/>
      <c r="R449" s="186"/>
      <c r="T449" s="254" t="s">
        <v>5</v>
      </c>
      <c r="U449" s="255" t="s">
        <v>36</v>
      </c>
      <c r="V449" s="256"/>
      <c r="W449" s="257"/>
      <c r="X449" s="257"/>
      <c r="Y449" s="257"/>
      <c r="Z449" s="257"/>
      <c r="AA449" s="258"/>
      <c r="AR449" s="172" t="s">
        <v>132</v>
      </c>
      <c r="AT449" s="172" t="s">
        <v>118</v>
      </c>
      <c r="AU449" s="172" t="s">
        <v>93</v>
      </c>
      <c r="AY449" s="172" t="s">
        <v>117</v>
      </c>
      <c r="BE449" s="259">
        <f t="shared" si="36"/>
        <v>0</v>
      </c>
      <c r="BF449" s="259">
        <f t="shared" si="37"/>
        <v>0</v>
      </c>
      <c r="BG449" s="259">
        <f t="shared" si="38"/>
        <v>0</v>
      </c>
      <c r="BH449" s="259">
        <f t="shared" si="39"/>
        <v>0</v>
      </c>
      <c r="BI449" s="259">
        <f t="shared" si="40"/>
        <v>0</v>
      </c>
      <c r="BJ449" s="172" t="s">
        <v>16</v>
      </c>
      <c r="BK449" s="259">
        <f t="shared" si="41"/>
        <v>0</v>
      </c>
      <c r="BL449" s="172" t="s">
        <v>132</v>
      </c>
      <c r="BM449" s="172" t="s">
        <v>1466</v>
      </c>
    </row>
    <row r="450" spans="2:65" s="182" customFormat="1" ht="25.5" customHeight="1">
      <c r="B450" s="183"/>
      <c r="C450" s="151" t="s">
        <v>1467</v>
      </c>
      <c r="D450" s="151" t="s">
        <v>118</v>
      </c>
      <c r="E450" s="152" t="s">
        <v>1468</v>
      </c>
      <c r="F450" s="341" t="s">
        <v>1469</v>
      </c>
      <c r="G450" s="341"/>
      <c r="H450" s="341"/>
      <c r="I450" s="341"/>
      <c r="J450" s="153" t="s">
        <v>142</v>
      </c>
      <c r="K450" s="154">
        <v>1</v>
      </c>
      <c r="L450" s="342"/>
      <c r="M450" s="342"/>
      <c r="N450" s="343">
        <f t="shared" si="35"/>
        <v>0</v>
      </c>
      <c r="O450" s="343"/>
      <c r="P450" s="343"/>
      <c r="Q450" s="343"/>
      <c r="R450" s="186"/>
      <c r="T450" s="254" t="s">
        <v>5</v>
      </c>
      <c r="U450" s="255" t="s">
        <v>36</v>
      </c>
      <c r="V450" s="256"/>
      <c r="W450" s="257"/>
      <c r="X450" s="257"/>
      <c r="Y450" s="257"/>
      <c r="Z450" s="257"/>
      <c r="AA450" s="258"/>
      <c r="AR450" s="172" t="s">
        <v>132</v>
      </c>
      <c r="AT450" s="172" t="s">
        <v>118</v>
      </c>
      <c r="AU450" s="172" t="s">
        <v>93</v>
      </c>
      <c r="AY450" s="172" t="s">
        <v>117</v>
      </c>
      <c r="BE450" s="259">
        <f t="shared" si="36"/>
        <v>0</v>
      </c>
      <c r="BF450" s="259">
        <f t="shared" si="37"/>
        <v>0</v>
      </c>
      <c r="BG450" s="259">
        <f t="shared" si="38"/>
        <v>0</v>
      </c>
      <c r="BH450" s="259">
        <f t="shared" si="39"/>
        <v>0</v>
      </c>
      <c r="BI450" s="259">
        <f t="shared" si="40"/>
        <v>0</v>
      </c>
      <c r="BJ450" s="172" t="s">
        <v>16</v>
      </c>
      <c r="BK450" s="259">
        <f t="shared" si="41"/>
        <v>0</v>
      </c>
      <c r="BL450" s="172" t="s">
        <v>132</v>
      </c>
      <c r="BM450" s="172" t="s">
        <v>1470</v>
      </c>
    </row>
    <row r="451" spans="2:65" s="182" customFormat="1" ht="25.5" customHeight="1">
      <c r="B451" s="183"/>
      <c r="C451" s="151" t="s">
        <v>1471</v>
      </c>
      <c r="D451" s="151" t="s">
        <v>118</v>
      </c>
      <c r="E451" s="152" t="s">
        <v>1472</v>
      </c>
      <c r="F451" s="341" t="s">
        <v>1473</v>
      </c>
      <c r="G451" s="341"/>
      <c r="H451" s="341"/>
      <c r="I451" s="341"/>
      <c r="J451" s="153" t="s">
        <v>142</v>
      </c>
      <c r="K451" s="154">
        <v>1</v>
      </c>
      <c r="L451" s="342"/>
      <c r="M451" s="342"/>
      <c r="N451" s="343">
        <f t="shared" si="35"/>
        <v>0</v>
      </c>
      <c r="O451" s="343"/>
      <c r="P451" s="343"/>
      <c r="Q451" s="343"/>
      <c r="R451" s="186"/>
      <c r="T451" s="254" t="s">
        <v>5</v>
      </c>
      <c r="U451" s="255" t="s">
        <v>36</v>
      </c>
      <c r="V451" s="256"/>
      <c r="W451" s="257"/>
      <c r="X451" s="257"/>
      <c r="Y451" s="257"/>
      <c r="Z451" s="257"/>
      <c r="AA451" s="258"/>
      <c r="AR451" s="172" t="s">
        <v>132</v>
      </c>
      <c r="AT451" s="172" t="s">
        <v>118</v>
      </c>
      <c r="AU451" s="172" t="s">
        <v>93</v>
      </c>
      <c r="AY451" s="172" t="s">
        <v>117</v>
      </c>
      <c r="BE451" s="259">
        <f t="shared" si="36"/>
        <v>0</v>
      </c>
      <c r="BF451" s="259">
        <f t="shared" si="37"/>
        <v>0</v>
      </c>
      <c r="BG451" s="259">
        <f t="shared" si="38"/>
        <v>0</v>
      </c>
      <c r="BH451" s="259">
        <f t="shared" si="39"/>
        <v>0</v>
      </c>
      <c r="BI451" s="259">
        <f t="shared" si="40"/>
        <v>0</v>
      </c>
      <c r="BJ451" s="172" t="s">
        <v>16</v>
      </c>
      <c r="BK451" s="259">
        <f t="shared" si="41"/>
        <v>0</v>
      </c>
      <c r="BL451" s="172" t="s">
        <v>132</v>
      </c>
      <c r="BM451" s="172" t="s">
        <v>1474</v>
      </c>
    </row>
    <row r="452" spans="2:65" s="182" customFormat="1" ht="25.5" customHeight="1">
      <c r="B452" s="183"/>
      <c r="C452" s="151" t="s">
        <v>1475</v>
      </c>
      <c r="D452" s="151" t="s">
        <v>118</v>
      </c>
      <c r="E452" s="152" t="s">
        <v>1476</v>
      </c>
      <c r="F452" s="341" t="s">
        <v>1477</v>
      </c>
      <c r="G452" s="341"/>
      <c r="H452" s="341"/>
      <c r="I452" s="341"/>
      <c r="J452" s="153" t="s">
        <v>142</v>
      </c>
      <c r="K452" s="154">
        <v>1</v>
      </c>
      <c r="L452" s="342"/>
      <c r="M452" s="342"/>
      <c r="N452" s="343">
        <f t="shared" si="35"/>
        <v>0</v>
      </c>
      <c r="O452" s="343"/>
      <c r="P452" s="343"/>
      <c r="Q452" s="343"/>
      <c r="R452" s="186"/>
      <c r="T452" s="254" t="s">
        <v>5</v>
      </c>
      <c r="U452" s="255" t="s">
        <v>36</v>
      </c>
      <c r="V452" s="256"/>
      <c r="W452" s="257"/>
      <c r="X452" s="257"/>
      <c r="Y452" s="257"/>
      <c r="Z452" s="257"/>
      <c r="AA452" s="258"/>
      <c r="AR452" s="172" t="s">
        <v>132</v>
      </c>
      <c r="AT452" s="172" t="s">
        <v>118</v>
      </c>
      <c r="AU452" s="172" t="s">
        <v>93</v>
      </c>
      <c r="AY452" s="172" t="s">
        <v>117</v>
      </c>
      <c r="BE452" s="259">
        <f t="shared" si="36"/>
        <v>0</v>
      </c>
      <c r="BF452" s="259">
        <f t="shared" si="37"/>
        <v>0</v>
      </c>
      <c r="BG452" s="259">
        <f t="shared" si="38"/>
        <v>0</v>
      </c>
      <c r="BH452" s="259">
        <f t="shared" si="39"/>
        <v>0</v>
      </c>
      <c r="BI452" s="259">
        <f t="shared" si="40"/>
        <v>0</v>
      </c>
      <c r="BJ452" s="172" t="s">
        <v>16</v>
      </c>
      <c r="BK452" s="259">
        <f t="shared" si="41"/>
        <v>0</v>
      </c>
      <c r="BL452" s="172" t="s">
        <v>132</v>
      </c>
      <c r="BM452" s="172" t="s">
        <v>1478</v>
      </c>
    </row>
    <row r="453" spans="2:65" s="182" customFormat="1" ht="25.5" customHeight="1">
      <c r="B453" s="183"/>
      <c r="C453" s="151" t="s">
        <v>1479</v>
      </c>
      <c r="D453" s="151" t="s">
        <v>118</v>
      </c>
      <c r="E453" s="152" t="s">
        <v>1480</v>
      </c>
      <c r="F453" s="341" t="s">
        <v>1481</v>
      </c>
      <c r="G453" s="341"/>
      <c r="H453" s="341"/>
      <c r="I453" s="341"/>
      <c r="J453" s="153" t="s">
        <v>142</v>
      </c>
      <c r="K453" s="154">
        <v>1</v>
      </c>
      <c r="L453" s="342"/>
      <c r="M453" s="342"/>
      <c r="N453" s="343">
        <f t="shared" si="35"/>
        <v>0</v>
      </c>
      <c r="O453" s="343"/>
      <c r="P453" s="343"/>
      <c r="Q453" s="343"/>
      <c r="R453" s="186"/>
      <c r="T453" s="254" t="s">
        <v>5</v>
      </c>
      <c r="U453" s="255" t="s">
        <v>36</v>
      </c>
      <c r="V453" s="256"/>
      <c r="W453" s="257"/>
      <c r="X453" s="257"/>
      <c r="Y453" s="257"/>
      <c r="Z453" s="257"/>
      <c r="AA453" s="258"/>
      <c r="AR453" s="172" t="s">
        <v>132</v>
      </c>
      <c r="AT453" s="172" t="s">
        <v>118</v>
      </c>
      <c r="AU453" s="172" t="s">
        <v>93</v>
      </c>
      <c r="AY453" s="172" t="s">
        <v>117</v>
      </c>
      <c r="BE453" s="259">
        <f t="shared" si="36"/>
        <v>0</v>
      </c>
      <c r="BF453" s="259">
        <f t="shared" si="37"/>
        <v>0</v>
      </c>
      <c r="BG453" s="259">
        <f t="shared" si="38"/>
        <v>0</v>
      </c>
      <c r="BH453" s="259">
        <f t="shared" si="39"/>
        <v>0</v>
      </c>
      <c r="BI453" s="259">
        <f t="shared" si="40"/>
        <v>0</v>
      </c>
      <c r="BJ453" s="172" t="s">
        <v>16</v>
      </c>
      <c r="BK453" s="259">
        <f t="shared" si="41"/>
        <v>0</v>
      </c>
      <c r="BL453" s="172" t="s">
        <v>132</v>
      </c>
      <c r="BM453" s="172" t="s">
        <v>1482</v>
      </c>
    </row>
    <row r="454" spans="2:65" s="182" customFormat="1" ht="25.5" customHeight="1">
      <c r="B454" s="183"/>
      <c r="C454" s="151" t="s">
        <v>1483</v>
      </c>
      <c r="D454" s="151" t="s">
        <v>118</v>
      </c>
      <c r="E454" s="152" t="s">
        <v>1484</v>
      </c>
      <c r="F454" s="341" t="s">
        <v>1485</v>
      </c>
      <c r="G454" s="341"/>
      <c r="H454" s="341"/>
      <c r="I454" s="341"/>
      <c r="J454" s="153" t="s">
        <v>142</v>
      </c>
      <c r="K454" s="154">
        <v>1</v>
      </c>
      <c r="L454" s="342"/>
      <c r="M454" s="342"/>
      <c r="N454" s="343">
        <f t="shared" si="35"/>
        <v>0</v>
      </c>
      <c r="O454" s="343"/>
      <c r="P454" s="343"/>
      <c r="Q454" s="343"/>
      <c r="R454" s="186"/>
      <c r="T454" s="254" t="s">
        <v>5</v>
      </c>
      <c r="U454" s="255" t="s">
        <v>36</v>
      </c>
      <c r="V454" s="256"/>
      <c r="W454" s="257"/>
      <c r="X454" s="257"/>
      <c r="Y454" s="257"/>
      <c r="Z454" s="257"/>
      <c r="AA454" s="258"/>
      <c r="AR454" s="172" t="s">
        <v>132</v>
      </c>
      <c r="AT454" s="172" t="s">
        <v>118</v>
      </c>
      <c r="AU454" s="172" t="s">
        <v>93</v>
      </c>
      <c r="AY454" s="172" t="s">
        <v>117</v>
      </c>
      <c r="BE454" s="259">
        <f t="shared" si="36"/>
        <v>0</v>
      </c>
      <c r="BF454" s="259">
        <f t="shared" si="37"/>
        <v>0</v>
      </c>
      <c r="BG454" s="259">
        <f t="shared" si="38"/>
        <v>0</v>
      </c>
      <c r="BH454" s="259">
        <f t="shared" si="39"/>
        <v>0</v>
      </c>
      <c r="BI454" s="259">
        <f t="shared" si="40"/>
        <v>0</v>
      </c>
      <c r="BJ454" s="172" t="s">
        <v>16</v>
      </c>
      <c r="BK454" s="259">
        <f t="shared" si="41"/>
        <v>0</v>
      </c>
      <c r="BL454" s="172" t="s">
        <v>132</v>
      </c>
      <c r="BM454" s="172" t="s">
        <v>1486</v>
      </c>
    </row>
    <row r="455" spans="2:65" s="182" customFormat="1" ht="25.5" customHeight="1">
      <c r="B455" s="183"/>
      <c r="C455" s="151" t="s">
        <v>1487</v>
      </c>
      <c r="D455" s="151" t="s">
        <v>118</v>
      </c>
      <c r="E455" s="152" t="s">
        <v>1488</v>
      </c>
      <c r="F455" s="341" t="s">
        <v>1489</v>
      </c>
      <c r="G455" s="341"/>
      <c r="H455" s="341"/>
      <c r="I455" s="341"/>
      <c r="J455" s="153" t="s">
        <v>142</v>
      </c>
      <c r="K455" s="154">
        <v>1</v>
      </c>
      <c r="L455" s="342"/>
      <c r="M455" s="342"/>
      <c r="N455" s="343">
        <f t="shared" si="35"/>
        <v>0</v>
      </c>
      <c r="O455" s="343"/>
      <c r="P455" s="343"/>
      <c r="Q455" s="343"/>
      <c r="R455" s="186"/>
      <c r="T455" s="254" t="s">
        <v>5</v>
      </c>
      <c r="U455" s="255" t="s">
        <v>36</v>
      </c>
      <c r="V455" s="256"/>
      <c r="W455" s="257"/>
      <c r="X455" s="257"/>
      <c r="Y455" s="257"/>
      <c r="Z455" s="257"/>
      <c r="AA455" s="258"/>
      <c r="AR455" s="172" t="s">
        <v>132</v>
      </c>
      <c r="AT455" s="172" t="s">
        <v>118</v>
      </c>
      <c r="AU455" s="172" t="s">
        <v>93</v>
      </c>
      <c r="AY455" s="172" t="s">
        <v>117</v>
      </c>
      <c r="BE455" s="259">
        <f t="shared" si="36"/>
        <v>0</v>
      </c>
      <c r="BF455" s="259">
        <f t="shared" si="37"/>
        <v>0</v>
      </c>
      <c r="BG455" s="259">
        <f t="shared" si="38"/>
        <v>0</v>
      </c>
      <c r="BH455" s="259">
        <f t="shared" si="39"/>
        <v>0</v>
      </c>
      <c r="BI455" s="259">
        <f t="shared" si="40"/>
        <v>0</v>
      </c>
      <c r="BJ455" s="172" t="s">
        <v>16</v>
      </c>
      <c r="BK455" s="259">
        <f t="shared" si="41"/>
        <v>0</v>
      </c>
      <c r="BL455" s="172" t="s">
        <v>132</v>
      </c>
      <c r="BM455" s="172" t="s">
        <v>1490</v>
      </c>
    </row>
    <row r="456" spans="2:65" s="182" customFormat="1" ht="25.5" customHeight="1">
      <c r="B456" s="183"/>
      <c r="C456" s="151" t="s">
        <v>1491</v>
      </c>
      <c r="D456" s="151" t="s">
        <v>118</v>
      </c>
      <c r="E456" s="152" t="s">
        <v>1492</v>
      </c>
      <c r="F456" s="341" t="s">
        <v>1493</v>
      </c>
      <c r="G456" s="341"/>
      <c r="H456" s="341"/>
      <c r="I456" s="341"/>
      <c r="J456" s="153" t="s">
        <v>142</v>
      </c>
      <c r="K456" s="154">
        <v>1</v>
      </c>
      <c r="L456" s="342"/>
      <c r="M456" s="342"/>
      <c r="N456" s="343">
        <f t="shared" si="35"/>
        <v>0</v>
      </c>
      <c r="O456" s="343"/>
      <c r="P456" s="343"/>
      <c r="Q456" s="343"/>
      <c r="R456" s="186"/>
      <c r="T456" s="254" t="s">
        <v>5</v>
      </c>
      <c r="U456" s="255" t="s">
        <v>36</v>
      </c>
      <c r="V456" s="256"/>
      <c r="W456" s="257"/>
      <c r="X456" s="257"/>
      <c r="Y456" s="257"/>
      <c r="Z456" s="257"/>
      <c r="AA456" s="258"/>
      <c r="AR456" s="172" t="s">
        <v>132</v>
      </c>
      <c r="AT456" s="172" t="s">
        <v>118</v>
      </c>
      <c r="AU456" s="172" t="s">
        <v>93</v>
      </c>
      <c r="AY456" s="172" t="s">
        <v>117</v>
      </c>
      <c r="BE456" s="259">
        <f t="shared" si="36"/>
        <v>0</v>
      </c>
      <c r="BF456" s="259">
        <f t="shared" si="37"/>
        <v>0</v>
      </c>
      <c r="BG456" s="259">
        <f t="shared" si="38"/>
        <v>0</v>
      </c>
      <c r="BH456" s="259">
        <f t="shared" si="39"/>
        <v>0</v>
      </c>
      <c r="BI456" s="259">
        <f t="shared" si="40"/>
        <v>0</v>
      </c>
      <c r="BJ456" s="172" t="s">
        <v>16</v>
      </c>
      <c r="BK456" s="259">
        <f t="shared" si="41"/>
        <v>0</v>
      </c>
      <c r="BL456" s="172" t="s">
        <v>132</v>
      </c>
      <c r="BM456" s="172" t="s">
        <v>1494</v>
      </c>
    </row>
    <row r="457" spans="2:65" s="182" customFormat="1" ht="25.5" customHeight="1">
      <c r="B457" s="183"/>
      <c r="C457" s="151" t="s">
        <v>1495</v>
      </c>
      <c r="D457" s="151" t="s">
        <v>118</v>
      </c>
      <c r="E457" s="152" t="s">
        <v>1496</v>
      </c>
      <c r="F457" s="341" t="s">
        <v>1497</v>
      </c>
      <c r="G457" s="341"/>
      <c r="H457" s="341"/>
      <c r="I457" s="341"/>
      <c r="J457" s="153" t="s">
        <v>142</v>
      </c>
      <c r="K457" s="154">
        <v>1</v>
      </c>
      <c r="L457" s="342"/>
      <c r="M457" s="342"/>
      <c r="N457" s="343">
        <f t="shared" si="35"/>
        <v>0</v>
      </c>
      <c r="O457" s="343"/>
      <c r="P457" s="343"/>
      <c r="Q457" s="343"/>
      <c r="R457" s="186"/>
      <c r="T457" s="254" t="s">
        <v>5</v>
      </c>
      <c r="U457" s="255" t="s">
        <v>36</v>
      </c>
      <c r="V457" s="256"/>
      <c r="W457" s="257"/>
      <c r="X457" s="257"/>
      <c r="Y457" s="257"/>
      <c r="Z457" s="257"/>
      <c r="AA457" s="258"/>
      <c r="AR457" s="172" t="s">
        <v>132</v>
      </c>
      <c r="AT457" s="172" t="s">
        <v>118</v>
      </c>
      <c r="AU457" s="172" t="s">
        <v>93</v>
      </c>
      <c r="AY457" s="172" t="s">
        <v>117</v>
      </c>
      <c r="BE457" s="259">
        <f t="shared" si="36"/>
        <v>0</v>
      </c>
      <c r="BF457" s="259">
        <f t="shared" si="37"/>
        <v>0</v>
      </c>
      <c r="BG457" s="259">
        <f t="shared" si="38"/>
        <v>0</v>
      </c>
      <c r="BH457" s="259">
        <f t="shared" si="39"/>
        <v>0</v>
      </c>
      <c r="BI457" s="259">
        <f t="shared" si="40"/>
        <v>0</v>
      </c>
      <c r="BJ457" s="172" t="s">
        <v>16</v>
      </c>
      <c r="BK457" s="259">
        <f t="shared" si="41"/>
        <v>0</v>
      </c>
      <c r="BL457" s="172" t="s">
        <v>132</v>
      </c>
      <c r="BM457" s="172" t="s">
        <v>1498</v>
      </c>
    </row>
    <row r="458" spans="2:65" s="182" customFormat="1" ht="25.5" customHeight="1">
      <c r="B458" s="183"/>
      <c r="C458" s="151" t="s">
        <v>1499</v>
      </c>
      <c r="D458" s="151" t="s">
        <v>118</v>
      </c>
      <c r="E458" s="152" t="s">
        <v>1500</v>
      </c>
      <c r="F458" s="341" t="s">
        <v>1501</v>
      </c>
      <c r="G458" s="341"/>
      <c r="H458" s="341"/>
      <c r="I458" s="341"/>
      <c r="J458" s="153" t="s">
        <v>142</v>
      </c>
      <c r="K458" s="154">
        <v>1</v>
      </c>
      <c r="L458" s="342"/>
      <c r="M458" s="342"/>
      <c r="N458" s="343">
        <f t="shared" si="35"/>
        <v>0</v>
      </c>
      <c r="O458" s="343"/>
      <c r="P458" s="343"/>
      <c r="Q458" s="343"/>
      <c r="R458" s="186"/>
      <c r="T458" s="254" t="s">
        <v>5</v>
      </c>
      <c r="U458" s="255" t="s">
        <v>36</v>
      </c>
      <c r="V458" s="256"/>
      <c r="W458" s="257"/>
      <c r="X458" s="257"/>
      <c r="Y458" s="257"/>
      <c r="Z458" s="257"/>
      <c r="AA458" s="258"/>
      <c r="AR458" s="172" t="s">
        <v>132</v>
      </c>
      <c r="AT458" s="172" t="s">
        <v>118</v>
      </c>
      <c r="AU458" s="172" t="s">
        <v>93</v>
      </c>
      <c r="AY458" s="172" t="s">
        <v>117</v>
      </c>
      <c r="BE458" s="259">
        <f t="shared" si="36"/>
        <v>0</v>
      </c>
      <c r="BF458" s="259">
        <f t="shared" si="37"/>
        <v>0</v>
      </c>
      <c r="BG458" s="259">
        <f t="shared" si="38"/>
        <v>0</v>
      </c>
      <c r="BH458" s="259">
        <f t="shared" si="39"/>
        <v>0</v>
      </c>
      <c r="BI458" s="259">
        <f t="shared" si="40"/>
        <v>0</v>
      </c>
      <c r="BJ458" s="172" t="s">
        <v>16</v>
      </c>
      <c r="BK458" s="259">
        <f t="shared" si="41"/>
        <v>0</v>
      </c>
      <c r="BL458" s="172" t="s">
        <v>132</v>
      </c>
      <c r="BM458" s="172" t="s">
        <v>1502</v>
      </c>
    </row>
    <row r="459" spans="2:65" s="182" customFormat="1" ht="25.5" customHeight="1">
      <c r="B459" s="183"/>
      <c r="C459" s="151" t="s">
        <v>1503</v>
      </c>
      <c r="D459" s="151" t="s">
        <v>118</v>
      </c>
      <c r="E459" s="152" t="s">
        <v>1504</v>
      </c>
      <c r="F459" s="341" t="s">
        <v>1505</v>
      </c>
      <c r="G459" s="341"/>
      <c r="H459" s="341"/>
      <c r="I459" s="341"/>
      <c r="J459" s="153" t="s">
        <v>142</v>
      </c>
      <c r="K459" s="154">
        <v>1</v>
      </c>
      <c r="L459" s="342"/>
      <c r="M459" s="342"/>
      <c r="N459" s="343">
        <f t="shared" si="35"/>
        <v>0</v>
      </c>
      <c r="O459" s="343"/>
      <c r="P459" s="343"/>
      <c r="Q459" s="343"/>
      <c r="R459" s="186"/>
      <c r="T459" s="254" t="s">
        <v>5</v>
      </c>
      <c r="U459" s="255" t="s">
        <v>36</v>
      </c>
      <c r="V459" s="256"/>
      <c r="W459" s="257"/>
      <c r="X459" s="257"/>
      <c r="Y459" s="257"/>
      <c r="Z459" s="257"/>
      <c r="AA459" s="258"/>
      <c r="AR459" s="172" t="s">
        <v>132</v>
      </c>
      <c r="AT459" s="172" t="s">
        <v>118</v>
      </c>
      <c r="AU459" s="172" t="s">
        <v>93</v>
      </c>
      <c r="AY459" s="172" t="s">
        <v>117</v>
      </c>
      <c r="BE459" s="259">
        <f t="shared" si="36"/>
        <v>0</v>
      </c>
      <c r="BF459" s="259">
        <f t="shared" si="37"/>
        <v>0</v>
      </c>
      <c r="BG459" s="259">
        <f t="shared" si="38"/>
        <v>0</v>
      </c>
      <c r="BH459" s="259">
        <f t="shared" si="39"/>
        <v>0</v>
      </c>
      <c r="BI459" s="259">
        <f t="shared" si="40"/>
        <v>0</v>
      </c>
      <c r="BJ459" s="172" t="s">
        <v>16</v>
      </c>
      <c r="BK459" s="259">
        <f t="shared" si="41"/>
        <v>0</v>
      </c>
      <c r="BL459" s="172" t="s">
        <v>132</v>
      </c>
      <c r="BM459" s="172" t="s">
        <v>1506</v>
      </c>
    </row>
    <row r="460" spans="2:65" s="182" customFormat="1" ht="16.5" customHeight="1">
      <c r="B460" s="183"/>
      <c r="C460" s="151" t="s">
        <v>1507</v>
      </c>
      <c r="D460" s="151" t="s">
        <v>118</v>
      </c>
      <c r="E460" s="152" t="s">
        <v>1508</v>
      </c>
      <c r="F460" s="341" t="s">
        <v>1509</v>
      </c>
      <c r="G460" s="341"/>
      <c r="H460" s="341"/>
      <c r="I460" s="341"/>
      <c r="J460" s="153" t="s">
        <v>142</v>
      </c>
      <c r="K460" s="154">
        <v>1</v>
      </c>
      <c r="L460" s="342"/>
      <c r="M460" s="342"/>
      <c r="N460" s="343">
        <f t="shared" si="35"/>
        <v>0</v>
      </c>
      <c r="O460" s="343"/>
      <c r="P460" s="343"/>
      <c r="Q460" s="343"/>
      <c r="R460" s="186"/>
      <c r="T460" s="254" t="s">
        <v>5</v>
      </c>
      <c r="U460" s="255" t="s">
        <v>36</v>
      </c>
      <c r="V460" s="256"/>
      <c r="W460" s="257"/>
      <c r="X460" s="257"/>
      <c r="Y460" s="257"/>
      <c r="Z460" s="257"/>
      <c r="AA460" s="258"/>
      <c r="AR460" s="172" t="s">
        <v>132</v>
      </c>
      <c r="AT460" s="172" t="s">
        <v>118</v>
      </c>
      <c r="AU460" s="172" t="s">
        <v>93</v>
      </c>
      <c r="AY460" s="172" t="s">
        <v>117</v>
      </c>
      <c r="BE460" s="259">
        <f t="shared" si="36"/>
        <v>0</v>
      </c>
      <c r="BF460" s="259">
        <f t="shared" si="37"/>
        <v>0</v>
      </c>
      <c r="BG460" s="259">
        <f t="shared" si="38"/>
        <v>0</v>
      </c>
      <c r="BH460" s="259">
        <f t="shared" si="39"/>
        <v>0</v>
      </c>
      <c r="BI460" s="259">
        <f t="shared" si="40"/>
        <v>0</v>
      </c>
      <c r="BJ460" s="172" t="s">
        <v>16</v>
      </c>
      <c r="BK460" s="259">
        <f t="shared" si="41"/>
        <v>0</v>
      </c>
      <c r="BL460" s="172" t="s">
        <v>132</v>
      </c>
      <c r="BM460" s="172" t="s">
        <v>1510</v>
      </c>
    </row>
    <row r="461" spans="2:65" s="182" customFormat="1" ht="16.5" customHeight="1">
      <c r="B461" s="183"/>
      <c r="C461" s="151" t="s">
        <v>1511</v>
      </c>
      <c r="D461" s="151" t="s">
        <v>118</v>
      </c>
      <c r="E461" s="152" t="s">
        <v>1512</v>
      </c>
      <c r="F461" s="341" t="s">
        <v>1513</v>
      </c>
      <c r="G461" s="341"/>
      <c r="H461" s="341"/>
      <c r="I461" s="341"/>
      <c r="J461" s="153" t="s">
        <v>142</v>
      </c>
      <c r="K461" s="154">
        <v>1</v>
      </c>
      <c r="L461" s="342"/>
      <c r="M461" s="342"/>
      <c r="N461" s="343">
        <f t="shared" si="35"/>
        <v>0</v>
      </c>
      <c r="O461" s="343"/>
      <c r="P461" s="343"/>
      <c r="Q461" s="343"/>
      <c r="R461" s="186"/>
      <c r="T461" s="254" t="s">
        <v>5</v>
      </c>
      <c r="U461" s="255" t="s">
        <v>36</v>
      </c>
      <c r="V461" s="256"/>
      <c r="W461" s="257"/>
      <c r="X461" s="257"/>
      <c r="Y461" s="257"/>
      <c r="Z461" s="257"/>
      <c r="AA461" s="258"/>
      <c r="AR461" s="172" t="s">
        <v>132</v>
      </c>
      <c r="AT461" s="172" t="s">
        <v>118</v>
      </c>
      <c r="AU461" s="172" t="s">
        <v>93</v>
      </c>
      <c r="AY461" s="172" t="s">
        <v>117</v>
      </c>
      <c r="BE461" s="259">
        <f t="shared" si="36"/>
        <v>0</v>
      </c>
      <c r="BF461" s="259">
        <f t="shared" si="37"/>
        <v>0</v>
      </c>
      <c r="BG461" s="259">
        <f t="shared" si="38"/>
        <v>0</v>
      </c>
      <c r="BH461" s="259">
        <f t="shared" si="39"/>
        <v>0</v>
      </c>
      <c r="BI461" s="259">
        <f t="shared" si="40"/>
        <v>0</v>
      </c>
      <c r="BJ461" s="172" t="s">
        <v>16</v>
      </c>
      <c r="BK461" s="259">
        <f t="shared" si="41"/>
        <v>0</v>
      </c>
      <c r="BL461" s="172" t="s">
        <v>132</v>
      </c>
      <c r="BM461" s="172" t="s">
        <v>1514</v>
      </c>
    </row>
    <row r="462" spans="2:65" s="182" customFormat="1" ht="16.5" customHeight="1">
      <c r="B462" s="183"/>
      <c r="C462" s="151" t="s">
        <v>1515</v>
      </c>
      <c r="D462" s="151" t="s">
        <v>118</v>
      </c>
      <c r="E462" s="152" t="s">
        <v>1516</v>
      </c>
      <c r="F462" s="341" t="s">
        <v>1517</v>
      </c>
      <c r="G462" s="341"/>
      <c r="H462" s="341"/>
      <c r="I462" s="341"/>
      <c r="J462" s="153" t="s">
        <v>142</v>
      </c>
      <c r="K462" s="154">
        <v>1</v>
      </c>
      <c r="L462" s="342"/>
      <c r="M462" s="342"/>
      <c r="N462" s="343">
        <f t="shared" si="35"/>
        <v>0</v>
      </c>
      <c r="O462" s="343"/>
      <c r="P462" s="343"/>
      <c r="Q462" s="343"/>
      <c r="R462" s="186"/>
      <c r="T462" s="254" t="s">
        <v>5</v>
      </c>
      <c r="U462" s="255" t="s">
        <v>36</v>
      </c>
      <c r="V462" s="256"/>
      <c r="W462" s="257"/>
      <c r="X462" s="257"/>
      <c r="Y462" s="257"/>
      <c r="Z462" s="257"/>
      <c r="AA462" s="258"/>
      <c r="AR462" s="172" t="s">
        <v>132</v>
      </c>
      <c r="AT462" s="172" t="s">
        <v>118</v>
      </c>
      <c r="AU462" s="172" t="s">
        <v>93</v>
      </c>
      <c r="AY462" s="172" t="s">
        <v>117</v>
      </c>
      <c r="BE462" s="259">
        <f t="shared" si="36"/>
        <v>0</v>
      </c>
      <c r="BF462" s="259">
        <f t="shared" si="37"/>
        <v>0</v>
      </c>
      <c r="BG462" s="259">
        <f t="shared" si="38"/>
        <v>0</v>
      </c>
      <c r="BH462" s="259">
        <f t="shared" si="39"/>
        <v>0</v>
      </c>
      <c r="BI462" s="259">
        <f t="shared" si="40"/>
        <v>0</v>
      </c>
      <c r="BJ462" s="172" t="s">
        <v>16</v>
      </c>
      <c r="BK462" s="259">
        <f t="shared" si="41"/>
        <v>0</v>
      </c>
      <c r="BL462" s="172" t="s">
        <v>132</v>
      </c>
      <c r="BM462" s="172" t="s">
        <v>1518</v>
      </c>
    </row>
    <row r="463" spans="2:65" s="182" customFormat="1" ht="16.5" customHeight="1">
      <c r="B463" s="183"/>
      <c r="C463" s="151" t="s">
        <v>1519</v>
      </c>
      <c r="D463" s="151" t="s">
        <v>118</v>
      </c>
      <c r="E463" s="152" t="s">
        <v>1520</v>
      </c>
      <c r="F463" s="341" t="s">
        <v>1521</v>
      </c>
      <c r="G463" s="341"/>
      <c r="H463" s="341"/>
      <c r="I463" s="341"/>
      <c r="J463" s="153" t="s">
        <v>142</v>
      </c>
      <c r="K463" s="154">
        <v>1</v>
      </c>
      <c r="L463" s="342"/>
      <c r="M463" s="342"/>
      <c r="N463" s="343">
        <f t="shared" si="35"/>
        <v>0</v>
      </c>
      <c r="O463" s="343"/>
      <c r="P463" s="343"/>
      <c r="Q463" s="343"/>
      <c r="R463" s="186"/>
      <c r="T463" s="254" t="s">
        <v>5</v>
      </c>
      <c r="U463" s="255" t="s">
        <v>36</v>
      </c>
      <c r="V463" s="256"/>
      <c r="W463" s="257"/>
      <c r="X463" s="257"/>
      <c r="Y463" s="257"/>
      <c r="Z463" s="257"/>
      <c r="AA463" s="258"/>
      <c r="AR463" s="172" t="s">
        <v>132</v>
      </c>
      <c r="AT463" s="172" t="s">
        <v>118</v>
      </c>
      <c r="AU463" s="172" t="s">
        <v>93</v>
      </c>
      <c r="AY463" s="172" t="s">
        <v>117</v>
      </c>
      <c r="BE463" s="259">
        <f t="shared" si="36"/>
        <v>0</v>
      </c>
      <c r="BF463" s="259">
        <f t="shared" si="37"/>
        <v>0</v>
      </c>
      <c r="BG463" s="259">
        <f t="shared" si="38"/>
        <v>0</v>
      </c>
      <c r="BH463" s="259">
        <f t="shared" si="39"/>
        <v>0</v>
      </c>
      <c r="BI463" s="259">
        <f t="shared" si="40"/>
        <v>0</v>
      </c>
      <c r="BJ463" s="172" t="s">
        <v>16</v>
      </c>
      <c r="BK463" s="259">
        <f t="shared" si="41"/>
        <v>0</v>
      </c>
      <c r="BL463" s="172" t="s">
        <v>132</v>
      </c>
      <c r="BM463" s="172" t="s">
        <v>1522</v>
      </c>
    </row>
    <row r="464" spans="2:65" s="182" customFormat="1" ht="16.5" customHeight="1">
      <c r="B464" s="183"/>
      <c r="C464" s="151" t="s">
        <v>1523</v>
      </c>
      <c r="D464" s="151" t="s">
        <v>118</v>
      </c>
      <c r="E464" s="152" t="s">
        <v>1524</v>
      </c>
      <c r="F464" s="341" t="s">
        <v>1525</v>
      </c>
      <c r="G464" s="341"/>
      <c r="H464" s="341"/>
      <c r="I464" s="341"/>
      <c r="J464" s="153" t="s">
        <v>142</v>
      </c>
      <c r="K464" s="154">
        <v>1</v>
      </c>
      <c r="L464" s="342"/>
      <c r="M464" s="342"/>
      <c r="N464" s="343">
        <f t="shared" si="35"/>
        <v>0</v>
      </c>
      <c r="O464" s="343"/>
      <c r="P464" s="343"/>
      <c r="Q464" s="343"/>
      <c r="R464" s="186"/>
      <c r="T464" s="254" t="s">
        <v>5</v>
      </c>
      <c r="U464" s="255" t="s">
        <v>36</v>
      </c>
      <c r="V464" s="256"/>
      <c r="W464" s="257"/>
      <c r="X464" s="257"/>
      <c r="Y464" s="257"/>
      <c r="Z464" s="257"/>
      <c r="AA464" s="258"/>
      <c r="AR464" s="172" t="s">
        <v>132</v>
      </c>
      <c r="AT464" s="172" t="s">
        <v>118</v>
      </c>
      <c r="AU464" s="172" t="s">
        <v>93</v>
      </c>
      <c r="AY464" s="172" t="s">
        <v>117</v>
      </c>
      <c r="BE464" s="259">
        <f t="shared" si="36"/>
        <v>0</v>
      </c>
      <c r="BF464" s="259">
        <f t="shared" si="37"/>
        <v>0</v>
      </c>
      <c r="BG464" s="259">
        <f t="shared" si="38"/>
        <v>0</v>
      </c>
      <c r="BH464" s="259">
        <f t="shared" si="39"/>
        <v>0</v>
      </c>
      <c r="BI464" s="259">
        <f t="shared" si="40"/>
        <v>0</v>
      </c>
      <c r="BJ464" s="172" t="s">
        <v>16</v>
      </c>
      <c r="BK464" s="259">
        <f t="shared" si="41"/>
        <v>0</v>
      </c>
      <c r="BL464" s="172" t="s">
        <v>132</v>
      </c>
      <c r="BM464" s="172" t="s">
        <v>1526</v>
      </c>
    </row>
    <row r="465" spans="2:65" s="182" customFormat="1" ht="16.5" customHeight="1">
      <c r="B465" s="183"/>
      <c r="C465" s="151" t="s">
        <v>1527</v>
      </c>
      <c r="D465" s="151" t="s">
        <v>118</v>
      </c>
      <c r="E465" s="152" t="s">
        <v>1528</v>
      </c>
      <c r="F465" s="341" t="s">
        <v>1529</v>
      </c>
      <c r="G465" s="341"/>
      <c r="H465" s="341"/>
      <c r="I465" s="341"/>
      <c r="J465" s="153" t="s">
        <v>142</v>
      </c>
      <c r="K465" s="154">
        <v>1</v>
      </c>
      <c r="L465" s="342"/>
      <c r="M465" s="342"/>
      <c r="N465" s="343">
        <f t="shared" si="35"/>
        <v>0</v>
      </c>
      <c r="O465" s="343"/>
      <c r="P465" s="343"/>
      <c r="Q465" s="343"/>
      <c r="R465" s="186"/>
      <c r="T465" s="254" t="s">
        <v>5</v>
      </c>
      <c r="U465" s="255" t="s">
        <v>36</v>
      </c>
      <c r="V465" s="256"/>
      <c r="W465" s="257"/>
      <c r="X465" s="257"/>
      <c r="Y465" s="257"/>
      <c r="Z465" s="257"/>
      <c r="AA465" s="258"/>
      <c r="AR465" s="172" t="s">
        <v>132</v>
      </c>
      <c r="AT465" s="172" t="s">
        <v>118</v>
      </c>
      <c r="AU465" s="172" t="s">
        <v>93</v>
      </c>
      <c r="AY465" s="172" t="s">
        <v>117</v>
      </c>
      <c r="BE465" s="259">
        <f t="shared" si="36"/>
        <v>0</v>
      </c>
      <c r="BF465" s="259">
        <f t="shared" si="37"/>
        <v>0</v>
      </c>
      <c r="BG465" s="259">
        <f t="shared" si="38"/>
        <v>0</v>
      </c>
      <c r="BH465" s="259">
        <f t="shared" si="39"/>
        <v>0</v>
      </c>
      <c r="BI465" s="259">
        <f t="shared" si="40"/>
        <v>0</v>
      </c>
      <c r="BJ465" s="172" t="s">
        <v>16</v>
      </c>
      <c r="BK465" s="259">
        <f t="shared" si="41"/>
        <v>0</v>
      </c>
      <c r="BL465" s="172" t="s">
        <v>132</v>
      </c>
      <c r="BM465" s="172" t="s">
        <v>1530</v>
      </c>
    </row>
    <row r="466" spans="2:65" s="182" customFormat="1" ht="16.5" customHeight="1">
      <c r="B466" s="183"/>
      <c r="C466" s="151" t="s">
        <v>1531</v>
      </c>
      <c r="D466" s="151" t="s">
        <v>118</v>
      </c>
      <c r="E466" s="152" t="s">
        <v>1532</v>
      </c>
      <c r="F466" s="341" t="s">
        <v>1533</v>
      </c>
      <c r="G466" s="341"/>
      <c r="H466" s="341"/>
      <c r="I466" s="341"/>
      <c r="J466" s="153" t="s">
        <v>142</v>
      </c>
      <c r="K466" s="154">
        <v>1</v>
      </c>
      <c r="L466" s="342"/>
      <c r="M466" s="342"/>
      <c r="N466" s="343">
        <f t="shared" si="35"/>
        <v>0</v>
      </c>
      <c r="O466" s="343"/>
      <c r="P466" s="343"/>
      <c r="Q466" s="343"/>
      <c r="R466" s="186"/>
      <c r="T466" s="254" t="s">
        <v>5</v>
      </c>
      <c r="U466" s="255" t="s">
        <v>36</v>
      </c>
      <c r="V466" s="256"/>
      <c r="W466" s="257"/>
      <c r="X466" s="257"/>
      <c r="Y466" s="257"/>
      <c r="Z466" s="257"/>
      <c r="AA466" s="258"/>
      <c r="AR466" s="172" t="s">
        <v>132</v>
      </c>
      <c r="AT466" s="172" t="s">
        <v>118</v>
      </c>
      <c r="AU466" s="172" t="s">
        <v>93</v>
      </c>
      <c r="AY466" s="172" t="s">
        <v>117</v>
      </c>
      <c r="BE466" s="259">
        <f t="shared" si="36"/>
        <v>0</v>
      </c>
      <c r="BF466" s="259">
        <f t="shared" si="37"/>
        <v>0</v>
      </c>
      <c r="BG466" s="259">
        <f t="shared" si="38"/>
        <v>0</v>
      </c>
      <c r="BH466" s="259">
        <f t="shared" si="39"/>
        <v>0</v>
      </c>
      <c r="BI466" s="259">
        <f t="shared" si="40"/>
        <v>0</v>
      </c>
      <c r="BJ466" s="172" t="s">
        <v>16</v>
      </c>
      <c r="BK466" s="259">
        <f t="shared" si="41"/>
        <v>0</v>
      </c>
      <c r="BL466" s="172" t="s">
        <v>132</v>
      </c>
      <c r="BM466" s="172" t="s">
        <v>1534</v>
      </c>
    </row>
    <row r="467" spans="2:65" s="182" customFormat="1" ht="16.5" customHeight="1">
      <c r="B467" s="183"/>
      <c r="C467" s="151" t="s">
        <v>1535</v>
      </c>
      <c r="D467" s="151" t="s">
        <v>118</v>
      </c>
      <c r="E467" s="152" t="s">
        <v>1536</v>
      </c>
      <c r="F467" s="341" t="s">
        <v>1537</v>
      </c>
      <c r="G467" s="341"/>
      <c r="H467" s="341"/>
      <c r="I467" s="341"/>
      <c r="J467" s="153" t="s">
        <v>142</v>
      </c>
      <c r="K467" s="154">
        <v>1</v>
      </c>
      <c r="L467" s="342"/>
      <c r="M467" s="342"/>
      <c r="N467" s="343">
        <f t="shared" si="35"/>
        <v>0</v>
      </c>
      <c r="O467" s="343"/>
      <c r="P467" s="343"/>
      <c r="Q467" s="343"/>
      <c r="R467" s="186"/>
      <c r="T467" s="254" t="s">
        <v>5</v>
      </c>
      <c r="U467" s="255" t="s">
        <v>36</v>
      </c>
      <c r="V467" s="256"/>
      <c r="W467" s="257"/>
      <c r="X467" s="257"/>
      <c r="Y467" s="257"/>
      <c r="Z467" s="257"/>
      <c r="AA467" s="258"/>
      <c r="AR467" s="172" t="s">
        <v>132</v>
      </c>
      <c r="AT467" s="172" t="s">
        <v>118</v>
      </c>
      <c r="AU467" s="172" t="s">
        <v>93</v>
      </c>
      <c r="AY467" s="172" t="s">
        <v>117</v>
      </c>
      <c r="BE467" s="259">
        <f t="shared" si="36"/>
        <v>0</v>
      </c>
      <c r="BF467" s="259">
        <f t="shared" si="37"/>
        <v>0</v>
      </c>
      <c r="BG467" s="259">
        <f t="shared" si="38"/>
        <v>0</v>
      </c>
      <c r="BH467" s="259">
        <f t="shared" si="39"/>
        <v>0</v>
      </c>
      <c r="BI467" s="259">
        <f t="shared" si="40"/>
        <v>0</v>
      </c>
      <c r="BJ467" s="172" t="s">
        <v>16</v>
      </c>
      <c r="BK467" s="259">
        <f t="shared" si="41"/>
        <v>0</v>
      </c>
      <c r="BL467" s="172" t="s">
        <v>132</v>
      </c>
      <c r="BM467" s="172" t="s">
        <v>1538</v>
      </c>
    </row>
    <row r="468" spans="2:65" s="182" customFormat="1" ht="38.25" customHeight="1">
      <c r="B468" s="183"/>
      <c r="C468" s="151" t="s">
        <v>1539</v>
      </c>
      <c r="D468" s="151" t="s">
        <v>118</v>
      </c>
      <c r="E468" s="152" t="s">
        <v>1540</v>
      </c>
      <c r="F468" s="341" t="s">
        <v>1541</v>
      </c>
      <c r="G468" s="341"/>
      <c r="H468" s="341"/>
      <c r="I468" s="341"/>
      <c r="J468" s="153" t="s">
        <v>142</v>
      </c>
      <c r="K468" s="154">
        <v>1</v>
      </c>
      <c r="L468" s="342"/>
      <c r="M468" s="342"/>
      <c r="N468" s="343">
        <f t="shared" si="35"/>
        <v>0</v>
      </c>
      <c r="O468" s="343"/>
      <c r="P468" s="343"/>
      <c r="Q468" s="343"/>
      <c r="R468" s="186"/>
      <c r="T468" s="254" t="s">
        <v>5</v>
      </c>
      <c r="U468" s="255" t="s">
        <v>36</v>
      </c>
      <c r="V468" s="256"/>
      <c r="W468" s="257"/>
      <c r="X468" s="257"/>
      <c r="Y468" s="257"/>
      <c r="Z468" s="257"/>
      <c r="AA468" s="258"/>
      <c r="AR468" s="172" t="s">
        <v>132</v>
      </c>
      <c r="AT468" s="172" t="s">
        <v>118</v>
      </c>
      <c r="AU468" s="172" t="s">
        <v>93</v>
      </c>
      <c r="AY468" s="172" t="s">
        <v>117</v>
      </c>
      <c r="BE468" s="259">
        <f t="shared" si="36"/>
        <v>0</v>
      </c>
      <c r="BF468" s="259">
        <f t="shared" si="37"/>
        <v>0</v>
      </c>
      <c r="BG468" s="259">
        <f t="shared" si="38"/>
        <v>0</v>
      </c>
      <c r="BH468" s="259">
        <f t="shared" si="39"/>
        <v>0</v>
      </c>
      <c r="BI468" s="259">
        <f t="shared" si="40"/>
        <v>0</v>
      </c>
      <c r="BJ468" s="172" t="s">
        <v>16</v>
      </c>
      <c r="BK468" s="259">
        <f t="shared" si="41"/>
        <v>0</v>
      </c>
      <c r="BL468" s="172" t="s">
        <v>132</v>
      </c>
      <c r="BM468" s="172" t="s">
        <v>1542</v>
      </c>
    </row>
    <row r="469" spans="2:65" s="182" customFormat="1" ht="38.25" customHeight="1">
      <c r="B469" s="183"/>
      <c r="C469" s="151" t="s">
        <v>1543</v>
      </c>
      <c r="D469" s="151" t="s">
        <v>118</v>
      </c>
      <c r="E469" s="152" t="s">
        <v>1544</v>
      </c>
      <c r="F469" s="341" t="s">
        <v>1545</v>
      </c>
      <c r="G469" s="341"/>
      <c r="H469" s="341"/>
      <c r="I469" s="341"/>
      <c r="J469" s="153" t="s">
        <v>142</v>
      </c>
      <c r="K469" s="154">
        <v>1</v>
      </c>
      <c r="L469" s="342"/>
      <c r="M469" s="342"/>
      <c r="N469" s="343">
        <f t="shared" si="35"/>
        <v>0</v>
      </c>
      <c r="O469" s="343"/>
      <c r="P469" s="343"/>
      <c r="Q469" s="343"/>
      <c r="R469" s="186"/>
      <c r="T469" s="254" t="s">
        <v>5</v>
      </c>
      <c r="U469" s="255" t="s">
        <v>36</v>
      </c>
      <c r="V469" s="256"/>
      <c r="W469" s="257"/>
      <c r="X469" s="257"/>
      <c r="Y469" s="257"/>
      <c r="Z469" s="257"/>
      <c r="AA469" s="258"/>
      <c r="AR469" s="172" t="s">
        <v>132</v>
      </c>
      <c r="AT469" s="172" t="s">
        <v>118</v>
      </c>
      <c r="AU469" s="172" t="s">
        <v>93</v>
      </c>
      <c r="AY469" s="172" t="s">
        <v>117</v>
      </c>
      <c r="BE469" s="259">
        <f t="shared" si="36"/>
        <v>0</v>
      </c>
      <c r="BF469" s="259">
        <f t="shared" si="37"/>
        <v>0</v>
      </c>
      <c r="BG469" s="259">
        <f t="shared" si="38"/>
        <v>0</v>
      </c>
      <c r="BH469" s="259">
        <f t="shared" si="39"/>
        <v>0</v>
      </c>
      <c r="BI469" s="259">
        <f t="shared" si="40"/>
        <v>0</v>
      </c>
      <c r="BJ469" s="172" t="s">
        <v>16</v>
      </c>
      <c r="BK469" s="259">
        <f t="shared" si="41"/>
        <v>0</v>
      </c>
      <c r="BL469" s="172" t="s">
        <v>132</v>
      </c>
      <c r="BM469" s="172" t="s">
        <v>1546</v>
      </c>
    </row>
    <row r="470" spans="2:65" s="182" customFormat="1" ht="38.25" customHeight="1">
      <c r="B470" s="183"/>
      <c r="C470" s="151" t="s">
        <v>1547</v>
      </c>
      <c r="D470" s="151" t="s">
        <v>118</v>
      </c>
      <c r="E470" s="152" t="s">
        <v>1548</v>
      </c>
      <c r="F470" s="341" t="s">
        <v>1549</v>
      </c>
      <c r="G470" s="341"/>
      <c r="H470" s="341"/>
      <c r="I470" s="341"/>
      <c r="J470" s="153" t="s">
        <v>142</v>
      </c>
      <c r="K470" s="154">
        <v>1</v>
      </c>
      <c r="L470" s="342"/>
      <c r="M470" s="342"/>
      <c r="N470" s="343">
        <f t="shared" si="35"/>
        <v>0</v>
      </c>
      <c r="O470" s="343"/>
      <c r="P470" s="343"/>
      <c r="Q470" s="343"/>
      <c r="R470" s="186"/>
      <c r="T470" s="254" t="s">
        <v>5</v>
      </c>
      <c r="U470" s="255" t="s">
        <v>36</v>
      </c>
      <c r="V470" s="256"/>
      <c r="W470" s="257"/>
      <c r="X470" s="257"/>
      <c r="Y470" s="257"/>
      <c r="Z470" s="257"/>
      <c r="AA470" s="258"/>
      <c r="AR470" s="172" t="s">
        <v>132</v>
      </c>
      <c r="AT470" s="172" t="s">
        <v>118</v>
      </c>
      <c r="AU470" s="172" t="s">
        <v>93</v>
      </c>
      <c r="AY470" s="172" t="s">
        <v>117</v>
      </c>
      <c r="BE470" s="259">
        <f t="shared" si="36"/>
        <v>0</v>
      </c>
      <c r="BF470" s="259">
        <f t="shared" si="37"/>
        <v>0</v>
      </c>
      <c r="BG470" s="259">
        <f t="shared" si="38"/>
        <v>0</v>
      </c>
      <c r="BH470" s="259">
        <f t="shared" si="39"/>
        <v>0</v>
      </c>
      <c r="BI470" s="259">
        <f t="shared" si="40"/>
        <v>0</v>
      </c>
      <c r="BJ470" s="172" t="s">
        <v>16</v>
      </c>
      <c r="BK470" s="259">
        <f t="shared" si="41"/>
        <v>0</v>
      </c>
      <c r="BL470" s="172" t="s">
        <v>132</v>
      </c>
      <c r="BM470" s="172" t="s">
        <v>1550</v>
      </c>
    </row>
    <row r="471" spans="2:65" s="182" customFormat="1" ht="38.25" customHeight="1">
      <c r="B471" s="183"/>
      <c r="C471" s="151" t="s">
        <v>1551</v>
      </c>
      <c r="D471" s="151" t="s">
        <v>118</v>
      </c>
      <c r="E471" s="152" t="s">
        <v>1552</v>
      </c>
      <c r="F471" s="341" t="s">
        <v>1553</v>
      </c>
      <c r="G471" s="341"/>
      <c r="H471" s="341"/>
      <c r="I471" s="341"/>
      <c r="J471" s="153" t="s">
        <v>142</v>
      </c>
      <c r="K471" s="154">
        <v>1</v>
      </c>
      <c r="L471" s="342"/>
      <c r="M471" s="342"/>
      <c r="N471" s="343">
        <f t="shared" si="35"/>
        <v>0</v>
      </c>
      <c r="O471" s="343"/>
      <c r="P471" s="343"/>
      <c r="Q471" s="343"/>
      <c r="R471" s="186"/>
      <c r="T471" s="254" t="s">
        <v>5</v>
      </c>
      <c r="U471" s="255" t="s">
        <v>36</v>
      </c>
      <c r="V471" s="256"/>
      <c r="W471" s="257"/>
      <c r="X471" s="257"/>
      <c r="Y471" s="257"/>
      <c r="Z471" s="257"/>
      <c r="AA471" s="258"/>
      <c r="AR471" s="172" t="s">
        <v>132</v>
      </c>
      <c r="AT471" s="172" t="s">
        <v>118</v>
      </c>
      <c r="AU471" s="172" t="s">
        <v>93</v>
      </c>
      <c r="AY471" s="172" t="s">
        <v>117</v>
      </c>
      <c r="BE471" s="259">
        <f t="shared" si="36"/>
        <v>0</v>
      </c>
      <c r="BF471" s="259">
        <f t="shared" si="37"/>
        <v>0</v>
      </c>
      <c r="BG471" s="259">
        <f t="shared" si="38"/>
        <v>0</v>
      </c>
      <c r="BH471" s="259">
        <f t="shared" si="39"/>
        <v>0</v>
      </c>
      <c r="BI471" s="259">
        <f t="shared" si="40"/>
        <v>0</v>
      </c>
      <c r="BJ471" s="172" t="s">
        <v>16</v>
      </c>
      <c r="BK471" s="259">
        <f t="shared" si="41"/>
        <v>0</v>
      </c>
      <c r="BL471" s="172" t="s">
        <v>132</v>
      </c>
      <c r="BM471" s="172" t="s">
        <v>1554</v>
      </c>
    </row>
    <row r="472" spans="2:65" s="182" customFormat="1" ht="25.5" customHeight="1">
      <c r="B472" s="183"/>
      <c r="C472" s="151" t="s">
        <v>1555</v>
      </c>
      <c r="D472" s="151" t="s">
        <v>118</v>
      </c>
      <c r="E472" s="152" t="s">
        <v>1556</v>
      </c>
      <c r="F472" s="341" t="s">
        <v>1557</v>
      </c>
      <c r="G472" s="341"/>
      <c r="H472" s="341"/>
      <c r="I472" s="341"/>
      <c r="J472" s="153" t="s">
        <v>142</v>
      </c>
      <c r="K472" s="154">
        <v>1</v>
      </c>
      <c r="L472" s="342"/>
      <c r="M472" s="342"/>
      <c r="N472" s="343">
        <f t="shared" si="35"/>
        <v>0</v>
      </c>
      <c r="O472" s="343"/>
      <c r="P472" s="343"/>
      <c r="Q472" s="343"/>
      <c r="R472" s="186"/>
      <c r="T472" s="254" t="s">
        <v>5</v>
      </c>
      <c r="U472" s="255" t="s">
        <v>36</v>
      </c>
      <c r="V472" s="256"/>
      <c r="W472" s="257"/>
      <c r="X472" s="257"/>
      <c r="Y472" s="257"/>
      <c r="Z472" s="257"/>
      <c r="AA472" s="258"/>
      <c r="AR472" s="172" t="s">
        <v>132</v>
      </c>
      <c r="AT472" s="172" t="s">
        <v>118</v>
      </c>
      <c r="AU472" s="172" t="s">
        <v>93</v>
      </c>
      <c r="AY472" s="172" t="s">
        <v>117</v>
      </c>
      <c r="BE472" s="259">
        <f t="shared" si="36"/>
        <v>0</v>
      </c>
      <c r="BF472" s="259">
        <f t="shared" si="37"/>
        <v>0</v>
      </c>
      <c r="BG472" s="259">
        <f t="shared" si="38"/>
        <v>0</v>
      </c>
      <c r="BH472" s="259">
        <f t="shared" si="39"/>
        <v>0</v>
      </c>
      <c r="BI472" s="259">
        <f t="shared" si="40"/>
        <v>0</v>
      </c>
      <c r="BJ472" s="172" t="s">
        <v>16</v>
      </c>
      <c r="BK472" s="259">
        <f t="shared" si="41"/>
        <v>0</v>
      </c>
      <c r="BL472" s="172" t="s">
        <v>132</v>
      </c>
      <c r="BM472" s="172" t="s">
        <v>1558</v>
      </c>
    </row>
    <row r="473" spans="2:65" s="182" customFormat="1" ht="38.25" customHeight="1">
      <c r="B473" s="183"/>
      <c r="C473" s="151" t="s">
        <v>1559</v>
      </c>
      <c r="D473" s="151" t="s">
        <v>118</v>
      </c>
      <c r="E473" s="152" t="s">
        <v>1560</v>
      </c>
      <c r="F473" s="341" t="s">
        <v>1561</v>
      </c>
      <c r="G473" s="341"/>
      <c r="H473" s="341"/>
      <c r="I473" s="341"/>
      <c r="J473" s="153" t="s">
        <v>142</v>
      </c>
      <c r="K473" s="154">
        <v>1</v>
      </c>
      <c r="L473" s="342"/>
      <c r="M473" s="342"/>
      <c r="N473" s="343">
        <f t="shared" si="35"/>
        <v>0</v>
      </c>
      <c r="O473" s="343"/>
      <c r="P473" s="343"/>
      <c r="Q473" s="343"/>
      <c r="R473" s="186"/>
      <c r="T473" s="254" t="s">
        <v>5</v>
      </c>
      <c r="U473" s="255" t="s">
        <v>36</v>
      </c>
      <c r="V473" s="256"/>
      <c r="W473" s="257"/>
      <c r="X473" s="257"/>
      <c r="Y473" s="257"/>
      <c r="Z473" s="257"/>
      <c r="AA473" s="258"/>
      <c r="AR473" s="172" t="s">
        <v>132</v>
      </c>
      <c r="AT473" s="172" t="s">
        <v>118</v>
      </c>
      <c r="AU473" s="172" t="s">
        <v>93</v>
      </c>
      <c r="AY473" s="172" t="s">
        <v>117</v>
      </c>
      <c r="BE473" s="259">
        <f t="shared" si="36"/>
        <v>0</v>
      </c>
      <c r="BF473" s="259">
        <f t="shared" si="37"/>
        <v>0</v>
      </c>
      <c r="BG473" s="259">
        <f t="shared" si="38"/>
        <v>0</v>
      </c>
      <c r="BH473" s="259">
        <f t="shared" si="39"/>
        <v>0</v>
      </c>
      <c r="BI473" s="259">
        <f t="shared" si="40"/>
        <v>0</v>
      </c>
      <c r="BJ473" s="172" t="s">
        <v>16</v>
      </c>
      <c r="BK473" s="259">
        <f t="shared" si="41"/>
        <v>0</v>
      </c>
      <c r="BL473" s="172" t="s">
        <v>132</v>
      </c>
      <c r="BM473" s="172" t="s">
        <v>1562</v>
      </c>
    </row>
    <row r="474" spans="2:65" s="182" customFormat="1" ht="38.25" customHeight="1">
      <c r="B474" s="183"/>
      <c r="C474" s="151" t="s">
        <v>1563</v>
      </c>
      <c r="D474" s="151" t="s">
        <v>118</v>
      </c>
      <c r="E474" s="152" t="s">
        <v>1564</v>
      </c>
      <c r="F474" s="341" t="s">
        <v>1565</v>
      </c>
      <c r="G474" s="341"/>
      <c r="H474" s="341"/>
      <c r="I474" s="341"/>
      <c r="J474" s="153" t="s">
        <v>142</v>
      </c>
      <c r="K474" s="154">
        <v>1</v>
      </c>
      <c r="L474" s="342"/>
      <c r="M474" s="342"/>
      <c r="N474" s="343">
        <f t="shared" si="35"/>
        <v>0</v>
      </c>
      <c r="O474" s="343"/>
      <c r="P474" s="343"/>
      <c r="Q474" s="343"/>
      <c r="R474" s="186"/>
      <c r="T474" s="254" t="s">
        <v>5</v>
      </c>
      <c r="U474" s="255" t="s">
        <v>36</v>
      </c>
      <c r="V474" s="256"/>
      <c r="W474" s="257"/>
      <c r="X474" s="257"/>
      <c r="Y474" s="257"/>
      <c r="Z474" s="257"/>
      <c r="AA474" s="258"/>
      <c r="AR474" s="172" t="s">
        <v>132</v>
      </c>
      <c r="AT474" s="172" t="s">
        <v>118</v>
      </c>
      <c r="AU474" s="172" t="s">
        <v>93</v>
      </c>
      <c r="AY474" s="172" t="s">
        <v>117</v>
      </c>
      <c r="BE474" s="259">
        <f t="shared" si="36"/>
        <v>0</v>
      </c>
      <c r="BF474" s="259">
        <f t="shared" si="37"/>
        <v>0</v>
      </c>
      <c r="BG474" s="259">
        <f t="shared" si="38"/>
        <v>0</v>
      </c>
      <c r="BH474" s="259">
        <f t="shared" si="39"/>
        <v>0</v>
      </c>
      <c r="BI474" s="259">
        <f t="shared" si="40"/>
        <v>0</v>
      </c>
      <c r="BJ474" s="172" t="s">
        <v>16</v>
      </c>
      <c r="BK474" s="259">
        <f t="shared" si="41"/>
        <v>0</v>
      </c>
      <c r="BL474" s="172" t="s">
        <v>132</v>
      </c>
      <c r="BM474" s="172" t="s">
        <v>1566</v>
      </c>
    </row>
    <row r="475" spans="2:65" s="182" customFormat="1" ht="38.25" customHeight="1">
      <c r="B475" s="183"/>
      <c r="C475" s="151" t="s">
        <v>1567</v>
      </c>
      <c r="D475" s="151" t="s">
        <v>118</v>
      </c>
      <c r="E475" s="152" t="s">
        <v>1568</v>
      </c>
      <c r="F475" s="341" t="s">
        <v>1569</v>
      </c>
      <c r="G475" s="341"/>
      <c r="H475" s="341"/>
      <c r="I475" s="341"/>
      <c r="J475" s="153" t="s">
        <v>142</v>
      </c>
      <c r="K475" s="154">
        <v>1</v>
      </c>
      <c r="L475" s="342"/>
      <c r="M475" s="342"/>
      <c r="N475" s="343">
        <f t="shared" si="35"/>
        <v>0</v>
      </c>
      <c r="O475" s="343"/>
      <c r="P475" s="343"/>
      <c r="Q475" s="343"/>
      <c r="R475" s="186"/>
      <c r="T475" s="254" t="s">
        <v>5</v>
      </c>
      <c r="U475" s="255" t="s">
        <v>36</v>
      </c>
      <c r="V475" s="256"/>
      <c r="W475" s="257"/>
      <c r="X475" s="257"/>
      <c r="Y475" s="257"/>
      <c r="Z475" s="257"/>
      <c r="AA475" s="258"/>
      <c r="AR475" s="172" t="s">
        <v>132</v>
      </c>
      <c r="AT475" s="172" t="s">
        <v>118</v>
      </c>
      <c r="AU475" s="172" t="s">
        <v>93</v>
      </c>
      <c r="AY475" s="172" t="s">
        <v>117</v>
      </c>
      <c r="BE475" s="259">
        <f t="shared" si="36"/>
        <v>0</v>
      </c>
      <c r="BF475" s="259">
        <f t="shared" si="37"/>
        <v>0</v>
      </c>
      <c r="BG475" s="259">
        <f t="shared" si="38"/>
        <v>0</v>
      </c>
      <c r="BH475" s="259">
        <f t="shared" si="39"/>
        <v>0</v>
      </c>
      <c r="BI475" s="259">
        <f t="shared" si="40"/>
        <v>0</v>
      </c>
      <c r="BJ475" s="172" t="s">
        <v>16</v>
      </c>
      <c r="BK475" s="259">
        <f t="shared" si="41"/>
        <v>0</v>
      </c>
      <c r="BL475" s="172" t="s">
        <v>132</v>
      </c>
      <c r="BM475" s="172" t="s">
        <v>1570</v>
      </c>
    </row>
    <row r="476" spans="2:65" s="182" customFormat="1" ht="38.25" customHeight="1">
      <c r="B476" s="183"/>
      <c r="C476" s="151" t="s">
        <v>1571</v>
      </c>
      <c r="D476" s="151" t="s">
        <v>118</v>
      </c>
      <c r="E476" s="152" t="s">
        <v>1572</v>
      </c>
      <c r="F476" s="341" t="s">
        <v>1573</v>
      </c>
      <c r="G476" s="341"/>
      <c r="H476" s="341"/>
      <c r="I476" s="341"/>
      <c r="J476" s="153" t="s">
        <v>142</v>
      </c>
      <c r="K476" s="154">
        <v>1</v>
      </c>
      <c r="L476" s="342"/>
      <c r="M476" s="342"/>
      <c r="N476" s="343">
        <f t="shared" si="35"/>
        <v>0</v>
      </c>
      <c r="O476" s="343"/>
      <c r="P476" s="343"/>
      <c r="Q476" s="343"/>
      <c r="R476" s="186"/>
      <c r="T476" s="254" t="s">
        <v>5</v>
      </c>
      <c r="U476" s="255" t="s">
        <v>36</v>
      </c>
      <c r="V476" s="256"/>
      <c r="W476" s="257"/>
      <c r="X476" s="257"/>
      <c r="Y476" s="257"/>
      <c r="Z476" s="257"/>
      <c r="AA476" s="258"/>
      <c r="AR476" s="172" t="s">
        <v>132</v>
      </c>
      <c r="AT476" s="172" t="s">
        <v>118</v>
      </c>
      <c r="AU476" s="172" t="s">
        <v>93</v>
      </c>
      <c r="AY476" s="172" t="s">
        <v>117</v>
      </c>
      <c r="BE476" s="259">
        <f t="shared" si="36"/>
        <v>0</v>
      </c>
      <c r="BF476" s="259">
        <f t="shared" si="37"/>
        <v>0</v>
      </c>
      <c r="BG476" s="259">
        <f t="shared" si="38"/>
        <v>0</v>
      </c>
      <c r="BH476" s="259">
        <f t="shared" si="39"/>
        <v>0</v>
      </c>
      <c r="BI476" s="259">
        <f t="shared" si="40"/>
        <v>0</v>
      </c>
      <c r="BJ476" s="172" t="s">
        <v>16</v>
      </c>
      <c r="BK476" s="259">
        <f t="shared" si="41"/>
        <v>0</v>
      </c>
      <c r="BL476" s="172" t="s">
        <v>132</v>
      </c>
      <c r="BM476" s="172" t="s">
        <v>1574</v>
      </c>
    </row>
    <row r="477" spans="2:65" s="182" customFormat="1" ht="38.25" customHeight="1">
      <c r="B477" s="183"/>
      <c r="C477" s="151" t="s">
        <v>1575</v>
      </c>
      <c r="D477" s="151" t="s">
        <v>118</v>
      </c>
      <c r="E477" s="152" t="s">
        <v>1576</v>
      </c>
      <c r="F477" s="341" t="s">
        <v>1577</v>
      </c>
      <c r="G477" s="341"/>
      <c r="H477" s="341"/>
      <c r="I477" s="341"/>
      <c r="J477" s="153" t="s">
        <v>142</v>
      </c>
      <c r="K477" s="154">
        <v>1</v>
      </c>
      <c r="L477" s="342"/>
      <c r="M477" s="342"/>
      <c r="N477" s="343">
        <f t="shared" si="35"/>
        <v>0</v>
      </c>
      <c r="O477" s="343"/>
      <c r="P477" s="343"/>
      <c r="Q477" s="343"/>
      <c r="R477" s="186"/>
      <c r="T477" s="254" t="s">
        <v>5</v>
      </c>
      <c r="U477" s="255" t="s">
        <v>36</v>
      </c>
      <c r="V477" s="256"/>
      <c r="W477" s="257"/>
      <c r="X477" s="257"/>
      <c r="Y477" s="257"/>
      <c r="Z477" s="257"/>
      <c r="AA477" s="258"/>
      <c r="AR477" s="172" t="s">
        <v>132</v>
      </c>
      <c r="AT477" s="172" t="s">
        <v>118</v>
      </c>
      <c r="AU477" s="172" t="s">
        <v>93</v>
      </c>
      <c r="AY477" s="172" t="s">
        <v>117</v>
      </c>
      <c r="BE477" s="259">
        <f t="shared" si="36"/>
        <v>0</v>
      </c>
      <c r="BF477" s="259">
        <f t="shared" si="37"/>
        <v>0</v>
      </c>
      <c r="BG477" s="259">
        <f t="shared" si="38"/>
        <v>0</v>
      </c>
      <c r="BH477" s="259">
        <f t="shared" si="39"/>
        <v>0</v>
      </c>
      <c r="BI477" s="259">
        <f t="shared" si="40"/>
        <v>0</v>
      </c>
      <c r="BJ477" s="172" t="s">
        <v>16</v>
      </c>
      <c r="BK477" s="259">
        <f t="shared" si="41"/>
        <v>0</v>
      </c>
      <c r="BL477" s="172" t="s">
        <v>132</v>
      </c>
      <c r="BM477" s="172" t="s">
        <v>1578</v>
      </c>
    </row>
    <row r="478" spans="2:65" s="182" customFormat="1" ht="38.25" customHeight="1">
      <c r="B478" s="183"/>
      <c r="C478" s="151" t="s">
        <v>1579</v>
      </c>
      <c r="D478" s="151" t="s">
        <v>118</v>
      </c>
      <c r="E478" s="152" t="s">
        <v>1580</v>
      </c>
      <c r="F478" s="341" t="s">
        <v>1581</v>
      </c>
      <c r="G478" s="341"/>
      <c r="H478" s="341"/>
      <c r="I478" s="341"/>
      <c r="J478" s="153" t="s">
        <v>142</v>
      </c>
      <c r="K478" s="154">
        <v>1</v>
      </c>
      <c r="L478" s="342"/>
      <c r="M478" s="342"/>
      <c r="N478" s="343">
        <f t="shared" si="35"/>
        <v>0</v>
      </c>
      <c r="O478" s="343"/>
      <c r="P478" s="343"/>
      <c r="Q478" s="343"/>
      <c r="R478" s="186"/>
      <c r="T478" s="254" t="s">
        <v>5</v>
      </c>
      <c r="U478" s="255" t="s">
        <v>36</v>
      </c>
      <c r="V478" s="256"/>
      <c r="W478" s="257"/>
      <c r="X478" s="257"/>
      <c r="Y478" s="257"/>
      <c r="Z478" s="257"/>
      <c r="AA478" s="258"/>
      <c r="AR478" s="172" t="s">
        <v>132</v>
      </c>
      <c r="AT478" s="172" t="s">
        <v>118</v>
      </c>
      <c r="AU478" s="172" t="s">
        <v>93</v>
      </c>
      <c r="AY478" s="172" t="s">
        <v>117</v>
      </c>
      <c r="BE478" s="259">
        <f t="shared" si="36"/>
        <v>0</v>
      </c>
      <c r="BF478" s="259">
        <f t="shared" si="37"/>
        <v>0</v>
      </c>
      <c r="BG478" s="259">
        <f t="shared" si="38"/>
        <v>0</v>
      </c>
      <c r="BH478" s="259">
        <f t="shared" si="39"/>
        <v>0</v>
      </c>
      <c r="BI478" s="259">
        <f t="shared" si="40"/>
        <v>0</v>
      </c>
      <c r="BJ478" s="172" t="s">
        <v>16</v>
      </c>
      <c r="BK478" s="259">
        <f t="shared" si="41"/>
        <v>0</v>
      </c>
      <c r="BL478" s="172" t="s">
        <v>132</v>
      </c>
      <c r="BM478" s="172" t="s">
        <v>1582</v>
      </c>
    </row>
    <row r="479" spans="2:65" s="182" customFormat="1" ht="38.25" customHeight="1">
      <c r="B479" s="183"/>
      <c r="C479" s="151" t="s">
        <v>1583</v>
      </c>
      <c r="D479" s="151" t="s">
        <v>118</v>
      </c>
      <c r="E479" s="152" t="s">
        <v>1584</v>
      </c>
      <c r="F479" s="341" t="s">
        <v>1585</v>
      </c>
      <c r="G479" s="341"/>
      <c r="H479" s="341"/>
      <c r="I479" s="341"/>
      <c r="J479" s="153" t="s">
        <v>142</v>
      </c>
      <c r="K479" s="154">
        <v>1</v>
      </c>
      <c r="L479" s="342"/>
      <c r="M479" s="342"/>
      <c r="N479" s="343">
        <f t="shared" si="35"/>
        <v>0</v>
      </c>
      <c r="O479" s="343"/>
      <c r="P479" s="343"/>
      <c r="Q479" s="343"/>
      <c r="R479" s="186"/>
      <c r="T479" s="254" t="s">
        <v>5</v>
      </c>
      <c r="U479" s="255" t="s">
        <v>36</v>
      </c>
      <c r="V479" s="256"/>
      <c r="W479" s="257"/>
      <c r="X479" s="257"/>
      <c r="Y479" s="257"/>
      <c r="Z479" s="257"/>
      <c r="AA479" s="258"/>
      <c r="AR479" s="172" t="s">
        <v>132</v>
      </c>
      <c r="AT479" s="172" t="s">
        <v>118</v>
      </c>
      <c r="AU479" s="172" t="s">
        <v>93</v>
      </c>
      <c r="AY479" s="172" t="s">
        <v>117</v>
      </c>
      <c r="BE479" s="259">
        <f t="shared" si="36"/>
        <v>0</v>
      </c>
      <c r="BF479" s="259">
        <f t="shared" si="37"/>
        <v>0</v>
      </c>
      <c r="BG479" s="259">
        <f t="shared" si="38"/>
        <v>0</v>
      </c>
      <c r="BH479" s="259">
        <f t="shared" si="39"/>
        <v>0</v>
      </c>
      <c r="BI479" s="259">
        <f t="shared" si="40"/>
        <v>0</v>
      </c>
      <c r="BJ479" s="172" t="s">
        <v>16</v>
      </c>
      <c r="BK479" s="259">
        <f t="shared" si="41"/>
        <v>0</v>
      </c>
      <c r="BL479" s="172" t="s">
        <v>132</v>
      </c>
      <c r="BM479" s="172" t="s">
        <v>1586</v>
      </c>
    </row>
    <row r="480" spans="2:65" s="182" customFormat="1" ht="38.25" customHeight="1">
      <c r="B480" s="183"/>
      <c r="C480" s="151" t="s">
        <v>1587</v>
      </c>
      <c r="D480" s="151" t="s">
        <v>118</v>
      </c>
      <c r="E480" s="152" t="s">
        <v>1588</v>
      </c>
      <c r="F480" s="341" t="s">
        <v>1589</v>
      </c>
      <c r="G480" s="341"/>
      <c r="H480" s="341"/>
      <c r="I480" s="341"/>
      <c r="J480" s="153" t="s">
        <v>142</v>
      </c>
      <c r="K480" s="154">
        <v>1</v>
      </c>
      <c r="L480" s="342"/>
      <c r="M480" s="342"/>
      <c r="N480" s="343">
        <f t="shared" si="35"/>
        <v>0</v>
      </c>
      <c r="O480" s="343"/>
      <c r="P480" s="343"/>
      <c r="Q480" s="343"/>
      <c r="R480" s="186"/>
      <c r="T480" s="254" t="s">
        <v>5</v>
      </c>
      <c r="U480" s="255" t="s">
        <v>36</v>
      </c>
      <c r="V480" s="256"/>
      <c r="W480" s="257"/>
      <c r="X480" s="257"/>
      <c r="Y480" s="257"/>
      <c r="Z480" s="257"/>
      <c r="AA480" s="258"/>
      <c r="AR480" s="172" t="s">
        <v>132</v>
      </c>
      <c r="AT480" s="172" t="s">
        <v>118</v>
      </c>
      <c r="AU480" s="172" t="s">
        <v>93</v>
      </c>
      <c r="AY480" s="172" t="s">
        <v>117</v>
      </c>
      <c r="BE480" s="259">
        <f t="shared" si="36"/>
        <v>0</v>
      </c>
      <c r="BF480" s="259">
        <f t="shared" si="37"/>
        <v>0</v>
      </c>
      <c r="BG480" s="259">
        <f t="shared" si="38"/>
        <v>0</v>
      </c>
      <c r="BH480" s="259">
        <f t="shared" si="39"/>
        <v>0</v>
      </c>
      <c r="BI480" s="259">
        <f t="shared" si="40"/>
        <v>0</v>
      </c>
      <c r="BJ480" s="172" t="s">
        <v>16</v>
      </c>
      <c r="BK480" s="259">
        <f t="shared" si="41"/>
        <v>0</v>
      </c>
      <c r="BL480" s="172" t="s">
        <v>132</v>
      </c>
      <c r="BM480" s="172" t="s">
        <v>1590</v>
      </c>
    </row>
    <row r="481" spans="2:65" s="182" customFormat="1" ht="38.25" customHeight="1">
      <c r="B481" s="183"/>
      <c r="C481" s="151" t="s">
        <v>1591</v>
      </c>
      <c r="D481" s="151" t="s">
        <v>118</v>
      </c>
      <c r="E481" s="152" t="s">
        <v>1592</v>
      </c>
      <c r="F481" s="341" t="s">
        <v>1593</v>
      </c>
      <c r="G481" s="341"/>
      <c r="H481" s="341"/>
      <c r="I481" s="341"/>
      <c r="J481" s="153" t="s">
        <v>142</v>
      </c>
      <c r="K481" s="154">
        <v>1</v>
      </c>
      <c r="L481" s="342"/>
      <c r="M481" s="342"/>
      <c r="N481" s="343">
        <f t="shared" si="35"/>
        <v>0</v>
      </c>
      <c r="O481" s="343"/>
      <c r="P481" s="343"/>
      <c r="Q481" s="343"/>
      <c r="R481" s="186"/>
      <c r="T481" s="254" t="s">
        <v>5</v>
      </c>
      <c r="U481" s="255" t="s">
        <v>36</v>
      </c>
      <c r="V481" s="256"/>
      <c r="W481" s="257"/>
      <c r="X481" s="257"/>
      <c r="Y481" s="257"/>
      <c r="Z481" s="257"/>
      <c r="AA481" s="258"/>
      <c r="AR481" s="172" t="s">
        <v>132</v>
      </c>
      <c r="AT481" s="172" t="s">
        <v>118</v>
      </c>
      <c r="AU481" s="172" t="s">
        <v>93</v>
      </c>
      <c r="AY481" s="172" t="s">
        <v>117</v>
      </c>
      <c r="BE481" s="259">
        <f t="shared" si="36"/>
        <v>0</v>
      </c>
      <c r="BF481" s="259">
        <f t="shared" si="37"/>
        <v>0</v>
      </c>
      <c r="BG481" s="259">
        <f t="shared" si="38"/>
        <v>0</v>
      </c>
      <c r="BH481" s="259">
        <f t="shared" si="39"/>
        <v>0</v>
      </c>
      <c r="BI481" s="259">
        <f t="shared" si="40"/>
        <v>0</v>
      </c>
      <c r="BJ481" s="172" t="s">
        <v>16</v>
      </c>
      <c r="BK481" s="259">
        <f t="shared" si="41"/>
        <v>0</v>
      </c>
      <c r="BL481" s="172" t="s">
        <v>132</v>
      </c>
      <c r="BM481" s="172" t="s">
        <v>1594</v>
      </c>
    </row>
    <row r="482" spans="2:65" s="182" customFormat="1" ht="25.5" customHeight="1">
      <c r="B482" s="183"/>
      <c r="C482" s="151" t="s">
        <v>1595</v>
      </c>
      <c r="D482" s="151" t="s">
        <v>118</v>
      </c>
      <c r="E482" s="152" t="s">
        <v>1596</v>
      </c>
      <c r="F482" s="341" t="s">
        <v>1597</v>
      </c>
      <c r="G482" s="341"/>
      <c r="H482" s="341"/>
      <c r="I482" s="341"/>
      <c r="J482" s="153" t="s">
        <v>142</v>
      </c>
      <c r="K482" s="154">
        <v>1</v>
      </c>
      <c r="L482" s="342"/>
      <c r="M482" s="342"/>
      <c r="N482" s="343">
        <f t="shared" si="35"/>
        <v>0</v>
      </c>
      <c r="O482" s="343"/>
      <c r="P482" s="343"/>
      <c r="Q482" s="343"/>
      <c r="R482" s="186"/>
      <c r="T482" s="254" t="s">
        <v>5</v>
      </c>
      <c r="U482" s="255" t="s">
        <v>36</v>
      </c>
      <c r="V482" s="256"/>
      <c r="W482" s="257"/>
      <c r="X482" s="257"/>
      <c r="Y482" s="257"/>
      <c r="Z482" s="257"/>
      <c r="AA482" s="258"/>
      <c r="AR482" s="172" t="s">
        <v>132</v>
      </c>
      <c r="AT482" s="172" t="s">
        <v>118</v>
      </c>
      <c r="AU482" s="172" t="s">
        <v>93</v>
      </c>
      <c r="AY482" s="172" t="s">
        <v>117</v>
      </c>
      <c r="BE482" s="259">
        <f t="shared" si="36"/>
        <v>0</v>
      </c>
      <c r="BF482" s="259">
        <f t="shared" si="37"/>
        <v>0</v>
      </c>
      <c r="BG482" s="259">
        <f t="shared" si="38"/>
        <v>0</v>
      </c>
      <c r="BH482" s="259">
        <f t="shared" si="39"/>
        <v>0</v>
      </c>
      <c r="BI482" s="259">
        <f t="shared" si="40"/>
        <v>0</v>
      </c>
      <c r="BJ482" s="172" t="s">
        <v>16</v>
      </c>
      <c r="BK482" s="259">
        <f t="shared" si="41"/>
        <v>0</v>
      </c>
      <c r="BL482" s="172" t="s">
        <v>132</v>
      </c>
      <c r="BM482" s="172" t="s">
        <v>1598</v>
      </c>
    </row>
    <row r="483" spans="2:65" s="182" customFormat="1" ht="25.5" customHeight="1">
      <c r="B483" s="183"/>
      <c r="C483" s="151" t="s">
        <v>1599</v>
      </c>
      <c r="D483" s="151" t="s">
        <v>118</v>
      </c>
      <c r="E483" s="152" t="s">
        <v>1600</v>
      </c>
      <c r="F483" s="341" t="s">
        <v>1601</v>
      </c>
      <c r="G483" s="341"/>
      <c r="H483" s="341"/>
      <c r="I483" s="341"/>
      <c r="J483" s="153" t="s">
        <v>142</v>
      </c>
      <c r="K483" s="154">
        <v>1</v>
      </c>
      <c r="L483" s="342"/>
      <c r="M483" s="342"/>
      <c r="N483" s="343">
        <f t="shared" si="35"/>
        <v>0</v>
      </c>
      <c r="O483" s="343"/>
      <c r="P483" s="343"/>
      <c r="Q483" s="343"/>
      <c r="R483" s="186"/>
      <c r="T483" s="254" t="s">
        <v>5</v>
      </c>
      <c r="U483" s="255" t="s">
        <v>36</v>
      </c>
      <c r="V483" s="256"/>
      <c r="W483" s="257"/>
      <c r="X483" s="257"/>
      <c r="Y483" s="257"/>
      <c r="Z483" s="257"/>
      <c r="AA483" s="258"/>
      <c r="AR483" s="172" t="s">
        <v>132</v>
      </c>
      <c r="AT483" s="172" t="s">
        <v>118</v>
      </c>
      <c r="AU483" s="172" t="s">
        <v>93</v>
      </c>
      <c r="AY483" s="172" t="s">
        <v>117</v>
      </c>
      <c r="BE483" s="259">
        <f t="shared" si="36"/>
        <v>0</v>
      </c>
      <c r="BF483" s="259">
        <f t="shared" si="37"/>
        <v>0</v>
      </c>
      <c r="BG483" s="259">
        <f t="shared" si="38"/>
        <v>0</v>
      </c>
      <c r="BH483" s="259">
        <f t="shared" si="39"/>
        <v>0</v>
      </c>
      <c r="BI483" s="259">
        <f t="shared" si="40"/>
        <v>0</v>
      </c>
      <c r="BJ483" s="172" t="s">
        <v>16</v>
      </c>
      <c r="BK483" s="259">
        <f t="shared" si="41"/>
        <v>0</v>
      </c>
      <c r="BL483" s="172" t="s">
        <v>132</v>
      </c>
      <c r="BM483" s="172" t="s">
        <v>1602</v>
      </c>
    </row>
    <row r="484" spans="2:65" s="182" customFormat="1" ht="25.5" customHeight="1">
      <c r="B484" s="183"/>
      <c r="C484" s="151" t="s">
        <v>1603</v>
      </c>
      <c r="D484" s="151" t="s">
        <v>118</v>
      </c>
      <c r="E484" s="152" t="s">
        <v>1604</v>
      </c>
      <c r="F484" s="341" t="s">
        <v>1605</v>
      </c>
      <c r="G484" s="341"/>
      <c r="H484" s="341"/>
      <c r="I484" s="341"/>
      <c r="J484" s="153" t="s">
        <v>142</v>
      </c>
      <c r="K484" s="154">
        <v>1</v>
      </c>
      <c r="L484" s="342"/>
      <c r="M484" s="342"/>
      <c r="N484" s="343">
        <f t="shared" si="35"/>
        <v>0</v>
      </c>
      <c r="O484" s="343"/>
      <c r="P484" s="343"/>
      <c r="Q484" s="343"/>
      <c r="R484" s="186"/>
      <c r="T484" s="254" t="s">
        <v>5</v>
      </c>
      <c r="U484" s="255" t="s">
        <v>36</v>
      </c>
      <c r="V484" s="256"/>
      <c r="W484" s="257"/>
      <c r="X484" s="257"/>
      <c r="Y484" s="257"/>
      <c r="Z484" s="257"/>
      <c r="AA484" s="258"/>
      <c r="AR484" s="172" t="s">
        <v>132</v>
      </c>
      <c r="AT484" s="172" t="s">
        <v>118</v>
      </c>
      <c r="AU484" s="172" t="s">
        <v>93</v>
      </c>
      <c r="AY484" s="172" t="s">
        <v>117</v>
      </c>
      <c r="BE484" s="259">
        <f t="shared" si="36"/>
        <v>0</v>
      </c>
      <c r="BF484" s="259">
        <f t="shared" si="37"/>
        <v>0</v>
      </c>
      <c r="BG484" s="259">
        <f t="shared" si="38"/>
        <v>0</v>
      </c>
      <c r="BH484" s="259">
        <f t="shared" si="39"/>
        <v>0</v>
      </c>
      <c r="BI484" s="259">
        <f t="shared" si="40"/>
        <v>0</v>
      </c>
      <c r="BJ484" s="172" t="s">
        <v>16</v>
      </c>
      <c r="BK484" s="259">
        <f t="shared" si="41"/>
        <v>0</v>
      </c>
      <c r="BL484" s="172" t="s">
        <v>132</v>
      </c>
      <c r="BM484" s="172" t="s">
        <v>1606</v>
      </c>
    </row>
    <row r="485" spans="2:65" s="182" customFormat="1" ht="25.5" customHeight="1">
      <c r="B485" s="183"/>
      <c r="C485" s="151" t="s">
        <v>1607</v>
      </c>
      <c r="D485" s="151" t="s">
        <v>118</v>
      </c>
      <c r="E485" s="152" t="s">
        <v>1608</v>
      </c>
      <c r="F485" s="341" t="s">
        <v>1609</v>
      </c>
      <c r="G485" s="341"/>
      <c r="H485" s="341"/>
      <c r="I485" s="341"/>
      <c r="J485" s="153" t="s">
        <v>142</v>
      </c>
      <c r="K485" s="154">
        <v>1</v>
      </c>
      <c r="L485" s="342"/>
      <c r="M485" s="342"/>
      <c r="N485" s="343">
        <f t="shared" si="35"/>
        <v>0</v>
      </c>
      <c r="O485" s="343"/>
      <c r="P485" s="343"/>
      <c r="Q485" s="343"/>
      <c r="R485" s="186"/>
      <c r="T485" s="254" t="s">
        <v>5</v>
      </c>
      <c r="U485" s="255" t="s">
        <v>36</v>
      </c>
      <c r="V485" s="256"/>
      <c r="W485" s="257"/>
      <c r="X485" s="257"/>
      <c r="Y485" s="257"/>
      <c r="Z485" s="257"/>
      <c r="AA485" s="258"/>
      <c r="AR485" s="172" t="s">
        <v>132</v>
      </c>
      <c r="AT485" s="172" t="s">
        <v>118</v>
      </c>
      <c r="AU485" s="172" t="s">
        <v>93</v>
      </c>
      <c r="AY485" s="172" t="s">
        <v>117</v>
      </c>
      <c r="BE485" s="259">
        <f t="shared" si="36"/>
        <v>0</v>
      </c>
      <c r="BF485" s="259">
        <f t="shared" si="37"/>
        <v>0</v>
      </c>
      <c r="BG485" s="259">
        <f t="shared" si="38"/>
        <v>0</v>
      </c>
      <c r="BH485" s="259">
        <f t="shared" si="39"/>
        <v>0</v>
      </c>
      <c r="BI485" s="259">
        <f t="shared" si="40"/>
        <v>0</v>
      </c>
      <c r="BJ485" s="172" t="s">
        <v>16</v>
      </c>
      <c r="BK485" s="259">
        <f t="shared" si="41"/>
        <v>0</v>
      </c>
      <c r="BL485" s="172" t="s">
        <v>132</v>
      </c>
      <c r="BM485" s="172" t="s">
        <v>1610</v>
      </c>
    </row>
    <row r="486" spans="2:65" s="182" customFormat="1" ht="25.5" customHeight="1">
      <c r="B486" s="183"/>
      <c r="C486" s="151" t="s">
        <v>1611</v>
      </c>
      <c r="D486" s="151" t="s">
        <v>118</v>
      </c>
      <c r="E486" s="152" t="s">
        <v>1612</v>
      </c>
      <c r="F486" s="341" t="s">
        <v>1613</v>
      </c>
      <c r="G486" s="341"/>
      <c r="H486" s="341"/>
      <c r="I486" s="341"/>
      <c r="J486" s="153" t="s">
        <v>142</v>
      </c>
      <c r="K486" s="154">
        <v>1</v>
      </c>
      <c r="L486" s="342"/>
      <c r="M486" s="342"/>
      <c r="N486" s="343">
        <f t="shared" si="35"/>
        <v>0</v>
      </c>
      <c r="O486" s="343"/>
      <c r="P486" s="343"/>
      <c r="Q486" s="343"/>
      <c r="R486" s="186"/>
      <c r="T486" s="254" t="s">
        <v>5</v>
      </c>
      <c r="U486" s="255" t="s">
        <v>36</v>
      </c>
      <c r="V486" s="256"/>
      <c r="W486" s="257"/>
      <c r="X486" s="257"/>
      <c r="Y486" s="257"/>
      <c r="Z486" s="257"/>
      <c r="AA486" s="258"/>
      <c r="AR486" s="172" t="s">
        <v>132</v>
      </c>
      <c r="AT486" s="172" t="s">
        <v>118</v>
      </c>
      <c r="AU486" s="172" t="s">
        <v>93</v>
      </c>
      <c r="AY486" s="172" t="s">
        <v>117</v>
      </c>
      <c r="BE486" s="259">
        <f t="shared" si="36"/>
        <v>0</v>
      </c>
      <c r="BF486" s="259">
        <f t="shared" si="37"/>
        <v>0</v>
      </c>
      <c r="BG486" s="259">
        <f t="shared" si="38"/>
        <v>0</v>
      </c>
      <c r="BH486" s="259">
        <f t="shared" si="39"/>
        <v>0</v>
      </c>
      <c r="BI486" s="259">
        <f t="shared" si="40"/>
        <v>0</v>
      </c>
      <c r="BJ486" s="172" t="s">
        <v>16</v>
      </c>
      <c r="BK486" s="259">
        <f t="shared" si="41"/>
        <v>0</v>
      </c>
      <c r="BL486" s="172" t="s">
        <v>132</v>
      </c>
      <c r="BM486" s="172" t="s">
        <v>1614</v>
      </c>
    </row>
    <row r="487" spans="2:65" s="182" customFormat="1" ht="25.5" customHeight="1">
      <c r="B487" s="183"/>
      <c r="C487" s="151" t="s">
        <v>1615</v>
      </c>
      <c r="D487" s="151" t="s">
        <v>118</v>
      </c>
      <c r="E487" s="152" t="s">
        <v>1616</v>
      </c>
      <c r="F487" s="341" t="s">
        <v>1617</v>
      </c>
      <c r="G487" s="341"/>
      <c r="H487" s="341"/>
      <c r="I487" s="341"/>
      <c r="J487" s="153" t="s">
        <v>142</v>
      </c>
      <c r="K487" s="154">
        <v>1</v>
      </c>
      <c r="L487" s="342"/>
      <c r="M487" s="342"/>
      <c r="N487" s="343">
        <f t="shared" si="35"/>
        <v>0</v>
      </c>
      <c r="O487" s="343"/>
      <c r="P487" s="343"/>
      <c r="Q487" s="343"/>
      <c r="R487" s="186"/>
      <c r="T487" s="254" t="s">
        <v>5</v>
      </c>
      <c r="U487" s="255" t="s">
        <v>36</v>
      </c>
      <c r="V487" s="256"/>
      <c r="W487" s="257"/>
      <c r="X487" s="257"/>
      <c r="Y487" s="257"/>
      <c r="Z487" s="257"/>
      <c r="AA487" s="258"/>
      <c r="AR487" s="172" t="s">
        <v>132</v>
      </c>
      <c r="AT487" s="172" t="s">
        <v>118</v>
      </c>
      <c r="AU487" s="172" t="s">
        <v>93</v>
      </c>
      <c r="AY487" s="172" t="s">
        <v>117</v>
      </c>
      <c r="BE487" s="259">
        <f t="shared" si="36"/>
        <v>0</v>
      </c>
      <c r="BF487" s="259">
        <f t="shared" si="37"/>
        <v>0</v>
      </c>
      <c r="BG487" s="259">
        <f t="shared" si="38"/>
        <v>0</v>
      </c>
      <c r="BH487" s="259">
        <f t="shared" si="39"/>
        <v>0</v>
      </c>
      <c r="BI487" s="259">
        <f t="shared" si="40"/>
        <v>0</v>
      </c>
      <c r="BJ487" s="172" t="s">
        <v>16</v>
      </c>
      <c r="BK487" s="259">
        <f t="shared" si="41"/>
        <v>0</v>
      </c>
      <c r="BL487" s="172" t="s">
        <v>132</v>
      </c>
      <c r="BM487" s="172" t="s">
        <v>1618</v>
      </c>
    </row>
    <row r="488" spans="2:65" s="182" customFormat="1" ht="25.5" customHeight="1">
      <c r="B488" s="183"/>
      <c r="C488" s="151" t="s">
        <v>1619</v>
      </c>
      <c r="D488" s="151" t="s">
        <v>118</v>
      </c>
      <c r="E488" s="152" t="s">
        <v>1620</v>
      </c>
      <c r="F488" s="341" t="s">
        <v>1621</v>
      </c>
      <c r="G488" s="341"/>
      <c r="H488" s="341"/>
      <c r="I488" s="341"/>
      <c r="J488" s="153" t="s">
        <v>142</v>
      </c>
      <c r="K488" s="154">
        <v>1</v>
      </c>
      <c r="L488" s="342"/>
      <c r="M488" s="342"/>
      <c r="N488" s="343">
        <f t="shared" si="35"/>
        <v>0</v>
      </c>
      <c r="O488" s="343"/>
      <c r="P488" s="343"/>
      <c r="Q488" s="343"/>
      <c r="R488" s="186"/>
      <c r="T488" s="254" t="s">
        <v>5</v>
      </c>
      <c r="U488" s="255" t="s">
        <v>36</v>
      </c>
      <c r="V488" s="256"/>
      <c r="W488" s="257"/>
      <c r="X488" s="257"/>
      <c r="Y488" s="257"/>
      <c r="Z488" s="257"/>
      <c r="AA488" s="258"/>
      <c r="AR488" s="172" t="s">
        <v>132</v>
      </c>
      <c r="AT488" s="172" t="s">
        <v>118</v>
      </c>
      <c r="AU488" s="172" t="s">
        <v>93</v>
      </c>
      <c r="AY488" s="172" t="s">
        <v>117</v>
      </c>
      <c r="BE488" s="259">
        <f t="shared" si="36"/>
        <v>0</v>
      </c>
      <c r="BF488" s="259">
        <f t="shared" si="37"/>
        <v>0</v>
      </c>
      <c r="BG488" s="259">
        <f t="shared" si="38"/>
        <v>0</v>
      </c>
      <c r="BH488" s="259">
        <f t="shared" si="39"/>
        <v>0</v>
      </c>
      <c r="BI488" s="259">
        <f t="shared" si="40"/>
        <v>0</v>
      </c>
      <c r="BJ488" s="172" t="s">
        <v>16</v>
      </c>
      <c r="BK488" s="259">
        <f t="shared" si="41"/>
        <v>0</v>
      </c>
      <c r="BL488" s="172" t="s">
        <v>132</v>
      </c>
      <c r="BM488" s="172" t="s">
        <v>1622</v>
      </c>
    </row>
    <row r="489" spans="2:65" s="182" customFormat="1" ht="25.5" customHeight="1">
      <c r="B489" s="183"/>
      <c r="C489" s="151" t="s">
        <v>1623</v>
      </c>
      <c r="D489" s="151" t="s">
        <v>118</v>
      </c>
      <c r="E489" s="152" t="s">
        <v>1624</v>
      </c>
      <c r="F489" s="341" t="s">
        <v>1625</v>
      </c>
      <c r="G489" s="341"/>
      <c r="H489" s="341"/>
      <c r="I489" s="341"/>
      <c r="J489" s="153" t="s">
        <v>142</v>
      </c>
      <c r="K489" s="154">
        <v>1</v>
      </c>
      <c r="L489" s="342"/>
      <c r="M489" s="342"/>
      <c r="N489" s="343">
        <f t="shared" si="35"/>
        <v>0</v>
      </c>
      <c r="O489" s="343"/>
      <c r="P489" s="343"/>
      <c r="Q489" s="343"/>
      <c r="R489" s="186"/>
      <c r="T489" s="254" t="s">
        <v>5</v>
      </c>
      <c r="U489" s="255" t="s">
        <v>36</v>
      </c>
      <c r="V489" s="256"/>
      <c r="W489" s="257"/>
      <c r="X489" s="257"/>
      <c r="Y489" s="257"/>
      <c r="Z489" s="257"/>
      <c r="AA489" s="258"/>
      <c r="AR489" s="172" t="s">
        <v>132</v>
      </c>
      <c r="AT489" s="172" t="s">
        <v>118</v>
      </c>
      <c r="AU489" s="172" t="s">
        <v>93</v>
      </c>
      <c r="AY489" s="172" t="s">
        <v>117</v>
      </c>
      <c r="BE489" s="259">
        <f t="shared" si="36"/>
        <v>0</v>
      </c>
      <c r="BF489" s="259">
        <f t="shared" si="37"/>
        <v>0</v>
      </c>
      <c r="BG489" s="259">
        <f t="shared" si="38"/>
        <v>0</v>
      </c>
      <c r="BH489" s="259">
        <f t="shared" si="39"/>
        <v>0</v>
      </c>
      <c r="BI489" s="259">
        <f t="shared" si="40"/>
        <v>0</v>
      </c>
      <c r="BJ489" s="172" t="s">
        <v>16</v>
      </c>
      <c r="BK489" s="259">
        <f t="shared" si="41"/>
        <v>0</v>
      </c>
      <c r="BL489" s="172" t="s">
        <v>132</v>
      </c>
      <c r="BM489" s="172" t="s">
        <v>1626</v>
      </c>
    </row>
    <row r="490" spans="2:65" s="182" customFormat="1" ht="25.5" customHeight="1">
      <c r="B490" s="183"/>
      <c r="C490" s="151" t="s">
        <v>1627</v>
      </c>
      <c r="D490" s="151" t="s">
        <v>118</v>
      </c>
      <c r="E490" s="152" t="s">
        <v>1628</v>
      </c>
      <c r="F490" s="341" t="s">
        <v>1629</v>
      </c>
      <c r="G490" s="341"/>
      <c r="H490" s="341"/>
      <c r="I490" s="341"/>
      <c r="J490" s="153" t="s">
        <v>142</v>
      </c>
      <c r="K490" s="154">
        <v>1</v>
      </c>
      <c r="L490" s="342"/>
      <c r="M490" s="342"/>
      <c r="N490" s="343">
        <f t="shared" si="35"/>
        <v>0</v>
      </c>
      <c r="O490" s="343"/>
      <c r="P490" s="343"/>
      <c r="Q490" s="343"/>
      <c r="R490" s="186"/>
      <c r="T490" s="254" t="s">
        <v>5</v>
      </c>
      <c r="U490" s="255" t="s">
        <v>36</v>
      </c>
      <c r="V490" s="256"/>
      <c r="W490" s="257"/>
      <c r="X490" s="257"/>
      <c r="Y490" s="257"/>
      <c r="Z490" s="257"/>
      <c r="AA490" s="258"/>
      <c r="AR490" s="172" t="s">
        <v>132</v>
      </c>
      <c r="AT490" s="172" t="s">
        <v>118</v>
      </c>
      <c r="AU490" s="172" t="s">
        <v>93</v>
      </c>
      <c r="AY490" s="172" t="s">
        <v>117</v>
      </c>
      <c r="BE490" s="259">
        <f t="shared" si="36"/>
        <v>0</v>
      </c>
      <c r="BF490" s="259">
        <f t="shared" si="37"/>
        <v>0</v>
      </c>
      <c r="BG490" s="259">
        <f t="shared" si="38"/>
        <v>0</v>
      </c>
      <c r="BH490" s="259">
        <f t="shared" si="39"/>
        <v>0</v>
      </c>
      <c r="BI490" s="259">
        <f t="shared" si="40"/>
        <v>0</v>
      </c>
      <c r="BJ490" s="172" t="s">
        <v>16</v>
      </c>
      <c r="BK490" s="259">
        <f t="shared" si="41"/>
        <v>0</v>
      </c>
      <c r="BL490" s="172" t="s">
        <v>132</v>
      </c>
      <c r="BM490" s="172" t="s">
        <v>1630</v>
      </c>
    </row>
    <row r="491" spans="2:65" s="182" customFormat="1" ht="25.5" customHeight="1">
      <c r="B491" s="183"/>
      <c r="C491" s="151" t="s">
        <v>1631</v>
      </c>
      <c r="D491" s="151" t="s">
        <v>118</v>
      </c>
      <c r="E491" s="152" t="s">
        <v>1632</v>
      </c>
      <c r="F491" s="341" t="s">
        <v>1633</v>
      </c>
      <c r="G491" s="341"/>
      <c r="H491" s="341"/>
      <c r="I491" s="341"/>
      <c r="J491" s="153" t="s">
        <v>142</v>
      </c>
      <c r="K491" s="154">
        <v>1</v>
      </c>
      <c r="L491" s="342"/>
      <c r="M491" s="342"/>
      <c r="N491" s="343">
        <f t="shared" si="35"/>
        <v>0</v>
      </c>
      <c r="O491" s="343"/>
      <c r="P491" s="343"/>
      <c r="Q491" s="343"/>
      <c r="R491" s="186"/>
      <c r="T491" s="254" t="s">
        <v>5</v>
      </c>
      <c r="U491" s="255" t="s">
        <v>36</v>
      </c>
      <c r="V491" s="256"/>
      <c r="W491" s="257"/>
      <c r="X491" s="257"/>
      <c r="Y491" s="257"/>
      <c r="Z491" s="257"/>
      <c r="AA491" s="258"/>
      <c r="AR491" s="172" t="s">
        <v>132</v>
      </c>
      <c r="AT491" s="172" t="s">
        <v>118</v>
      </c>
      <c r="AU491" s="172" t="s">
        <v>93</v>
      </c>
      <c r="AY491" s="172" t="s">
        <v>117</v>
      </c>
      <c r="BE491" s="259">
        <f t="shared" si="36"/>
        <v>0</v>
      </c>
      <c r="BF491" s="259">
        <f t="shared" si="37"/>
        <v>0</v>
      </c>
      <c r="BG491" s="259">
        <f t="shared" si="38"/>
        <v>0</v>
      </c>
      <c r="BH491" s="259">
        <f t="shared" si="39"/>
        <v>0</v>
      </c>
      <c r="BI491" s="259">
        <f t="shared" si="40"/>
        <v>0</v>
      </c>
      <c r="BJ491" s="172" t="s">
        <v>16</v>
      </c>
      <c r="BK491" s="259">
        <f t="shared" si="41"/>
        <v>0</v>
      </c>
      <c r="BL491" s="172" t="s">
        <v>132</v>
      </c>
      <c r="BM491" s="172" t="s">
        <v>1634</v>
      </c>
    </row>
    <row r="492" spans="2:65" s="182" customFormat="1" ht="25.5" customHeight="1">
      <c r="B492" s="183"/>
      <c r="C492" s="151" t="s">
        <v>1635</v>
      </c>
      <c r="D492" s="151" t="s">
        <v>118</v>
      </c>
      <c r="E492" s="152" t="s">
        <v>1636</v>
      </c>
      <c r="F492" s="341" t="s">
        <v>1637</v>
      </c>
      <c r="G492" s="341"/>
      <c r="H492" s="341"/>
      <c r="I492" s="341"/>
      <c r="J492" s="153" t="s">
        <v>142</v>
      </c>
      <c r="K492" s="154">
        <v>1</v>
      </c>
      <c r="L492" s="342"/>
      <c r="M492" s="342"/>
      <c r="N492" s="343">
        <f t="shared" si="35"/>
        <v>0</v>
      </c>
      <c r="O492" s="343"/>
      <c r="P492" s="343"/>
      <c r="Q492" s="343"/>
      <c r="R492" s="186"/>
      <c r="T492" s="254" t="s">
        <v>5</v>
      </c>
      <c r="U492" s="255" t="s">
        <v>36</v>
      </c>
      <c r="V492" s="256"/>
      <c r="W492" s="257"/>
      <c r="X492" s="257"/>
      <c r="Y492" s="257"/>
      <c r="Z492" s="257"/>
      <c r="AA492" s="258"/>
      <c r="AR492" s="172" t="s">
        <v>132</v>
      </c>
      <c r="AT492" s="172" t="s">
        <v>118</v>
      </c>
      <c r="AU492" s="172" t="s">
        <v>93</v>
      </c>
      <c r="AY492" s="172" t="s">
        <v>117</v>
      </c>
      <c r="BE492" s="259">
        <f t="shared" si="36"/>
        <v>0</v>
      </c>
      <c r="BF492" s="259">
        <f t="shared" si="37"/>
        <v>0</v>
      </c>
      <c r="BG492" s="259">
        <f t="shared" si="38"/>
        <v>0</v>
      </c>
      <c r="BH492" s="259">
        <f t="shared" si="39"/>
        <v>0</v>
      </c>
      <c r="BI492" s="259">
        <f t="shared" si="40"/>
        <v>0</v>
      </c>
      <c r="BJ492" s="172" t="s">
        <v>16</v>
      </c>
      <c r="BK492" s="259">
        <f t="shared" si="41"/>
        <v>0</v>
      </c>
      <c r="BL492" s="172" t="s">
        <v>132</v>
      </c>
      <c r="BM492" s="172" t="s">
        <v>1638</v>
      </c>
    </row>
    <row r="493" spans="2:65" s="182" customFormat="1" ht="25.5" customHeight="1">
      <c r="B493" s="183"/>
      <c r="C493" s="151" t="s">
        <v>1639</v>
      </c>
      <c r="D493" s="151" t="s">
        <v>118</v>
      </c>
      <c r="E493" s="152" t="s">
        <v>1640</v>
      </c>
      <c r="F493" s="341" t="s">
        <v>1641</v>
      </c>
      <c r="G493" s="341"/>
      <c r="H493" s="341"/>
      <c r="I493" s="341"/>
      <c r="J493" s="153" t="s">
        <v>142</v>
      </c>
      <c r="K493" s="154">
        <v>1</v>
      </c>
      <c r="L493" s="342"/>
      <c r="M493" s="342"/>
      <c r="N493" s="343">
        <f t="shared" si="35"/>
        <v>0</v>
      </c>
      <c r="O493" s="343"/>
      <c r="P493" s="343"/>
      <c r="Q493" s="343"/>
      <c r="R493" s="186"/>
      <c r="T493" s="254" t="s">
        <v>5</v>
      </c>
      <c r="U493" s="255" t="s">
        <v>36</v>
      </c>
      <c r="V493" s="256"/>
      <c r="W493" s="257"/>
      <c r="X493" s="257"/>
      <c r="Y493" s="257"/>
      <c r="Z493" s="257"/>
      <c r="AA493" s="258"/>
      <c r="AR493" s="172" t="s">
        <v>132</v>
      </c>
      <c r="AT493" s="172" t="s">
        <v>118</v>
      </c>
      <c r="AU493" s="172" t="s">
        <v>93</v>
      </c>
      <c r="AY493" s="172" t="s">
        <v>117</v>
      </c>
      <c r="BE493" s="259">
        <f t="shared" si="36"/>
        <v>0</v>
      </c>
      <c r="BF493" s="259">
        <f t="shared" si="37"/>
        <v>0</v>
      </c>
      <c r="BG493" s="259">
        <f t="shared" si="38"/>
        <v>0</v>
      </c>
      <c r="BH493" s="259">
        <f t="shared" si="39"/>
        <v>0</v>
      </c>
      <c r="BI493" s="259">
        <f t="shared" si="40"/>
        <v>0</v>
      </c>
      <c r="BJ493" s="172" t="s">
        <v>16</v>
      </c>
      <c r="BK493" s="259">
        <f t="shared" si="41"/>
        <v>0</v>
      </c>
      <c r="BL493" s="172" t="s">
        <v>132</v>
      </c>
      <c r="BM493" s="172" t="s">
        <v>1642</v>
      </c>
    </row>
    <row r="494" spans="2:65" s="182" customFormat="1" ht="25.5" customHeight="1">
      <c r="B494" s="183"/>
      <c r="C494" s="151" t="s">
        <v>1643</v>
      </c>
      <c r="D494" s="151" t="s">
        <v>118</v>
      </c>
      <c r="E494" s="152" t="s">
        <v>1644</v>
      </c>
      <c r="F494" s="341" t="s">
        <v>1645</v>
      </c>
      <c r="G494" s="341"/>
      <c r="H494" s="341"/>
      <c r="I494" s="341"/>
      <c r="J494" s="153" t="s">
        <v>142</v>
      </c>
      <c r="K494" s="154">
        <v>1</v>
      </c>
      <c r="L494" s="342"/>
      <c r="M494" s="342"/>
      <c r="N494" s="343">
        <f t="shared" si="35"/>
        <v>0</v>
      </c>
      <c r="O494" s="343"/>
      <c r="P494" s="343"/>
      <c r="Q494" s="343"/>
      <c r="R494" s="186"/>
      <c r="T494" s="254" t="s">
        <v>5</v>
      </c>
      <c r="U494" s="255" t="s">
        <v>36</v>
      </c>
      <c r="V494" s="256"/>
      <c r="W494" s="257"/>
      <c r="X494" s="257"/>
      <c r="Y494" s="257"/>
      <c r="Z494" s="257"/>
      <c r="AA494" s="258"/>
      <c r="AR494" s="172" t="s">
        <v>132</v>
      </c>
      <c r="AT494" s="172" t="s">
        <v>118</v>
      </c>
      <c r="AU494" s="172" t="s">
        <v>93</v>
      </c>
      <c r="AY494" s="172" t="s">
        <v>117</v>
      </c>
      <c r="BE494" s="259">
        <f t="shared" si="36"/>
        <v>0</v>
      </c>
      <c r="BF494" s="259">
        <f t="shared" si="37"/>
        <v>0</v>
      </c>
      <c r="BG494" s="259">
        <f t="shared" si="38"/>
        <v>0</v>
      </c>
      <c r="BH494" s="259">
        <f t="shared" si="39"/>
        <v>0</v>
      </c>
      <c r="BI494" s="259">
        <f t="shared" si="40"/>
        <v>0</v>
      </c>
      <c r="BJ494" s="172" t="s">
        <v>16</v>
      </c>
      <c r="BK494" s="259">
        <f t="shared" si="41"/>
        <v>0</v>
      </c>
      <c r="BL494" s="172" t="s">
        <v>132</v>
      </c>
      <c r="BM494" s="172" t="s">
        <v>1646</v>
      </c>
    </row>
    <row r="495" spans="2:65" s="182" customFormat="1" ht="25.5" customHeight="1">
      <c r="B495" s="183"/>
      <c r="C495" s="151" t="s">
        <v>1647</v>
      </c>
      <c r="D495" s="151" t="s">
        <v>118</v>
      </c>
      <c r="E495" s="152" t="s">
        <v>1648</v>
      </c>
      <c r="F495" s="341" t="s">
        <v>1649</v>
      </c>
      <c r="G495" s="341"/>
      <c r="H495" s="341"/>
      <c r="I495" s="341"/>
      <c r="J495" s="153" t="s">
        <v>142</v>
      </c>
      <c r="K495" s="154">
        <v>1</v>
      </c>
      <c r="L495" s="342"/>
      <c r="M495" s="342"/>
      <c r="N495" s="343">
        <f t="shared" si="35"/>
        <v>0</v>
      </c>
      <c r="O495" s="343"/>
      <c r="P495" s="343"/>
      <c r="Q495" s="343"/>
      <c r="R495" s="186"/>
      <c r="T495" s="254" t="s">
        <v>5</v>
      </c>
      <c r="U495" s="255" t="s">
        <v>36</v>
      </c>
      <c r="V495" s="256"/>
      <c r="W495" s="257"/>
      <c r="X495" s="257"/>
      <c r="Y495" s="257"/>
      <c r="Z495" s="257"/>
      <c r="AA495" s="258"/>
      <c r="AR495" s="172" t="s">
        <v>132</v>
      </c>
      <c r="AT495" s="172" t="s">
        <v>118</v>
      </c>
      <c r="AU495" s="172" t="s">
        <v>93</v>
      </c>
      <c r="AY495" s="172" t="s">
        <v>117</v>
      </c>
      <c r="BE495" s="259">
        <f t="shared" si="36"/>
        <v>0</v>
      </c>
      <c r="BF495" s="259">
        <f t="shared" si="37"/>
        <v>0</v>
      </c>
      <c r="BG495" s="259">
        <f t="shared" si="38"/>
        <v>0</v>
      </c>
      <c r="BH495" s="259">
        <f t="shared" si="39"/>
        <v>0</v>
      </c>
      <c r="BI495" s="259">
        <f t="shared" si="40"/>
        <v>0</v>
      </c>
      <c r="BJ495" s="172" t="s">
        <v>16</v>
      </c>
      <c r="BK495" s="259">
        <f t="shared" si="41"/>
        <v>0</v>
      </c>
      <c r="BL495" s="172" t="s">
        <v>132</v>
      </c>
      <c r="BM495" s="172" t="s">
        <v>1650</v>
      </c>
    </row>
    <row r="496" spans="2:65" s="182" customFormat="1" ht="25.5" customHeight="1">
      <c r="B496" s="183"/>
      <c r="C496" s="151" t="s">
        <v>1651</v>
      </c>
      <c r="D496" s="151" t="s">
        <v>118</v>
      </c>
      <c r="E496" s="152" t="s">
        <v>1652</v>
      </c>
      <c r="F496" s="341" t="s">
        <v>1653</v>
      </c>
      <c r="G496" s="341"/>
      <c r="H496" s="341"/>
      <c r="I496" s="341"/>
      <c r="J496" s="153" t="s">
        <v>142</v>
      </c>
      <c r="K496" s="154">
        <v>1</v>
      </c>
      <c r="L496" s="342"/>
      <c r="M496" s="342"/>
      <c r="N496" s="343">
        <f t="shared" si="35"/>
        <v>0</v>
      </c>
      <c r="O496" s="343"/>
      <c r="P496" s="343"/>
      <c r="Q496" s="343"/>
      <c r="R496" s="186"/>
      <c r="T496" s="254" t="s">
        <v>5</v>
      </c>
      <c r="U496" s="255" t="s">
        <v>36</v>
      </c>
      <c r="V496" s="256"/>
      <c r="W496" s="257"/>
      <c r="X496" s="257"/>
      <c r="Y496" s="257"/>
      <c r="Z496" s="257"/>
      <c r="AA496" s="258"/>
      <c r="AR496" s="172" t="s">
        <v>132</v>
      </c>
      <c r="AT496" s="172" t="s">
        <v>118</v>
      </c>
      <c r="AU496" s="172" t="s">
        <v>93</v>
      </c>
      <c r="AY496" s="172" t="s">
        <v>117</v>
      </c>
      <c r="BE496" s="259">
        <f t="shared" si="36"/>
        <v>0</v>
      </c>
      <c r="BF496" s="259">
        <f t="shared" si="37"/>
        <v>0</v>
      </c>
      <c r="BG496" s="259">
        <f t="shared" si="38"/>
        <v>0</v>
      </c>
      <c r="BH496" s="259">
        <f t="shared" si="39"/>
        <v>0</v>
      </c>
      <c r="BI496" s="259">
        <f t="shared" si="40"/>
        <v>0</v>
      </c>
      <c r="BJ496" s="172" t="s">
        <v>16</v>
      </c>
      <c r="BK496" s="259">
        <f t="shared" si="41"/>
        <v>0</v>
      </c>
      <c r="BL496" s="172" t="s">
        <v>132</v>
      </c>
      <c r="BM496" s="172" t="s">
        <v>1654</v>
      </c>
    </row>
    <row r="497" spans="2:65" s="182" customFormat="1" ht="25.5" customHeight="1">
      <c r="B497" s="183"/>
      <c r="C497" s="151" t="s">
        <v>1655</v>
      </c>
      <c r="D497" s="151" t="s">
        <v>118</v>
      </c>
      <c r="E497" s="152" t="s">
        <v>1656</v>
      </c>
      <c r="F497" s="341" t="s">
        <v>1657</v>
      </c>
      <c r="G497" s="341"/>
      <c r="H497" s="341"/>
      <c r="I497" s="341"/>
      <c r="J497" s="153" t="s">
        <v>142</v>
      </c>
      <c r="K497" s="154">
        <v>1</v>
      </c>
      <c r="L497" s="342"/>
      <c r="M497" s="342"/>
      <c r="N497" s="343">
        <f t="shared" si="35"/>
        <v>0</v>
      </c>
      <c r="O497" s="343"/>
      <c r="P497" s="343"/>
      <c r="Q497" s="343"/>
      <c r="R497" s="186"/>
      <c r="T497" s="254" t="s">
        <v>5</v>
      </c>
      <c r="U497" s="255" t="s">
        <v>36</v>
      </c>
      <c r="V497" s="256"/>
      <c r="W497" s="257"/>
      <c r="X497" s="257"/>
      <c r="Y497" s="257"/>
      <c r="Z497" s="257"/>
      <c r="AA497" s="258"/>
      <c r="AR497" s="172" t="s">
        <v>132</v>
      </c>
      <c r="AT497" s="172" t="s">
        <v>118</v>
      </c>
      <c r="AU497" s="172" t="s">
        <v>93</v>
      </c>
      <c r="AY497" s="172" t="s">
        <v>117</v>
      </c>
      <c r="BE497" s="259">
        <f t="shared" si="36"/>
        <v>0</v>
      </c>
      <c r="BF497" s="259">
        <f t="shared" si="37"/>
        <v>0</v>
      </c>
      <c r="BG497" s="259">
        <f t="shared" si="38"/>
        <v>0</v>
      </c>
      <c r="BH497" s="259">
        <f t="shared" si="39"/>
        <v>0</v>
      </c>
      <c r="BI497" s="259">
        <f t="shared" si="40"/>
        <v>0</v>
      </c>
      <c r="BJ497" s="172" t="s">
        <v>16</v>
      </c>
      <c r="BK497" s="259">
        <f t="shared" si="41"/>
        <v>0</v>
      </c>
      <c r="BL497" s="172" t="s">
        <v>132</v>
      </c>
      <c r="BM497" s="172" t="s">
        <v>1658</v>
      </c>
    </row>
    <row r="498" spans="2:65" s="182" customFormat="1" ht="25.5" customHeight="1">
      <c r="B498" s="183"/>
      <c r="C498" s="151" t="s">
        <v>1659</v>
      </c>
      <c r="D498" s="151" t="s">
        <v>118</v>
      </c>
      <c r="E498" s="152" t="s">
        <v>1660</v>
      </c>
      <c r="F498" s="341" t="s">
        <v>1661</v>
      </c>
      <c r="G498" s="341"/>
      <c r="H498" s="341"/>
      <c r="I498" s="341"/>
      <c r="J498" s="153" t="s">
        <v>142</v>
      </c>
      <c r="K498" s="154">
        <v>1</v>
      </c>
      <c r="L498" s="342"/>
      <c r="M498" s="342"/>
      <c r="N498" s="343">
        <f aca="true" t="shared" si="42" ref="N498:N561">ROUND(L498*K498,2)</f>
        <v>0</v>
      </c>
      <c r="O498" s="343"/>
      <c r="P498" s="343"/>
      <c r="Q498" s="343"/>
      <c r="R498" s="186"/>
      <c r="T498" s="254" t="s">
        <v>5</v>
      </c>
      <c r="U498" s="255" t="s">
        <v>36</v>
      </c>
      <c r="V498" s="256"/>
      <c r="W498" s="257"/>
      <c r="X498" s="257"/>
      <c r="Y498" s="257"/>
      <c r="Z498" s="257"/>
      <c r="AA498" s="258"/>
      <c r="AR498" s="172" t="s">
        <v>132</v>
      </c>
      <c r="AT498" s="172" t="s">
        <v>118</v>
      </c>
      <c r="AU498" s="172" t="s">
        <v>93</v>
      </c>
      <c r="AY498" s="172" t="s">
        <v>117</v>
      </c>
      <c r="BE498" s="259">
        <f aca="true" t="shared" si="43" ref="BE498:BE561">IF(U498="základní",N498,0)</f>
        <v>0</v>
      </c>
      <c r="BF498" s="259">
        <f aca="true" t="shared" si="44" ref="BF498:BF561">IF(U498="snížená",N498,0)</f>
        <v>0</v>
      </c>
      <c r="BG498" s="259">
        <f aca="true" t="shared" si="45" ref="BG498:BG561">IF(U498="zákl. přenesená",N498,0)</f>
        <v>0</v>
      </c>
      <c r="BH498" s="259">
        <f aca="true" t="shared" si="46" ref="BH498:BH561">IF(U498="sníž. přenesená",N498,0)</f>
        <v>0</v>
      </c>
      <c r="BI498" s="259">
        <f aca="true" t="shared" si="47" ref="BI498:BI561">IF(U498="nulová",N498,0)</f>
        <v>0</v>
      </c>
      <c r="BJ498" s="172" t="s">
        <v>16</v>
      </c>
      <c r="BK498" s="259">
        <f aca="true" t="shared" si="48" ref="BK498:BK561">ROUND(L498*K498,2)</f>
        <v>0</v>
      </c>
      <c r="BL498" s="172" t="s">
        <v>132</v>
      </c>
      <c r="BM498" s="172" t="s">
        <v>1662</v>
      </c>
    </row>
    <row r="499" spans="2:65" s="182" customFormat="1" ht="25.5" customHeight="1">
      <c r="B499" s="183"/>
      <c r="C499" s="151" t="s">
        <v>1663</v>
      </c>
      <c r="D499" s="151" t="s">
        <v>118</v>
      </c>
      <c r="E499" s="152" t="s">
        <v>1664</v>
      </c>
      <c r="F499" s="341" t="s">
        <v>1665</v>
      </c>
      <c r="G499" s="341"/>
      <c r="H499" s="341"/>
      <c r="I499" s="341"/>
      <c r="J499" s="153" t="s">
        <v>142</v>
      </c>
      <c r="K499" s="154">
        <v>1</v>
      </c>
      <c r="L499" s="342"/>
      <c r="M499" s="342"/>
      <c r="N499" s="343">
        <f t="shared" si="42"/>
        <v>0</v>
      </c>
      <c r="O499" s="343"/>
      <c r="P499" s="343"/>
      <c r="Q499" s="343"/>
      <c r="R499" s="186"/>
      <c r="T499" s="254" t="s">
        <v>5</v>
      </c>
      <c r="U499" s="255" t="s">
        <v>36</v>
      </c>
      <c r="V499" s="256"/>
      <c r="W499" s="257"/>
      <c r="X499" s="257"/>
      <c r="Y499" s="257"/>
      <c r="Z499" s="257"/>
      <c r="AA499" s="258"/>
      <c r="AR499" s="172" t="s">
        <v>132</v>
      </c>
      <c r="AT499" s="172" t="s">
        <v>118</v>
      </c>
      <c r="AU499" s="172" t="s">
        <v>93</v>
      </c>
      <c r="AY499" s="172" t="s">
        <v>117</v>
      </c>
      <c r="BE499" s="259">
        <f t="shared" si="43"/>
        <v>0</v>
      </c>
      <c r="BF499" s="259">
        <f t="shared" si="44"/>
        <v>0</v>
      </c>
      <c r="BG499" s="259">
        <f t="shared" si="45"/>
        <v>0</v>
      </c>
      <c r="BH499" s="259">
        <f t="shared" si="46"/>
        <v>0</v>
      </c>
      <c r="BI499" s="259">
        <f t="shared" si="47"/>
        <v>0</v>
      </c>
      <c r="BJ499" s="172" t="s">
        <v>16</v>
      </c>
      <c r="BK499" s="259">
        <f t="shared" si="48"/>
        <v>0</v>
      </c>
      <c r="BL499" s="172" t="s">
        <v>132</v>
      </c>
      <c r="BM499" s="172" t="s">
        <v>1666</v>
      </c>
    </row>
    <row r="500" spans="2:65" s="182" customFormat="1" ht="25.5" customHeight="1">
      <c r="B500" s="183"/>
      <c r="C500" s="151" t="s">
        <v>1667</v>
      </c>
      <c r="D500" s="151" t="s">
        <v>118</v>
      </c>
      <c r="E500" s="152" t="s">
        <v>1668</v>
      </c>
      <c r="F500" s="341" t="s">
        <v>1669</v>
      </c>
      <c r="G500" s="341"/>
      <c r="H500" s="341"/>
      <c r="I500" s="341"/>
      <c r="J500" s="153" t="s">
        <v>142</v>
      </c>
      <c r="K500" s="154">
        <v>1</v>
      </c>
      <c r="L500" s="342"/>
      <c r="M500" s="342"/>
      <c r="N500" s="343">
        <f t="shared" si="42"/>
        <v>0</v>
      </c>
      <c r="O500" s="343"/>
      <c r="P500" s="343"/>
      <c r="Q500" s="343"/>
      <c r="R500" s="186"/>
      <c r="T500" s="254" t="s">
        <v>5</v>
      </c>
      <c r="U500" s="255" t="s">
        <v>36</v>
      </c>
      <c r="V500" s="256"/>
      <c r="W500" s="257"/>
      <c r="X500" s="257"/>
      <c r="Y500" s="257"/>
      <c r="Z500" s="257"/>
      <c r="AA500" s="258"/>
      <c r="AR500" s="172" t="s">
        <v>132</v>
      </c>
      <c r="AT500" s="172" t="s">
        <v>118</v>
      </c>
      <c r="AU500" s="172" t="s">
        <v>93</v>
      </c>
      <c r="AY500" s="172" t="s">
        <v>117</v>
      </c>
      <c r="BE500" s="259">
        <f t="shared" si="43"/>
        <v>0</v>
      </c>
      <c r="BF500" s="259">
        <f t="shared" si="44"/>
        <v>0</v>
      </c>
      <c r="BG500" s="259">
        <f t="shared" si="45"/>
        <v>0</v>
      </c>
      <c r="BH500" s="259">
        <f t="shared" si="46"/>
        <v>0</v>
      </c>
      <c r="BI500" s="259">
        <f t="shared" si="47"/>
        <v>0</v>
      </c>
      <c r="BJ500" s="172" t="s">
        <v>16</v>
      </c>
      <c r="BK500" s="259">
        <f t="shared" si="48"/>
        <v>0</v>
      </c>
      <c r="BL500" s="172" t="s">
        <v>132</v>
      </c>
      <c r="BM500" s="172" t="s">
        <v>1670</v>
      </c>
    </row>
    <row r="501" spans="2:65" s="182" customFormat="1" ht="38.25" customHeight="1">
      <c r="B501" s="183"/>
      <c r="C501" s="151" t="s">
        <v>1671</v>
      </c>
      <c r="D501" s="151" t="s">
        <v>118</v>
      </c>
      <c r="E501" s="152" t="s">
        <v>1672</v>
      </c>
      <c r="F501" s="341" t="s">
        <v>1673</v>
      </c>
      <c r="G501" s="341"/>
      <c r="H501" s="341"/>
      <c r="I501" s="341"/>
      <c r="J501" s="153" t="s">
        <v>142</v>
      </c>
      <c r="K501" s="154">
        <v>1</v>
      </c>
      <c r="L501" s="342"/>
      <c r="M501" s="342"/>
      <c r="N501" s="343">
        <f t="shared" si="42"/>
        <v>0</v>
      </c>
      <c r="O501" s="343"/>
      <c r="P501" s="343"/>
      <c r="Q501" s="343"/>
      <c r="R501" s="186"/>
      <c r="T501" s="254" t="s">
        <v>5</v>
      </c>
      <c r="U501" s="255" t="s">
        <v>36</v>
      </c>
      <c r="V501" s="256"/>
      <c r="W501" s="257"/>
      <c r="X501" s="257"/>
      <c r="Y501" s="257"/>
      <c r="Z501" s="257"/>
      <c r="AA501" s="258"/>
      <c r="AR501" s="172" t="s">
        <v>132</v>
      </c>
      <c r="AT501" s="172" t="s">
        <v>118</v>
      </c>
      <c r="AU501" s="172" t="s">
        <v>93</v>
      </c>
      <c r="AY501" s="172" t="s">
        <v>117</v>
      </c>
      <c r="BE501" s="259">
        <f t="shared" si="43"/>
        <v>0</v>
      </c>
      <c r="BF501" s="259">
        <f t="shared" si="44"/>
        <v>0</v>
      </c>
      <c r="BG501" s="259">
        <f t="shared" si="45"/>
        <v>0</v>
      </c>
      <c r="BH501" s="259">
        <f t="shared" si="46"/>
        <v>0</v>
      </c>
      <c r="BI501" s="259">
        <f t="shared" si="47"/>
        <v>0</v>
      </c>
      <c r="BJ501" s="172" t="s">
        <v>16</v>
      </c>
      <c r="BK501" s="259">
        <f t="shared" si="48"/>
        <v>0</v>
      </c>
      <c r="BL501" s="172" t="s">
        <v>132</v>
      </c>
      <c r="BM501" s="172" t="s">
        <v>1674</v>
      </c>
    </row>
    <row r="502" spans="2:65" s="182" customFormat="1" ht="38.25" customHeight="1">
      <c r="B502" s="183"/>
      <c r="C502" s="151" t="s">
        <v>1675</v>
      </c>
      <c r="D502" s="151" t="s">
        <v>118</v>
      </c>
      <c r="E502" s="152" t="s">
        <v>1676</v>
      </c>
      <c r="F502" s="341" t="s">
        <v>1677</v>
      </c>
      <c r="G502" s="341"/>
      <c r="H502" s="341"/>
      <c r="I502" s="341"/>
      <c r="J502" s="153" t="s">
        <v>142</v>
      </c>
      <c r="K502" s="154">
        <v>1</v>
      </c>
      <c r="L502" s="342"/>
      <c r="M502" s="342"/>
      <c r="N502" s="343">
        <f t="shared" si="42"/>
        <v>0</v>
      </c>
      <c r="O502" s="343"/>
      <c r="P502" s="343"/>
      <c r="Q502" s="343"/>
      <c r="R502" s="186"/>
      <c r="T502" s="254" t="s">
        <v>5</v>
      </c>
      <c r="U502" s="255" t="s">
        <v>36</v>
      </c>
      <c r="V502" s="256"/>
      <c r="W502" s="257"/>
      <c r="X502" s="257"/>
      <c r="Y502" s="257"/>
      <c r="Z502" s="257"/>
      <c r="AA502" s="258"/>
      <c r="AR502" s="172" t="s">
        <v>132</v>
      </c>
      <c r="AT502" s="172" t="s">
        <v>118</v>
      </c>
      <c r="AU502" s="172" t="s">
        <v>93</v>
      </c>
      <c r="AY502" s="172" t="s">
        <v>117</v>
      </c>
      <c r="BE502" s="259">
        <f t="shared" si="43"/>
        <v>0</v>
      </c>
      <c r="BF502" s="259">
        <f t="shared" si="44"/>
        <v>0</v>
      </c>
      <c r="BG502" s="259">
        <f t="shared" si="45"/>
        <v>0</v>
      </c>
      <c r="BH502" s="259">
        <f t="shared" si="46"/>
        <v>0</v>
      </c>
      <c r="BI502" s="259">
        <f t="shared" si="47"/>
        <v>0</v>
      </c>
      <c r="BJ502" s="172" t="s">
        <v>16</v>
      </c>
      <c r="BK502" s="259">
        <f t="shared" si="48"/>
        <v>0</v>
      </c>
      <c r="BL502" s="172" t="s">
        <v>132</v>
      </c>
      <c r="BM502" s="172" t="s">
        <v>1678</v>
      </c>
    </row>
    <row r="503" spans="2:65" s="182" customFormat="1" ht="38.25" customHeight="1">
      <c r="B503" s="183"/>
      <c r="C503" s="151" t="s">
        <v>1679</v>
      </c>
      <c r="D503" s="151" t="s">
        <v>118</v>
      </c>
      <c r="E503" s="152" t="s">
        <v>1680</v>
      </c>
      <c r="F503" s="341" t="s">
        <v>1681</v>
      </c>
      <c r="G503" s="341"/>
      <c r="H503" s="341"/>
      <c r="I503" s="341"/>
      <c r="J503" s="153" t="s">
        <v>142</v>
      </c>
      <c r="K503" s="154">
        <v>1</v>
      </c>
      <c r="L503" s="342"/>
      <c r="M503" s="342"/>
      <c r="N503" s="343">
        <f t="shared" si="42"/>
        <v>0</v>
      </c>
      <c r="O503" s="343"/>
      <c r="P503" s="343"/>
      <c r="Q503" s="343"/>
      <c r="R503" s="186"/>
      <c r="T503" s="254" t="s">
        <v>5</v>
      </c>
      <c r="U503" s="255" t="s">
        <v>36</v>
      </c>
      <c r="V503" s="256"/>
      <c r="W503" s="257"/>
      <c r="X503" s="257"/>
      <c r="Y503" s="257"/>
      <c r="Z503" s="257"/>
      <c r="AA503" s="258"/>
      <c r="AR503" s="172" t="s">
        <v>132</v>
      </c>
      <c r="AT503" s="172" t="s">
        <v>118</v>
      </c>
      <c r="AU503" s="172" t="s">
        <v>93</v>
      </c>
      <c r="AY503" s="172" t="s">
        <v>117</v>
      </c>
      <c r="BE503" s="259">
        <f t="shared" si="43"/>
        <v>0</v>
      </c>
      <c r="BF503" s="259">
        <f t="shared" si="44"/>
        <v>0</v>
      </c>
      <c r="BG503" s="259">
        <f t="shared" si="45"/>
        <v>0</v>
      </c>
      <c r="BH503" s="259">
        <f t="shared" si="46"/>
        <v>0</v>
      </c>
      <c r="BI503" s="259">
        <f t="shared" si="47"/>
        <v>0</v>
      </c>
      <c r="BJ503" s="172" t="s">
        <v>16</v>
      </c>
      <c r="BK503" s="259">
        <f t="shared" si="48"/>
        <v>0</v>
      </c>
      <c r="BL503" s="172" t="s">
        <v>132</v>
      </c>
      <c r="BM503" s="172" t="s">
        <v>1682</v>
      </c>
    </row>
    <row r="504" spans="2:65" s="182" customFormat="1" ht="38.25" customHeight="1">
      <c r="B504" s="183"/>
      <c r="C504" s="151" t="s">
        <v>1683</v>
      </c>
      <c r="D504" s="151" t="s">
        <v>118</v>
      </c>
      <c r="E504" s="152" t="s">
        <v>1684</v>
      </c>
      <c r="F504" s="341" t="s">
        <v>1685</v>
      </c>
      <c r="G504" s="341"/>
      <c r="H504" s="341"/>
      <c r="I504" s="341"/>
      <c r="J504" s="153" t="s">
        <v>142</v>
      </c>
      <c r="K504" s="154">
        <v>1</v>
      </c>
      <c r="L504" s="342"/>
      <c r="M504" s="342"/>
      <c r="N504" s="343">
        <f t="shared" si="42"/>
        <v>0</v>
      </c>
      <c r="O504" s="343"/>
      <c r="P504" s="343"/>
      <c r="Q504" s="343"/>
      <c r="R504" s="186"/>
      <c r="T504" s="254" t="s">
        <v>5</v>
      </c>
      <c r="U504" s="255" t="s">
        <v>36</v>
      </c>
      <c r="V504" s="256"/>
      <c r="W504" s="257"/>
      <c r="X504" s="257"/>
      <c r="Y504" s="257"/>
      <c r="Z504" s="257"/>
      <c r="AA504" s="258"/>
      <c r="AR504" s="172" t="s">
        <v>132</v>
      </c>
      <c r="AT504" s="172" t="s">
        <v>118</v>
      </c>
      <c r="AU504" s="172" t="s">
        <v>93</v>
      </c>
      <c r="AY504" s="172" t="s">
        <v>117</v>
      </c>
      <c r="BE504" s="259">
        <f t="shared" si="43"/>
        <v>0</v>
      </c>
      <c r="BF504" s="259">
        <f t="shared" si="44"/>
        <v>0</v>
      </c>
      <c r="BG504" s="259">
        <f t="shared" si="45"/>
        <v>0</v>
      </c>
      <c r="BH504" s="259">
        <f t="shared" si="46"/>
        <v>0</v>
      </c>
      <c r="BI504" s="259">
        <f t="shared" si="47"/>
        <v>0</v>
      </c>
      <c r="BJ504" s="172" t="s">
        <v>16</v>
      </c>
      <c r="BK504" s="259">
        <f t="shared" si="48"/>
        <v>0</v>
      </c>
      <c r="BL504" s="172" t="s">
        <v>132</v>
      </c>
      <c r="BM504" s="172" t="s">
        <v>1686</v>
      </c>
    </row>
    <row r="505" spans="2:65" s="182" customFormat="1" ht="38.25" customHeight="1">
      <c r="B505" s="183"/>
      <c r="C505" s="151" t="s">
        <v>1687</v>
      </c>
      <c r="D505" s="151" t="s">
        <v>118</v>
      </c>
      <c r="E505" s="152" t="s">
        <v>1688</v>
      </c>
      <c r="F505" s="341" t="s">
        <v>1689</v>
      </c>
      <c r="G505" s="341"/>
      <c r="H505" s="341"/>
      <c r="I505" s="341"/>
      <c r="J505" s="153" t="s">
        <v>142</v>
      </c>
      <c r="K505" s="154">
        <v>1</v>
      </c>
      <c r="L505" s="342"/>
      <c r="M505" s="342"/>
      <c r="N505" s="343">
        <f t="shared" si="42"/>
        <v>0</v>
      </c>
      <c r="O505" s="343"/>
      <c r="P505" s="343"/>
      <c r="Q505" s="343"/>
      <c r="R505" s="186"/>
      <c r="T505" s="254" t="s">
        <v>5</v>
      </c>
      <c r="U505" s="255" t="s">
        <v>36</v>
      </c>
      <c r="V505" s="256"/>
      <c r="W505" s="257"/>
      <c r="X505" s="257"/>
      <c r="Y505" s="257"/>
      <c r="Z505" s="257"/>
      <c r="AA505" s="258"/>
      <c r="AR505" s="172" t="s">
        <v>132</v>
      </c>
      <c r="AT505" s="172" t="s">
        <v>118</v>
      </c>
      <c r="AU505" s="172" t="s">
        <v>93</v>
      </c>
      <c r="AY505" s="172" t="s">
        <v>117</v>
      </c>
      <c r="BE505" s="259">
        <f t="shared" si="43"/>
        <v>0</v>
      </c>
      <c r="BF505" s="259">
        <f t="shared" si="44"/>
        <v>0</v>
      </c>
      <c r="BG505" s="259">
        <f t="shared" si="45"/>
        <v>0</v>
      </c>
      <c r="BH505" s="259">
        <f t="shared" si="46"/>
        <v>0</v>
      </c>
      <c r="BI505" s="259">
        <f t="shared" si="47"/>
        <v>0</v>
      </c>
      <c r="BJ505" s="172" t="s">
        <v>16</v>
      </c>
      <c r="BK505" s="259">
        <f t="shared" si="48"/>
        <v>0</v>
      </c>
      <c r="BL505" s="172" t="s">
        <v>132</v>
      </c>
      <c r="BM505" s="172" t="s">
        <v>1690</v>
      </c>
    </row>
    <row r="506" spans="2:65" s="182" customFormat="1" ht="38.25" customHeight="1">
      <c r="B506" s="183"/>
      <c r="C506" s="151" t="s">
        <v>1691</v>
      </c>
      <c r="D506" s="151" t="s">
        <v>118</v>
      </c>
      <c r="E506" s="152" t="s">
        <v>1692</v>
      </c>
      <c r="F506" s="341" t="s">
        <v>1693</v>
      </c>
      <c r="G506" s="341"/>
      <c r="H506" s="341"/>
      <c r="I506" s="341"/>
      <c r="J506" s="153" t="s">
        <v>142</v>
      </c>
      <c r="K506" s="154">
        <v>1</v>
      </c>
      <c r="L506" s="342"/>
      <c r="M506" s="342"/>
      <c r="N506" s="343">
        <f t="shared" si="42"/>
        <v>0</v>
      </c>
      <c r="O506" s="343"/>
      <c r="P506" s="343"/>
      <c r="Q506" s="343"/>
      <c r="R506" s="186"/>
      <c r="T506" s="254" t="s">
        <v>5</v>
      </c>
      <c r="U506" s="255" t="s">
        <v>36</v>
      </c>
      <c r="V506" s="256"/>
      <c r="W506" s="257"/>
      <c r="X506" s="257"/>
      <c r="Y506" s="257"/>
      <c r="Z506" s="257"/>
      <c r="AA506" s="258"/>
      <c r="AR506" s="172" t="s">
        <v>132</v>
      </c>
      <c r="AT506" s="172" t="s">
        <v>118</v>
      </c>
      <c r="AU506" s="172" t="s">
        <v>93</v>
      </c>
      <c r="AY506" s="172" t="s">
        <v>117</v>
      </c>
      <c r="BE506" s="259">
        <f t="shared" si="43"/>
        <v>0</v>
      </c>
      <c r="BF506" s="259">
        <f t="shared" si="44"/>
        <v>0</v>
      </c>
      <c r="BG506" s="259">
        <f t="shared" si="45"/>
        <v>0</v>
      </c>
      <c r="BH506" s="259">
        <f t="shared" si="46"/>
        <v>0</v>
      </c>
      <c r="BI506" s="259">
        <f t="shared" si="47"/>
        <v>0</v>
      </c>
      <c r="BJ506" s="172" t="s">
        <v>16</v>
      </c>
      <c r="BK506" s="259">
        <f t="shared" si="48"/>
        <v>0</v>
      </c>
      <c r="BL506" s="172" t="s">
        <v>132</v>
      </c>
      <c r="BM506" s="172" t="s">
        <v>1694</v>
      </c>
    </row>
    <row r="507" spans="2:65" s="182" customFormat="1" ht="38.25" customHeight="1">
      <c r="B507" s="183"/>
      <c r="C507" s="151" t="s">
        <v>1695</v>
      </c>
      <c r="D507" s="151" t="s">
        <v>118</v>
      </c>
      <c r="E507" s="152" t="s">
        <v>1696</v>
      </c>
      <c r="F507" s="341" t="s">
        <v>1697</v>
      </c>
      <c r="G507" s="341"/>
      <c r="H507" s="341"/>
      <c r="I507" s="341"/>
      <c r="J507" s="153" t="s">
        <v>142</v>
      </c>
      <c r="K507" s="154">
        <v>1</v>
      </c>
      <c r="L507" s="342"/>
      <c r="M507" s="342"/>
      <c r="N507" s="343">
        <f t="shared" si="42"/>
        <v>0</v>
      </c>
      <c r="O507" s="343"/>
      <c r="P507" s="343"/>
      <c r="Q507" s="343"/>
      <c r="R507" s="186"/>
      <c r="T507" s="254" t="s">
        <v>5</v>
      </c>
      <c r="U507" s="255" t="s">
        <v>36</v>
      </c>
      <c r="V507" s="256"/>
      <c r="W507" s="257"/>
      <c r="X507" s="257"/>
      <c r="Y507" s="257"/>
      <c r="Z507" s="257"/>
      <c r="AA507" s="258"/>
      <c r="AR507" s="172" t="s">
        <v>132</v>
      </c>
      <c r="AT507" s="172" t="s">
        <v>118</v>
      </c>
      <c r="AU507" s="172" t="s">
        <v>93</v>
      </c>
      <c r="AY507" s="172" t="s">
        <v>117</v>
      </c>
      <c r="BE507" s="259">
        <f t="shared" si="43"/>
        <v>0</v>
      </c>
      <c r="BF507" s="259">
        <f t="shared" si="44"/>
        <v>0</v>
      </c>
      <c r="BG507" s="259">
        <f t="shared" si="45"/>
        <v>0</v>
      </c>
      <c r="BH507" s="259">
        <f t="shared" si="46"/>
        <v>0</v>
      </c>
      <c r="BI507" s="259">
        <f t="shared" si="47"/>
        <v>0</v>
      </c>
      <c r="BJ507" s="172" t="s">
        <v>16</v>
      </c>
      <c r="BK507" s="259">
        <f t="shared" si="48"/>
        <v>0</v>
      </c>
      <c r="BL507" s="172" t="s">
        <v>132</v>
      </c>
      <c r="BM507" s="172" t="s">
        <v>1698</v>
      </c>
    </row>
    <row r="508" spans="2:65" s="182" customFormat="1" ht="38.25" customHeight="1">
      <c r="B508" s="183"/>
      <c r="C508" s="151" t="s">
        <v>1699</v>
      </c>
      <c r="D508" s="151" t="s">
        <v>118</v>
      </c>
      <c r="E508" s="152" t="s">
        <v>1700</v>
      </c>
      <c r="F508" s="341" t="s">
        <v>1701</v>
      </c>
      <c r="G508" s="341"/>
      <c r="H508" s="341"/>
      <c r="I508" s="341"/>
      <c r="J508" s="153" t="s">
        <v>142</v>
      </c>
      <c r="K508" s="154">
        <v>1</v>
      </c>
      <c r="L508" s="342"/>
      <c r="M508" s="342"/>
      <c r="N508" s="343">
        <f t="shared" si="42"/>
        <v>0</v>
      </c>
      <c r="O508" s="343"/>
      <c r="P508" s="343"/>
      <c r="Q508" s="343"/>
      <c r="R508" s="186"/>
      <c r="T508" s="254" t="s">
        <v>5</v>
      </c>
      <c r="U508" s="255" t="s">
        <v>36</v>
      </c>
      <c r="V508" s="256"/>
      <c r="W508" s="257"/>
      <c r="X508" s="257"/>
      <c r="Y508" s="257"/>
      <c r="Z508" s="257"/>
      <c r="AA508" s="258"/>
      <c r="AR508" s="172" t="s">
        <v>132</v>
      </c>
      <c r="AT508" s="172" t="s">
        <v>118</v>
      </c>
      <c r="AU508" s="172" t="s">
        <v>93</v>
      </c>
      <c r="AY508" s="172" t="s">
        <v>117</v>
      </c>
      <c r="BE508" s="259">
        <f t="shared" si="43"/>
        <v>0</v>
      </c>
      <c r="BF508" s="259">
        <f t="shared" si="44"/>
        <v>0</v>
      </c>
      <c r="BG508" s="259">
        <f t="shared" si="45"/>
        <v>0</v>
      </c>
      <c r="BH508" s="259">
        <f t="shared" si="46"/>
        <v>0</v>
      </c>
      <c r="BI508" s="259">
        <f t="shared" si="47"/>
        <v>0</v>
      </c>
      <c r="BJ508" s="172" t="s">
        <v>16</v>
      </c>
      <c r="BK508" s="259">
        <f t="shared" si="48"/>
        <v>0</v>
      </c>
      <c r="BL508" s="172" t="s">
        <v>132</v>
      </c>
      <c r="BM508" s="172" t="s">
        <v>1702</v>
      </c>
    </row>
    <row r="509" spans="2:65" s="182" customFormat="1" ht="38.25" customHeight="1">
      <c r="B509" s="183"/>
      <c r="C509" s="151" t="s">
        <v>1703</v>
      </c>
      <c r="D509" s="151" t="s">
        <v>118</v>
      </c>
      <c r="E509" s="152" t="s">
        <v>1704</v>
      </c>
      <c r="F509" s="341" t="s">
        <v>1705</v>
      </c>
      <c r="G509" s="341"/>
      <c r="H509" s="341"/>
      <c r="I509" s="341"/>
      <c r="J509" s="153" t="s">
        <v>142</v>
      </c>
      <c r="K509" s="154">
        <v>1</v>
      </c>
      <c r="L509" s="342"/>
      <c r="M509" s="342"/>
      <c r="N509" s="343">
        <f t="shared" si="42"/>
        <v>0</v>
      </c>
      <c r="O509" s="343"/>
      <c r="P509" s="343"/>
      <c r="Q509" s="343"/>
      <c r="R509" s="186"/>
      <c r="T509" s="254" t="s">
        <v>5</v>
      </c>
      <c r="U509" s="255" t="s">
        <v>36</v>
      </c>
      <c r="V509" s="256"/>
      <c r="W509" s="257"/>
      <c r="X509" s="257"/>
      <c r="Y509" s="257"/>
      <c r="Z509" s="257"/>
      <c r="AA509" s="258"/>
      <c r="AR509" s="172" t="s">
        <v>132</v>
      </c>
      <c r="AT509" s="172" t="s">
        <v>118</v>
      </c>
      <c r="AU509" s="172" t="s">
        <v>93</v>
      </c>
      <c r="AY509" s="172" t="s">
        <v>117</v>
      </c>
      <c r="BE509" s="259">
        <f t="shared" si="43"/>
        <v>0</v>
      </c>
      <c r="BF509" s="259">
        <f t="shared" si="44"/>
        <v>0</v>
      </c>
      <c r="BG509" s="259">
        <f t="shared" si="45"/>
        <v>0</v>
      </c>
      <c r="BH509" s="259">
        <f t="shared" si="46"/>
        <v>0</v>
      </c>
      <c r="BI509" s="259">
        <f t="shared" si="47"/>
        <v>0</v>
      </c>
      <c r="BJ509" s="172" t="s">
        <v>16</v>
      </c>
      <c r="BK509" s="259">
        <f t="shared" si="48"/>
        <v>0</v>
      </c>
      <c r="BL509" s="172" t="s">
        <v>132</v>
      </c>
      <c r="BM509" s="172" t="s">
        <v>1706</v>
      </c>
    </row>
    <row r="510" spans="2:65" s="182" customFormat="1" ht="38.25" customHeight="1">
      <c r="B510" s="183"/>
      <c r="C510" s="151" t="s">
        <v>1707</v>
      </c>
      <c r="D510" s="151" t="s">
        <v>118</v>
      </c>
      <c r="E510" s="152" t="s">
        <v>1708</v>
      </c>
      <c r="F510" s="341" t="s">
        <v>1709</v>
      </c>
      <c r="G510" s="341"/>
      <c r="H510" s="341"/>
      <c r="I510" s="341"/>
      <c r="J510" s="153" t="s">
        <v>142</v>
      </c>
      <c r="K510" s="154">
        <v>1</v>
      </c>
      <c r="L510" s="342"/>
      <c r="M510" s="342"/>
      <c r="N510" s="343">
        <f t="shared" si="42"/>
        <v>0</v>
      </c>
      <c r="O510" s="343"/>
      <c r="P510" s="343"/>
      <c r="Q510" s="343"/>
      <c r="R510" s="186"/>
      <c r="T510" s="254" t="s">
        <v>5</v>
      </c>
      <c r="U510" s="255" t="s">
        <v>36</v>
      </c>
      <c r="V510" s="256"/>
      <c r="W510" s="257"/>
      <c r="X510" s="257"/>
      <c r="Y510" s="257"/>
      <c r="Z510" s="257"/>
      <c r="AA510" s="258"/>
      <c r="AR510" s="172" t="s">
        <v>132</v>
      </c>
      <c r="AT510" s="172" t="s">
        <v>118</v>
      </c>
      <c r="AU510" s="172" t="s">
        <v>93</v>
      </c>
      <c r="AY510" s="172" t="s">
        <v>117</v>
      </c>
      <c r="BE510" s="259">
        <f t="shared" si="43"/>
        <v>0</v>
      </c>
      <c r="BF510" s="259">
        <f t="shared" si="44"/>
        <v>0</v>
      </c>
      <c r="BG510" s="259">
        <f t="shared" si="45"/>
        <v>0</v>
      </c>
      <c r="BH510" s="259">
        <f t="shared" si="46"/>
        <v>0</v>
      </c>
      <c r="BI510" s="259">
        <f t="shared" si="47"/>
        <v>0</v>
      </c>
      <c r="BJ510" s="172" t="s">
        <v>16</v>
      </c>
      <c r="BK510" s="259">
        <f t="shared" si="48"/>
        <v>0</v>
      </c>
      <c r="BL510" s="172" t="s">
        <v>132</v>
      </c>
      <c r="BM510" s="172" t="s">
        <v>1710</v>
      </c>
    </row>
    <row r="511" spans="2:65" s="182" customFormat="1" ht="38.25" customHeight="1">
      <c r="B511" s="183"/>
      <c r="C511" s="151" t="s">
        <v>1711</v>
      </c>
      <c r="D511" s="151" t="s">
        <v>118</v>
      </c>
      <c r="E511" s="152" t="s">
        <v>1712</v>
      </c>
      <c r="F511" s="341" t="s">
        <v>1713</v>
      </c>
      <c r="G511" s="341"/>
      <c r="H511" s="341"/>
      <c r="I511" s="341"/>
      <c r="J511" s="153" t="s">
        <v>142</v>
      </c>
      <c r="K511" s="154">
        <v>1</v>
      </c>
      <c r="L511" s="342"/>
      <c r="M511" s="342"/>
      <c r="N511" s="343">
        <f t="shared" si="42"/>
        <v>0</v>
      </c>
      <c r="O511" s="343"/>
      <c r="P511" s="343"/>
      <c r="Q511" s="343"/>
      <c r="R511" s="186"/>
      <c r="T511" s="254" t="s">
        <v>5</v>
      </c>
      <c r="U511" s="255" t="s">
        <v>36</v>
      </c>
      <c r="V511" s="256"/>
      <c r="W511" s="257"/>
      <c r="X511" s="257"/>
      <c r="Y511" s="257"/>
      <c r="Z511" s="257"/>
      <c r="AA511" s="258"/>
      <c r="AR511" s="172" t="s">
        <v>132</v>
      </c>
      <c r="AT511" s="172" t="s">
        <v>118</v>
      </c>
      <c r="AU511" s="172" t="s">
        <v>93</v>
      </c>
      <c r="AY511" s="172" t="s">
        <v>117</v>
      </c>
      <c r="BE511" s="259">
        <f t="shared" si="43"/>
        <v>0</v>
      </c>
      <c r="BF511" s="259">
        <f t="shared" si="44"/>
        <v>0</v>
      </c>
      <c r="BG511" s="259">
        <f t="shared" si="45"/>
        <v>0</v>
      </c>
      <c r="BH511" s="259">
        <f t="shared" si="46"/>
        <v>0</v>
      </c>
      <c r="BI511" s="259">
        <f t="shared" si="47"/>
        <v>0</v>
      </c>
      <c r="BJ511" s="172" t="s">
        <v>16</v>
      </c>
      <c r="BK511" s="259">
        <f t="shared" si="48"/>
        <v>0</v>
      </c>
      <c r="BL511" s="172" t="s">
        <v>132</v>
      </c>
      <c r="BM511" s="172" t="s">
        <v>1714</v>
      </c>
    </row>
    <row r="512" spans="2:65" s="182" customFormat="1" ht="38.25" customHeight="1">
      <c r="B512" s="183"/>
      <c r="C512" s="151" t="s">
        <v>1715</v>
      </c>
      <c r="D512" s="151" t="s">
        <v>118</v>
      </c>
      <c r="E512" s="152" t="s">
        <v>1716</v>
      </c>
      <c r="F512" s="341" t="s">
        <v>1717</v>
      </c>
      <c r="G512" s="341"/>
      <c r="H512" s="341"/>
      <c r="I512" s="341"/>
      <c r="J512" s="153" t="s">
        <v>142</v>
      </c>
      <c r="K512" s="154">
        <v>1</v>
      </c>
      <c r="L512" s="342"/>
      <c r="M512" s="342"/>
      <c r="N512" s="343">
        <f t="shared" si="42"/>
        <v>0</v>
      </c>
      <c r="O512" s="343"/>
      <c r="P512" s="343"/>
      <c r="Q512" s="343"/>
      <c r="R512" s="186"/>
      <c r="T512" s="254" t="s">
        <v>5</v>
      </c>
      <c r="U512" s="255" t="s">
        <v>36</v>
      </c>
      <c r="V512" s="256"/>
      <c r="W512" s="257"/>
      <c r="X512" s="257"/>
      <c r="Y512" s="257"/>
      <c r="Z512" s="257"/>
      <c r="AA512" s="258"/>
      <c r="AR512" s="172" t="s">
        <v>132</v>
      </c>
      <c r="AT512" s="172" t="s">
        <v>118</v>
      </c>
      <c r="AU512" s="172" t="s">
        <v>93</v>
      </c>
      <c r="AY512" s="172" t="s">
        <v>117</v>
      </c>
      <c r="BE512" s="259">
        <f t="shared" si="43"/>
        <v>0</v>
      </c>
      <c r="BF512" s="259">
        <f t="shared" si="44"/>
        <v>0</v>
      </c>
      <c r="BG512" s="259">
        <f t="shared" si="45"/>
        <v>0</v>
      </c>
      <c r="BH512" s="259">
        <f t="shared" si="46"/>
        <v>0</v>
      </c>
      <c r="BI512" s="259">
        <f t="shared" si="47"/>
        <v>0</v>
      </c>
      <c r="BJ512" s="172" t="s">
        <v>16</v>
      </c>
      <c r="BK512" s="259">
        <f t="shared" si="48"/>
        <v>0</v>
      </c>
      <c r="BL512" s="172" t="s">
        <v>132</v>
      </c>
      <c r="BM512" s="172" t="s">
        <v>1718</v>
      </c>
    </row>
    <row r="513" spans="2:65" s="182" customFormat="1" ht="25.5" customHeight="1">
      <c r="B513" s="183"/>
      <c r="C513" s="151" t="s">
        <v>1719</v>
      </c>
      <c r="D513" s="151" t="s">
        <v>118</v>
      </c>
      <c r="E513" s="152" t="s">
        <v>1720</v>
      </c>
      <c r="F513" s="341" t="s">
        <v>1721</v>
      </c>
      <c r="G513" s="341"/>
      <c r="H513" s="341"/>
      <c r="I513" s="341"/>
      <c r="J513" s="153" t="s">
        <v>142</v>
      </c>
      <c r="K513" s="154">
        <v>1</v>
      </c>
      <c r="L513" s="342"/>
      <c r="M513" s="342"/>
      <c r="N513" s="343">
        <f t="shared" si="42"/>
        <v>0</v>
      </c>
      <c r="O513" s="343"/>
      <c r="P513" s="343"/>
      <c r="Q513" s="343"/>
      <c r="R513" s="186"/>
      <c r="T513" s="254" t="s">
        <v>5</v>
      </c>
      <c r="U513" s="255" t="s">
        <v>36</v>
      </c>
      <c r="V513" s="256"/>
      <c r="W513" s="257"/>
      <c r="X513" s="257"/>
      <c r="Y513" s="257"/>
      <c r="Z513" s="257"/>
      <c r="AA513" s="258"/>
      <c r="AR513" s="172" t="s">
        <v>132</v>
      </c>
      <c r="AT513" s="172" t="s">
        <v>118</v>
      </c>
      <c r="AU513" s="172" t="s">
        <v>93</v>
      </c>
      <c r="AY513" s="172" t="s">
        <v>117</v>
      </c>
      <c r="BE513" s="259">
        <f t="shared" si="43"/>
        <v>0</v>
      </c>
      <c r="BF513" s="259">
        <f t="shared" si="44"/>
        <v>0</v>
      </c>
      <c r="BG513" s="259">
        <f t="shared" si="45"/>
        <v>0</v>
      </c>
      <c r="BH513" s="259">
        <f t="shared" si="46"/>
        <v>0</v>
      </c>
      <c r="BI513" s="259">
        <f t="shared" si="47"/>
        <v>0</v>
      </c>
      <c r="BJ513" s="172" t="s">
        <v>16</v>
      </c>
      <c r="BK513" s="259">
        <f t="shared" si="48"/>
        <v>0</v>
      </c>
      <c r="BL513" s="172" t="s">
        <v>132</v>
      </c>
      <c r="BM513" s="172" t="s">
        <v>1722</v>
      </c>
    </row>
    <row r="514" spans="2:65" s="182" customFormat="1" ht="25.5" customHeight="1">
      <c r="B514" s="183"/>
      <c r="C514" s="151" t="s">
        <v>1723</v>
      </c>
      <c r="D514" s="151" t="s">
        <v>118</v>
      </c>
      <c r="E514" s="152" t="s">
        <v>1724</v>
      </c>
      <c r="F514" s="341" t="s">
        <v>1725</v>
      </c>
      <c r="G514" s="341"/>
      <c r="H514" s="341"/>
      <c r="I514" s="341"/>
      <c r="J514" s="153" t="s">
        <v>142</v>
      </c>
      <c r="K514" s="154">
        <v>1</v>
      </c>
      <c r="L514" s="342"/>
      <c r="M514" s="342"/>
      <c r="N514" s="343">
        <f t="shared" si="42"/>
        <v>0</v>
      </c>
      <c r="O514" s="343"/>
      <c r="P514" s="343"/>
      <c r="Q514" s="343"/>
      <c r="R514" s="186"/>
      <c r="T514" s="254" t="s">
        <v>5</v>
      </c>
      <c r="U514" s="255" t="s">
        <v>36</v>
      </c>
      <c r="V514" s="256"/>
      <c r="W514" s="257"/>
      <c r="X514" s="257"/>
      <c r="Y514" s="257"/>
      <c r="Z514" s="257"/>
      <c r="AA514" s="258"/>
      <c r="AR514" s="172" t="s">
        <v>132</v>
      </c>
      <c r="AT514" s="172" t="s">
        <v>118</v>
      </c>
      <c r="AU514" s="172" t="s">
        <v>93</v>
      </c>
      <c r="AY514" s="172" t="s">
        <v>117</v>
      </c>
      <c r="BE514" s="259">
        <f t="shared" si="43"/>
        <v>0</v>
      </c>
      <c r="BF514" s="259">
        <f t="shared" si="44"/>
        <v>0</v>
      </c>
      <c r="BG514" s="259">
        <f t="shared" si="45"/>
        <v>0</v>
      </c>
      <c r="BH514" s="259">
        <f t="shared" si="46"/>
        <v>0</v>
      </c>
      <c r="BI514" s="259">
        <f t="shared" si="47"/>
        <v>0</v>
      </c>
      <c r="BJ514" s="172" t="s">
        <v>16</v>
      </c>
      <c r="BK514" s="259">
        <f t="shared" si="48"/>
        <v>0</v>
      </c>
      <c r="BL514" s="172" t="s">
        <v>132</v>
      </c>
      <c r="BM514" s="172" t="s">
        <v>1726</v>
      </c>
    </row>
    <row r="515" spans="2:65" s="182" customFormat="1" ht="25.5" customHeight="1">
      <c r="B515" s="183"/>
      <c r="C515" s="151" t="s">
        <v>1727</v>
      </c>
      <c r="D515" s="151" t="s">
        <v>118</v>
      </c>
      <c r="E515" s="152" t="s">
        <v>1728</v>
      </c>
      <c r="F515" s="341" t="s">
        <v>1729</v>
      </c>
      <c r="G515" s="341"/>
      <c r="H515" s="341"/>
      <c r="I515" s="341"/>
      <c r="J515" s="153" t="s">
        <v>142</v>
      </c>
      <c r="K515" s="154">
        <v>1</v>
      </c>
      <c r="L515" s="342"/>
      <c r="M515" s="342"/>
      <c r="N515" s="343">
        <f t="shared" si="42"/>
        <v>0</v>
      </c>
      <c r="O515" s="343"/>
      <c r="P515" s="343"/>
      <c r="Q515" s="343"/>
      <c r="R515" s="186"/>
      <c r="T515" s="254" t="s">
        <v>5</v>
      </c>
      <c r="U515" s="255" t="s">
        <v>36</v>
      </c>
      <c r="V515" s="256"/>
      <c r="W515" s="257"/>
      <c r="X515" s="257"/>
      <c r="Y515" s="257"/>
      <c r="Z515" s="257"/>
      <c r="AA515" s="258"/>
      <c r="AR515" s="172" t="s">
        <v>132</v>
      </c>
      <c r="AT515" s="172" t="s">
        <v>118</v>
      </c>
      <c r="AU515" s="172" t="s">
        <v>93</v>
      </c>
      <c r="AY515" s="172" t="s">
        <v>117</v>
      </c>
      <c r="BE515" s="259">
        <f t="shared" si="43"/>
        <v>0</v>
      </c>
      <c r="BF515" s="259">
        <f t="shared" si="44"/>
        <v>0</v>
      </c>
      <c r="BG515" s="259">
        <f t="shared" si="45"/>
        <v>0</v>
      </c>
      <c r="BH515" s="259">
        <f t="shared" si="46"/>
        <v>0</v>
      </c>
      <c r="BI515" s="259">
        <f t="shared" si="47"/>
        <v>0</v>
      </c>
      <c r="BJ515" s="172" t="s">
        <v>16</v>
      </c>
      <c r="BK515" s="259">
        <f t="shared" si="48"/>
        <v>0</v>
      </c>
      <c r="BL515" s="172" t="s">
        <v>132</v>
      </c>
      <c r="BM515" s="172" t="s">
        <v>1730</v>
      </c>
    </row>
    <row r="516" spans="2:65" s="182" customFormat="1" ht="25.5" customHeight="1">
      <c r="B516" s="183"/>
      <c r="C516" s="151" t="s">
        <v>1731</v>
      </c>
      <c r="D516" s="151" t="s">
        <v>118</v>
      </c>
      <c r="E516" s="152" t="s">
        <v>1732</v>
      </c>
      <c r="F516" s="341" t="s">
        <v>1733</v>
      </c>
      <c r="G516" s="341"/>
      <c r="H516" s="341"/>
      <c r="I516" s="341"/>
      <c r="J516" s="153" t="s">
        <v>142</v>
      </c>
      <c r="K516" s="154">
        <v>1</v>
      </c>
      <c r="L516" s="342"/>
      <c r="M516" s="342"/>
      <c r="N516" s="343">
        <f t="shared" si="42"/>
        <v>0</v>
      </c>
      <c r="O516" s="343"/>
      <c r="P516" s="343"/>
      <c r="Q516" s="343"/>
      <c r="R516" s="186"/>
      <c r="T516" s="254" t="s">
        <v>5</v>
      </c>
      <c r="U516" s="255" t="s">
        <v>36</v>
      </c>
      <c r="V516" s="256"/>
      <c r="W516" s="257"/>
      <c r="X516" s="257"/>
      <c r="Y516" s="257"/>
      <c r="Z516" s="257"/>
      <c r="AA516" s="258"/>
      <c r="AR516" s="172" t="s">
        <v>132</v>
      </c>
      <c r="AT516" s="172" t="s">
        <v>118</v>
      </c>
      <c r="AU516" s="172" t="s">
        <v>93</v>
      </c>
      <c r="AY516" s="172" t="s">
        <v>117</v>
      </c>
      <c r="BE516" s="259">
        <f t="shared" si="43"/>
        <v>0</v>
      </c>
      <c r="BF516" s="259">
        <f t="shared" si="44"/>
        <v>0</v>
      </c>
      <c r="BG516" s="259">
        <f t="shared" si="45"/>
        <v>0</v>
      </c>
      <c r="BH516" s="259">
        <f t="shared" si="46"/>
        <v>0</v>
      </c>
      <c r="BI516" s="259">
        <f t="shared" si="47"/>
        <v>0</v>
      </c>
      <c r="BJ516" s="172" t="s">
        <v>16</v>
      </c>
      <c r="BK516" s="259">
        <f t="shared" si="48"/>
        <v>0</v>
      </c>
      <c r="BL516" s="172" t="s">
        <v>132</v>
      </c>
      <c r="BM516" s="172" t="s">
        <v>1734</v>
      </c>
    </row>
    <row r="517" spans="2:65" s="182" customFormat="1" ht="25.5" customHeight="1">
      <c r="B517" s="183"/>
      <c r="C517" s="151" t="s">
        <v>1735</v>
      </c>
      <c r="D517" s="151" t="s">
        <v>118</v>
      </c>
      <c r="E517" s="152" t="s">
        <v>1736</v>
      </c>
      <c r="F517" s="341" t="s">
        <v>1737</v>
      </c>
      <c r="G517" s="341"/>
      <c r="H517" s="341"/>
      <c r="I517" s="341"/>
      <c r="J517" s="153" t="s">
        <v>142</v>
      </c>
      <c r="K517" s="154">
        <v>1</v>
      </c>
      <c r="L517" s="342"/>
      <c r="M517" s="342"/>
      <c r="N517" s="343">
        <f t="shared" si="42"/>
        <v>0</v>
      </c>
      <c r="O517" s="343"/>
      <c r="P517" s="343"/>
      <c r="Q517" s="343"/>
      <c r="R517" s="186"/>
      <c r="T517" s="254" t="s">
        <v>5</v>
      </c>
      <c r="U517" s="255" t="s">
        <v>36</v>
      </c>
      <c r="V517" s="256"/>
      <c r="W517" s="257"/>
      <c r="X517" s="257"/>
      <c r="Y517" s="257"/>
      <c r="Z517" s="257"/>
      <c r="AA517" s="258"/>
      <c r="AR517" s="172" t="s">
        <v>132</v>
      </c>
      <c r="AT517" s="172" t="s">
        <v>118</v>
      </c>
      <c r="AU517" s="172" t="s">
        <v>93</v>
      </c>
      <c r="AY517" s="172" t="s">
        <v>117</v>
      </c>
      <c r="BE517" s="259">
        <f t="shared" si="43"/>
        <v>0</v>
      </c>
      <c r="BF517" s="259">
        <f t="shared" si="44"/>
        <v>0</v>
      </c>
      <c r="BG517" s="259">
        <f t="shared" si="45"/>
        <v>0</v>
      </c>
      <c r="BH517" s="259">
        <f t="shared" si="46"/>
        <v>0</v>
      </c>
      <c r="BI517" s="259">
        <f t="shared" si="47"/>
        <v>0</v>
      </c>
      <c r="BJ517" s="172" t="s">
        <v>16</v>
      </c>
      <c r="BK517" s="259">
        <f t="shared" si="48"/>
        <v>0</v>
      </c>
      <c r="BL517" s="172" t="s">
        <v>132</v>
      </c>
      <c r="BM517" s="172" t="s">
        <v>1738</v>
      </c>
    </row>
    <row r="518" spans="2:65" s="182" customFormat="1" ht="25.5" customHeight="1">
      <c r="B518" s="183"/>
      <c r="C518" s="151" t="s">
        <v>1739</v>
      </c>
      <c r="D518" s="151" t="s">
        <v>118</v>
      </c>
      <c r="E518" s="152" t="s">
        <v>1740</v>
      </c>
      <c r="F518" s="341" t="s">
        <v>1741</v>
      </c>
      <c r="G518" s="341"/>
      <c r="H518" s="341"/>
      <c r="I518" s="341"/>
      <c r="J518" s="153" t="s">
        <v>142</v>
      </c>
      <c r="K518" s="154">
        <v>1</v>
      </c>
      <c r="L518" s="342"/>
      <c r="M518" s="342"/>
      <c r="N518" s="343">
        <f t="shared" si="42"/>
        <v>0</v>
      </c>
      <c r="O518" s="343"/>
      <c r="P518" s="343"/>
      <c r="Q518" s="343"/>
      <c r="R518" s="186"/>
      <c r="T518" s="254" t="s">
        <v>5</v>
      </c>
      <c r="U518" s="255" t="s">
        <v>36</v>
      </c>
      <c r="V518" s="256"/>
      <c r="W518" s="257"/>
      <c r="X518" s="257"/>
      <c r="Y518" s="257"/>
      <c r="Z518" s="257"/>
      <c r="AA518" s="258"/>
      <c r="AR518" s="172" t="s">
        <v>132</v>
      </c>
      <c r="AT518" s="172" t="s">
        <v>118</v>
      </c>
      <c r="AU518" s="172" t="s">
        <v>93</v>
      </c>
      <c r="AY518" s="172" t="s">
        <v>117</v>
      </c>
      <c r="BE518" s="259">
        <f t="shared" si="43"/>
        <v>0</v>
      </c>
      <c r="BF518" s="259">
        <f t="shared" si="44"/>
        <v>0</v>
      </c>
      <c r="BG518" s="259">
        <f t="shared" si="45"/>
        <v>0</v>
      </c>
      <c r="BH518" s="259">
        <f t="shared" si="46"/>
        <v>0</v>
      </c>
      <c r="BI518" s="259">
        <f t="shared" si="47"/>
        <v>0</v>
      </c>
      <c r="BJ518" s="172" t="s">
        <v>16</v>
      </c>
      <c r="BK518" s="259">
        <f t="shared" si="48"/>
        <v>0</v>
      </c>
      <c r="BL518" s="172" t="s">
        <v>132</v>
      </c>
      <c r="BM518" s="172" t="s">
        <v>1742</v>
      </c>
    </row>
    <row r="519" spans="2:65" s="182" customFormat="1" ht="25.5" customHeight="1">
      <c r="B519" s="183"/>
      <c r="C519" s="151" t="s">
        <v>1743</v>
      </c>
      <c r="D519" s="151" t="s">
        <v>118</v>
      </c>
      <c r="E519" s="152" t="s">
        <v>1744</v>
      </c>
      <c r="F519" s="341" t="s">
        <v>1745</v>
      </c>
      <c r="G519" s="341"/>
      <c r="H519" s="341"/>
      <c r="I519" s="341"/>
      <c r="J519" s="153" t="s">
        <v>142</v>
      </c>
      <c r="K519" s="154">
        <v>1</v>
      </c>
      <c r="L519" s="342"/>
      <c r="M519" s="342"/>
      <c r="N519" s="343">
        <f t="shared" si="42"/>
        <v>0</v>
      </c>
      <c r="O519" s="343"/>
      <c r="P519" s="343"/>
      <c r="Q519" s="343"/>
      <c r="R519" s="186"/>
      <c r="T519" s="254" t="s">
        <v>5</v>
      </c>
      <c r="U519" s="255" t="s">
        <v>36</v>
      </c>
      <c r="V519" s="256"/>
      <c r="W519" s="257"/>
      <c r="X519" s="257"/>
      <c r="Y519" s="257"/>
      <c r="Z519" s="257"/>
      <c r="AA519" s="258"/>
      <c r="AR519" s="172" t="s">
        <v>132</v>
      </c>
      <c r="AT519" s="172" t="s">
        <v>118</v>
      </c>
      <c r="AU519" s="172" t="s">
        <v>93</v>
      </c>
      <c r="AY519" s="172" t="s">
        <v>117</v>
      </c>
      <c r="BE519" s="259">
        <f t="shared" si="43"/>
        <v>0</v>
      </c>
      <c r="BF519" s="259">
        <f t="shared" si="44"/>
        <v>0</v>
      </c>
      <c r="BG519" s="259">
        <f t="shared" si="45"/>
        <v>0</v>
      </c>
      <c r="BH519" s="259">
        <f t="shared" si="46"/>
        <v>0</v>
      </c>
      <c r="BI519" s="259">
        <f t="shared" si="47"/>
        <v>0</v>
      </c>
      <c r="BJ519" s="172" t="s">
        <v>16</v>
      </c>
      <c r="BK519" s="259">
        <f t="shared" si="48"/>
        <v>0</v>
      </c>
      <c r="BL519" s="172" t="s">
        <v>132</v>
      </c>
      <c r="BM519" s="172" t="s">
        <v>1746</v>
      </c>
    </row>
    <row r="520" spans="2:65" s="182" customFormat="1" ht="25.5" customHeight="1">
      <c r="B520" s="183"/>
      <c r="C520" s="151" t="s">
        <v>1747</v>
      </c>
      <c r="D520" s="151" t="s">
        <v>118</v>
      </c>
      <c r="E520" s="152" t="s">
        <v>1748</v>
      </c>
      <c r="F520" s="341" t="s">
        <v>1749</v>
      </c>
      <c r="G520" s="341"/>
      <c r="H520" s="341"/>
      <c r="I520" s="341"/>
      <c r="J520" s="153" t="s">
        <v>142</v>
      </c>
      <c r="K520" s="154">
        <v>1</v>
      </c>
      <c r="L520" s="342"/>
      <c r="M520" s="342"/>
      <c r="N520" s="343">
        <f t="shared" si="42"/>
        <v>0</v>
      </c>
      <c r="O520" s="343"/>
      <c r="P520" s="343"/>
      <c r="Q520" s="343"/>
      <c r="R520" s="186"/>
      <c r="T520" s="254" t="s">
        <v>5</v>
      </c>
      <c r="U520" s="255" t="s">
        <v>36</v>
      </c>
      <c r="V520" s="256"/>
      <c r="W520" s="257"/>
      <c r="X520" s="257"/>
      <c r="Y520" s="257"/>
      <c r="Z520" s="257"/>
      <c r="AA520" s="258"/>
      <c r="AR520" s="172" t="s">
        <v>132</v>
      </c>
      <c r="AT520" s="172" t="s">
        <v>118</v>
      </c>
      <c r="AU520" s="172" t="s">
        <v>93</v>
      </c>
      <c r="AY520" s="172" t="s">
        <v>117</v>
      </c>
      <c r="BE520" s="259">
        <f t="shared" si="43"/>
        <v>0</v>
      </c>
      <c r="BF520" s="259">
        <f t="shared" si="44"/>
        <v>0</v>
      </c>
      <c r="BG520" s="259">
        <f t="shared" si="45"/>
        <v>0</v>
      </c>
      <c r="BH520" s="259">
        <f t="shared" si="46"/>
        <v>0</v>
      </c>
      <c r="BI520" s="259">
        <f t="shared" si="47"/>
        <v>0</v>
      </c>
      <c r="BJ520" s="172" t="s">
        <v>16</v>
      </c>
      <c r="BK520" s="259">
        <f t="shared" si="48"/>
        <v>0</v>
      </c>
      <c r="BL520" s="172" t="s">
        <v>132</v>
      </c>
      <c r="BM520" s="172" t="s">
        <v>1750</v>
      </c>
    </row>
    <row r="521" spans="2:65" s="182" customFormat="1" ht="25.5" customHeight="1">
      <c r="B521" s="183"/>
      <c r="C521" s="151" t="s">
        <v>1751</v>
      </c>
      <c r="D521" s="151" t="s">
        <v>118</v>
      </c>
      <c r="E521" s="152" t="s">
        <v>1752</v>
      </c>
      <c r="F521" s="341" t="s">
        <v>1753</v>
      </c>
      <c r="G521" s="341"/>
      <c r="H521" s="341"/>
      <c r="I521" s="341"/>
      <c r="J521" s="153" t="s">
        <v>142</v>
      </c>
      <c r="K521" s="154">
        <v>1</v>
      </c>
      <c r="L521" s="342"/>
      <c r="M521" s="342"/>
      <c r="N521" s="343">
        <f t="shared" si="42"/>
        <v>0</v>
      </c>
      <c r="O521" s="343"/>
      <c r="P521" s="343"/>
      <c r="Q521" s="343"/>
      <c r="R521" s="186"/>
      <c r="T521" s="254" t="s">
        <v>5</v>
      </c>
      <c r="U521" s="255" t="s">
        <v>36</v>
      </c>
      <c r="V521" s="256"/>
      <c r="W521" s="257"/>
      <c r="X521" s="257"/>
      <c r="Y521" s="257"/>
      <c r="Z521" s="257"/>
      <c r="AA521" s="258"/>
      <c r="AR521" s="172" t="s">
        <v>132</v>
      </c>
      <c r="AT521" s="172" t="s">
        <v>118</v>
      </c>
      <c r="AU521" s="172" t="s">
        <v>93</v>
      </c>
      <c r="AY521" s="172" t="s">
        <v>117</v>
      </c>
      <c r="BE521" s="259">
        <f t="shared" si="43"/>
        <v>0</v>
      </c>
      <c r="BF521" s="259">
        <f t="shared" si="44"/>
        <v>0</v>
      </c>
      <c r="BG521" s="259">
        <f t="shared" si="45"/>
        <v>0</v>
      </c>
      <c r="BH521" s="259">
        <f t="shared" si="46"/>
        <v>0</v>
      </c>
      <c r="BI521" s="259">
        <f t="shared" si="47"/>
        <v>0</v>
      </c>
      <c r="BJ521" s="172" t="s">
        <v>16</v>
      </c>
      <c r="BK521" s="259">
        <f t="shared" si="48"/>
        <v>0</v>
      </c>
      <c r="BL521" s="172" t="s">
        <v>132</v>
      </c>
      <c r="BM521" s="172" t="s">
        <v>1754</v>
      </c>
    </row>
    <row r="522" spans="2:65" s="182" customFormat="1" ht="25.5" customHeight="1">
      <c r="B522" s="183"/>
      <c r="C522" s="151" t="s">
        <v>1755</v>
      </c>
      <c r="D522" s="151" t="s">
        <v>118</v>
      </c>
      <c r="E522" s="152" t="s">
        <v>1756</v>
      </c>
      <c r="F522" s="341" t="s">
        <v>1757</v>
      </c>
      <c r="G522" s="341"/>
      <c r="H522" s="341"/>
      <c r="I522" s="341"/>
      <c r="J522" s="153" t="s">
        <v>142</v>
      </c>
      <c r="K522" s="154">
        <v>1</v>
      </c>
      <c r="L522" s="342"/>
      <c r="M522" s="342"/>
      <c r="N522" s="343">
        <f t="shared" si="42"/>
        <v>0</v>
      </c>
      <c r="O522" s="343"/>
      <c r="P522" s="343"/>
      <c r="Q522" s="343"/>
      <c r="R522" s="186"/>
      <c r="T522" s="254" t="s">
        <v>5</v>
      </c>
      <c r="U522" s="255" t="s">
        <v>36</v>
      </c>
      <c r="V522" s="256"/>
      <c r="W522" s="257"/>
      <c r="X522" s="257"/>
      <c r="Y522" s="257"/>
      <c r="Z522" s="257"/>
      <c r="AA522" s="258"/>
      <c r="AR522" s="172" t="s">
        <v>132</v>
      </c>
      <c r="AT522" s="172" t="s">
        <v>118</v>
      </c>
      <c r="AU522" s="172" t="s">
        <v>93</v>
      </c>
      <c r="AY522" s="172" t="s">
        <v>117</v>
      </c>
      <c r="BE522" s="259">
        <f t="shared" si="43"/>
        <v>0</v>
      </c>
      <c r="BF522" s="259">
        <f t="shared" si="44"/>
        <v>0</v>
      </c>
      <c r="BG522" s="259">
        <f t="shared" si="45"/>
        <v>0</v>
      </c>
      <c r="BH522" s="259">
        <f t="shared" si="46"/>
        <v>0</v>
      </c>
      <c r="BI522" s="259">
        <f t="shared" si="47"/>
        <v>0</v>
      </c>
      <c r="BJ522" s="172" t="s">
        <v>16</v>
      </c>
      <c r="BK522" s="259">
        <f t="shared" si="48"/>
        <v>0</v>
      </c>
      <c r="BL522" s="172" t="s">
        <v>132</v>
      </c>
      <c r="BM522" s="172" t="s">
        <v>1758</v>
      </c>
    </row>
    <row r="523" spans="2:65" s="182" customFormat="1" ht="25.5" customHeight="1">
      <c r="B523" s="183"/>
      <c r="C523" s="151" t="s">
        <v>1759</v>
      </c>
      <c r="D523" s="151" t="s">
        <v>118</v>
      </c>
      <c r="E523" s="152" t="s">
        <v>1760</v>
      </c>
      <c r="F523" s="341" t="s">
        <v>1761</v>
      </c>
      <c r="G523" s="341"/>
      <c r="H523" s="341"/>
      <c r="I523" s="341"/>
      <c r="J523" s="153" t="s">
        <v>142</v>
      </c>
      <c r="K523" s="154">
        <v>1</v>
      </c>
      <c r="L523" s="342"/>
      <c r="M523" s="342"/>
      <c r="N523" s="343">
        <f t="shared" si="42"/>
        <v>0</v>
      </c>
      <c r="O523" s="343"/>
      <c r="P523" s="343"/>
      <c r="Q523" s="343"/>
      <c r="R523" s="186"/>
      <c r="T523" s="254" t="s">
        <v>5</v>
      </c>
      <c r="U523" s="255" t="s">
        <v>36</v>
      </c>
      <c r="V523" s="256"/>
      <c r="W523" s="257"/>
      <c r="X523" s="257"/>
      <c r="Y523" s="257"/>
      <c r="Z523" s="257"/>
      <c r="AA523" s="258"/>
      <c r="AR523" s="172" t="s">
        <v>132</v>
      </c>
      <c r="AT523" s="172" t="s">
        <v>118</v>
      </c>
      <c r="AU523" s="172" t="s">
        <v>93</v>
      </c>
      <c r="AY523" s="172" t="s">
        <v>117</v>
      </c>
      <c r="BE523" s="259">
        <f t="shared" si="43"/>
        <v>0</v>
      </c>
      <c r="BF523" s="259">
        <f t="shared" si="44"/>
        <v>0</v>
      </c>
      <c r="BG523" s="259">
        <f t="shared" si="45"/>
        <v>0</v>
      </c>
      <c r="BH523" s="259">
        <f t="shared" si="46"/>
        <v>0</v>
      </c>
      <c r="BI523" s="259">
        <f t="shared" si="47"/>
        <v>0</v>
      </c>
      <c r="BJ523" s="172" t="s">
        <v>16</v>
      </c>
      <c r="BK523" s="259">
        <f t="shared" si="48"/>
        <v>0</v>
      </c>
      <c r="BL523" s="172" t="s">
        <v>132</v>
      </c>
      <c r="BM523" s="172" t="s">
        <v>1762</v>
      </c>
    </row>
    <row r="524" spans="2:65" s="182" customFormat="1" ht="25.5" customHeight="1">
      <c r="B524" s="183"/>
      <c r="C524" s="151" t="s">
        <v>1763</v>
      </c>
      <c r="D524" s="151" t="s">
        <v>118</v>
      </c>
      <c r="E524" s="152" t="s">
        <v>1764</v>
      </c>
      <c r="F524" s="341" t="s">
        <v>1765</v>
      </c>
      <c r="G524" s="341"/>
      <c r="H524" s="341"/>
      <c r="I524" s="341"/>
      <c r="J524" s="153" t="s">
        <v>142</v>
      </c>
      <c r="K524" s="154">
        <v>1</v>
      </c>
      <c r="L524" s="342"/>
      <c r="M524" s="342"/>
      <c r="N524" s="343">
        <f t="shared" si="42"/>
        <v>0</v>
      </c>
      <c r="O524" s="343"/>
      <c r="P524" s="343"/>
      <c r="Q524" s="343"/>
      <c r="R524" s="186"/>
      <c r="T524" s="254" t="s">
        <v>5</v>
      </c>
      <c r="U524" s="255" t="s">
        <v>36</v>
      </c>
      <c r="V524" s="256"/>
      <c r="W524" s="257"/>
      <c r="X524" s="257"/>
      <c r="Y524" s="257"/>
      <c r="Z524" s="257"/>
      <c r="AA524" s="258"/>
      <c r="AR524" s="172" t="s">
        <v>132</v>
      </c>
      <c r="AT524" s="172" t="s">
        <v>118</v>
      </c>
      <c r="AU524" s="172" t="s">
        <v>93</v>
      </c>
      <c r="AY524" s="172" t="s">
        <v>117</v>
      </c>
      <c r="BE524" s="259">
        <f t="shared" si="43"/>
        <v>0</v>
      </c>
      <c r="BF524" s="259">
        <f t="shared" si="44"/>
        <v>0</v>
      </c>
      <c r="BG524" s="259">
        <f t="shared" si="45"/>
        <v>0</v>
      </c>
      <c r="BH524" s="259">
        <f t="shared" si="46"/>
        <v>0</v>
      </c>
      <c r="BI524" s="259">
        <f t="shared" si="47"/>
        <v>0</v>
      </c>
      <c r="BJ524" s="172" t="s">
        <v>16</v>
      </c>
      <c r="BK524" s="259">
        <f t="shared" si="48"/>
        <v>0</v>
      </c>
      <c r="BL524" s="172" t="s">
        <v>132</v>
      </c>
      <c r="BM524" s="172" t="s">
        <v>1766</v>
      </c>
    </row>
    <row r="525" spans="2:65" s="182" customFormat="1" ht="25.5" customHeight="1">
      <c r="B525" s="183"/>
      <c r="C525" s="151" t="s">
        <v>1767</v>
      </c>
      <c r="D525" s="151" t="s">
        <v>118</v>
      </c>
      <c r="E525" s="152" t="s">
        <v>1768</v>
      </c>
      <c r="F525" s="341" t="s">
        <v>1769</v>
      </c>
      <c r="G525" s="341"/>
      <c r="H525" s="341"/>
      <c r="I525" s="341"/>
      <c r="J525" s="153" t="s">
        <v>142</v>
      </c>
      <c r="K525" s="154">
        <v>1</v>
      </c>
      <c r="L525" s="342"/>
      <c r="M525" s="342"/>
      <c r="N525" s="343">
        <f t="shared" si="42"/>
        <v>0</v>
      </c>
      <c r="O525" s="343"/>
      <c r="P525" s="343"/>
      <c r="Q525" s="343"/>
      <c r="R525" s="186"/>
      <c r="T525" s="254" t="s">
        <v>5</v>
      </c>
      <c r="U525" s="255" t="s">
        <v>36</v>
      </c>
      <c r="V525" s="256"/>
      <c r="W525" s="257"/>
      <c r="X525" s="257"/>
      <c r="Y525" s="257"/>
      <c r="Z525" s="257"/>
      <c r="AA525" s="258"/>
      <c r="AR525" s="172" t="s">
        <v>132</v>
      </c>
      <c r="AT525" s="172" t="s">
        <v>118</v>
      </c>
      <c r="AU525" s="172" t="s">
        <v>93</v>
      </c>
      <c r="AY525" s="172" t="s">
        <v>117</v>
      </c>
      <c r="BE525" s="259">
        <f t="shared" si="43"/>
        <v>0</v>
      </c>
      <c r="BF525" s="259">
        <f t="shared" si="44"/>
        <v>0</v>
      </c>
      <c r="BG525" s="259">
        <f t="shared" si="45"/>
        <v>0</v>
      </c>
      <c r="BH525" s="259">
        <f t="shared" si="46"/>
        <v>0</v>
      </c>
      <c r="BI525" s="259">
        <f t="shared" si="47"/>
        <v>0</v>
      </c>
      <c r="BJ525" s="172" t="s">
        <v>16</v>
      </c>
      <c r="BK525" s="259">
        <f t="shared" si="48"/>
        <v>0</v>
      </c>
      <c r="BL525" s="172" t="s">
        <v>132</v>
      </c>
      <c r="BM525" s="172" t="s">
        <v>1770</v>
      </c>
    </row>
    <row r="526" spans="2:65" s="182" customFormat="1" ht="25.5" customHeight="1">
      <c r="B526" s="183"/>
      <c r="C526" s="151" t="s">
        <v>1771</v>
      </c>
      <c r="D526" s="151" t="s">
        <v>118</v>
      </c>
      <c r="E526" s="152" t="s">
        <v>1772</v>
      </c>
      <c r="F526" s="341" t="s">
        <v>1773</v>
      </c>
      <c r="G526" s="341"/>
      <c r="H526" s="341"/>
      <c r="I526" s="341"/>
      <c r="J526" s="153" t="s">
        <v>142</v>
      </c>
      <c r="K526" s="154">
        <v>1</v>
      </c>
      <c r="L526" s="342"/>
      <c r="M526" s="342"/>
      <c r="N526" s="343">
        <f t="shared" si="42"/>
        <v>0</v>
      </c>
      <c r="O526" s="343"/>
      <c r="P526" s="343"/>
      <c r="Q526" s="343"/>
      <c r="R526" s="186"/>
      <c r="T526" s="254" t="s">
        <v>5</v>
      </c>
      <c r="U526" s="255" t="s">
        <v>36</v>
      </c>
      <c r="V526" s="256"/>
      <c r="W526" s="257"/>
      <c r="X526" s="257"/>
      <c r="Y526" s="257"/>
      <c r="Z526" s="257"/>
      <c r="AA526" s="258"/>
      <c r="AR526" s="172" t="s">
        <v>132</v>
      </c>
      <c r="AT526" s="172" t="s">
        <v>118</v>
      </c>
      <c r="AU526" s="172" t="s">
        <v>93</v>
      </c>
      <c r="AY526" s="172" t="s">
        <v>117</v>
      </c>
      <c r="BE526" s="259">
        <f t="shared" si="43"/>
        <v>0</v>
      </c>
      <c r="BF526" s="259">
        <f t="shared" si="44"/>
        <v>0</v>
      </c>
      <c r="BG526" s="259">
        <f t="shared" si="45"/>
        <v>0</v>
      </c>
      <c r="BH526" s="259">
        <f t="shared" si="46"/>
        <v>0</v>
      </c>
      <c r="BI526" s="259">
        <f t="shared" si="47"/>
        <v>0</v>
      </c>
      <c r="BJ526" s="172" t="s">
        <v>16</v>
      </c>
      <c r="BK526" s="259">
        <f t="shared" si="48"/>
        <v>0</v>
      </c>
      <c r="BL526" s="172" t="s">
        <v>132</v>
      </c>
      <c r="BM526" s="172" t="s">
        <v>1774</v>
      </c>
    </row>
    <row r="527" spans="2:65" s="182" customFormat="1" ht="25.5" customHeight="1">
      <c r="B527" s="183"/>
      <c r="C527" s="151" t="s">
        <v>1775</v>
      </c>
      <c r="D527" s="151" t="s">
        <v>118</v>
      </c>
      <c r="E527" s="152" t="s">
        <v>1776</v>
      </c>
      <c r="F527" s="341" t="s">
        <v>1777</v>
      </c>
      <c r="G527" s="341"/>
      <c r="H527" s="341"/>
      <c r="I527" s="341"/>
      <c r="J527" s="153" t="s">
        <v>142</v>
      </c>
      <c r="K527" s="154">
        <v>1</v>
      </c>
      <c r="L527" s="342"/>
      <c r="M527" s="342"/>
      <c r="N527" s="343">
        <f t="shared" si="42"/>
        <v>0</v>
      </c>
      <c r="O527" s="343"/>
      <c r="P527" s="343"/>
      <c r="Q527" s="343"/>
      <c r="R527" s="186"/>
      <c r="T527" s="254" t="s">
        <v>5</v>
      </c>
      <c r="U527" s="255" t="s">
        <v>36</v>
      </c>
      <c r="V527" s="256"/>
      <c r="W527" s="257"/>
      <c r="X527" s="257"/>
      <c r="Y527" s="257"/>
      <c r="Z527" s="257"/>
      <c r="AA527" s="258"/>
      <c r="AR527" s="172" t="s">
        <v>132</v>
      </c>
      <c r="AT527" s="172" t="s">
        <v>118</v>
      </c>
      <c r="AU527" s="172" t="s">
        <v>93</v>
      </c>
      <c r="AY527" s="172" t="s">
        <v>117</v>
      </c>
      <c r="BE527" s="259">
        <f t="shared" si="43"/>
        <v>0</v>
      </c>
      <c r="BF527" s="259">
        <f t="shared" si="44"/>
        <v>0</v>
      </c>
      <c r="BG527" s="259">
        <f t="shared" si="45"/>
        <v>0</v>
      </c>
      <c r="BH527" s="259">
        <f t="shared" si="46"/>
        <v>0</v>
      </c>
      <c r="BI527" s="259">
        <f t="shared" si="47"/>
        <v>0</v>
      </c>
      <c r="BJ527" s="172" t="s">
        <v>16</v>
      </c>
      <c r="BK527" s="259">
        <f t="shared" si="48"/>
        <v>0</v>
      </c>
      <c r="BL527" s="172" t="s">
        <v>132</v>
      </c>
      <c r="BM527" s="172" t="s">
        <v>1778</v>
      </c>
    </row>
    <row r="528" spans="2:65" s="182" customFormat="1" ht="25.5" customHeight="1">
      <c r="B528" s="183"/>
      <c r="C528" s="151" t="s">
        <v>1779</v>
      </c>
      <c r="D528" s="151" t="s">
        <v>118</v>
      </c>
      <c r="E528" s="152" t="s">
        <v>1780</v>
      </c>
      <c r="F528" s="341" t="s">
        <v>1781</v>
      </c>
      <c r="G528" s="341"/>
      <c r="H528" s="341"/>
      <c r="I528" s="341"/>
      <c r="J528" s="153" t="s">
        <v>142</v>
      </c>
      <c r="K528" s="154">
        <v>1</v>
      </c>
      <c r="L528" s="342"/>
      <c r="M528" s="342"/>
      <c r="N528" s="343">
        <f t="shared" si="42"/>
        <v>0</v>
      </c>
      <c r="O528" s="343"/>
      <c r="P528" s="343"/>
      <c r="Q528" s="343"/>
      <c r="R528" s="186"/>
      <c r="T528" s="254" t="s">
        <v>5</v>
      </c>
      <c r="U528" s="255" t="s">
        <v>36</v>
      </c>
      <c r="V528" s="256"/>
      <c r="W528" s="257"/>
      <c r="X528" s="257"/>
      <c r="Y528" s="257"/>
      <c r="Z528" s="257"/>
      <c r="AA528" s="258"/>
      <c r="AR528" s="172" t="s">
        <v>132</v>
      </c>
      <c r="AT528" s="172" t="s">
        <v>118</v>
      </c>
      <c r="AU528" s="172" t="s">
        <v>93</v>
      </c>
      <c r="AY528" s="172" t="s">
        <v>117</v>
      </c>
      <c r="BE528" s="259">
        <f t="shared" si="43"/>
        <v>0</v>
      </c>
      <c r="BF528" s="259">
        <f t="shared" si="44"/>
        <v>0</v>
      </c>
      <c r="BG528" s="259">
        <f t="shared" si="45"/>
        <v>0</v>
      </c>
      <c r="BH528" s="259">
        <f t="shared" si="46"/>
        <v>0</v>
      </c>
      <c r="BI528" s="259">
        <f t="shared" si="47"/>
        <v>0</v>
      </c>
      <c r="BJ528" s="172" t="s">
        <v>16</v>
      </c>
      <c r="BK528" s="259">
        <f t="shared" si="48"/>
        <v>0</v>
      </c>
      <c r="BL528" s="172" t="s">
        <v>132</v>
      </c>
      <c r="BM528" s="172" t="s">
        <v>1782</v>
      </c>
    </row>
    <row r="529" spans="2:65" s="182" customFormat="1" ht="25.5" customHeight="1">
      <c r="B529" s="183"/>
      <c r="C529" s="151" t="s">
        <v>1783</v>
      </c>
      <c r="D529" s="151" t="s">
        <v>118</v>
      </c>
      <c r="E529" s="152" t="s">
        <v>1784</v>
      </c>
      <c r="F529" s="341" t="s">
        <v>1785</v>
      </c>
      <c r="G529" s="341"/>
      <c r="H529" s="341"/>
      <c r="I529" s="341"/>
      <c r="J529" s="153" t="s">
        <v>142</v>
      </c>
      <c r="K529" s="154">
        <v>1</v>
      </c>
      <c r="L529" s="342"/>
      <c r="M529" s="342"/>
      <c r="N529" s="343">
        <f t="shared" si="42"/>
        <v>0</v>
      </c>
      <c r="O529" s="343"/>
      <c r="P529" s="343"/>
      <c r="Q529" s="343"/>
      <c r="R529" s="186"/>
      <c r="T529" s="254" t="s">
        <v>5</v>
      </c>
      <c r="U529" s="255" t="s">
        <v>36</v>
      </c>
      <c r="V529" s="256"/>
      <c r="W529" s="257"/>
      <c r="X529" s="257"/>
      <c r="Y529" s="257"/>
      <c r="Z529" s="257"/>
      <c r="AA529" s="258"/>
      <c r="AR529" s="172" t="s">
        <v>132</v>
      </c>
      <c r="AT529" s="172" t="s">
        <v>118</v>
      </c>
      <c r="AU529" s="172" t="s">
        <v>93</v>
      </c>
      <c r="AY529" s="172" t="s">
        <v>117</v>
      </c>
      <c r="BE529" s="259">
        <f t="shared" si="43"/>
        <v>0</v>
      </c>
      <c r="BF529" s="259">
        <f t="shared" si="44"/>
        <v>0</v>
      </c>
      <c r="BG529" s="259">
        <f t="shared" si="45"/>
        <v>0</v>
      </c>
      <c r="BH529" s="259">
        <f t="shared" si="46"/>
        <v>0</v>
      </c>
      <c r="BI529" s="259">
        <f t="shared" si="47"/>
        <v>0</v>
      </c>
      <c r="BJ529" s="172" t="s">
        <v>16</v>
      </c>
      <c r="BK529" s="259">
        <f t="shared" si="48"/>
        <v>0</v>
      </c>
      <c r="BL529" s="172" t="s">
        <v>132</v>
      </c>
      <c r="BM529" s="172" t="s">
        <v>1786</v>
      </c>
    </row>
    <row r="530" spans="2:65" s="182" customFormat="1" ht="25.5" customHeight="1">
      <c r="B530" s="183"/>
      <c r="C530" s="151" t="s">
        <v>1787</v>
      </c>
      <c r="D530" s="151" t="s">
        <v>118</v>
      </c>
      <c r="E530" s="152" t="s">
        <v>1788</v>
      </c>
      <c r="F530" s="341" t="s">
        <v>1789</v>
      </c>
      <c r="G530" s="341"/>
      <c r="H530" s="341"/>
      <c r="I530" s="341"/>
      <c r="J530" s="153" t="s">
        <v>142</v>
      </c>
      <c r="K530" s="154">
        <v>1</v>
      </c>
      <c r="L530" s="342"/>
      <c r="M530" s="342"/>
      <c r="N530" s="343">
        <f t="shared" si="42"/>
        <v>0</v>
      </c>
      <c r="O530" s="343"/>
      <c r="P530" s="343"/>
      <c r="Q530" s="343"/>
      <c r="R530" s="186"/>
      <c r="T530" s="254" t="s">
        <v>5</v>
      </c>
      <c r="U530" s="255" t="s">
        <v>36</v>
      </c>
      <c r="V530" s="256"/>
      <c r="W530" s="257"/>
      <c r="X530" s="257"/>
      <c r="Y530" s="257"/>
      <c r="Z530" s="257"/>
      <c r="AA530" s="258"/>
      <c r="AR530" s="172" t="s">
        <v>132</v>
      </c>
      <c r="AT530" s="172" t="s">
        <v>118</v>
      </c>
      <c r="AU530" s="172" t="s">
        <v>93</v>
      </c>
      <c r="AY530" s="172" t="s">
        <v>117</v>
      </c>
      <c r="BE530" s="259">
        <f t="shared" si="43"/>
        <v>0</v>
      </c>
      <c r="BF530" s="259">
        <f t="shared" si="44"/>
        <v>0</v>
      </c>
      <c r="BG530" s="259">
        <f t="shared" si="45"/>
        <v>0</v>
      </c>
      <c r="BH530" s="259">
        <f t="shared" si="46"/>
        <v>0</v>
      </c>
      <c r="BI530" s="259">
        <f t="shared" si="47"/>
        <v>0</v>
      </c>
      <c r="BJ530" s="172" t="s">
        <v>16</v>
      </c>
      <c r="BK530" s="259">
        <f t="shared" si="48"/>
        <v>0</v>
      </c>
      <c r="BL530" s="172" t="s">
        <v>132</v>
      </c>
      <c r="BM530" s="172" t="s">
        <v>1790</v>
      </c>
    </row>
    <row r="531" spans="2:65" s="182" customFormat="1" ht="25.5" customHeight="1">
      <c r="B531" s="183"/>
      <c r="C531" s="151" t="s">
        <v>1791</v>
      </c>
      <c r="D531" s="151" t="s">
        <v>118</v>
      </c>
      <c r="E531" s="152" t="s">
        <v>1792</v>
      </c>
      <c r="F531" s="341" t="s">
        <v>1793</v>
      </c>
      <c r="G531" s="341"/>
      <c r="H531" s="341"/>
      <c r="I531" s="341"/>
      <c r="J531" s="153" t="s">
        <v>142</v>
      </c>
      <c r="K531" s="154">
        <v>1</v>
      </c>
      <c r="L531" s="342"/>
      <c r="M531" s="342"/>
      <c r="N531" s="343">
        <f t="shared" si="42"/>
        <v>0</v>
      </c>
      <c r="O531" s="343"/>
      <c r="P531" s="343"/>
      <c r="Q531" s="343"/>
      <c r="R531" s="186"/>
      <c r="T531" s="254" t="s">
        <v>5</v>
      </c>
      <c r="U531" s="255" t="s">
        <v>36</v>
      </c>
      <c r="V531" s="256"/>
      <c r="W531" s="257"/>
      <c r="X531" s="257"/>
      <c r="Y531" s="257"/>
      <c r="Z531" s="257"/>
      <c r="AA531" s="258"/>
      <c r="AR531" s="172" t="s">
        <v>132</v>
      </c>
      <c r="AT531" s="172" t="s">
        <v>118</v>
      </c>
      <c r="AU531" s="172" t="s">
        <v>93</v>
      </c>
      <c r="AY531" s="172" t="s">
        <v>117</v>
      </c>
      <c r="BE531" s="259">
        <f t="shared" si="43"/>
        <v>0</v>
      </c>
      <c r="BF531" s="259">
        <f t="shared" si="44"/>
        <v>0</v>
      </c>
      <c r="BG531" s="259">
        <f t="shared" si="45"/>
        <v>0</v>
      </c>
      <c r="BH531" s="259">
        <f t="shared" si="46"/>
        <v>0</v>
      </c>
      <c r="BI531" s="259">
        <f t="shared" si="47"/>
        <v>0</v>
      </c>
      <c r="BJ531" s="172" t="s">
        <v>16</v>
      </c>
      <c r="BK531" s="259">
        <f t="shared" si="48"/>
        <v>0</v>
      </c>
      <c r="BL531" s="172" t="s">
        <v>132</v>
      </c>
      <c r="BM531" s="172" t="s">
        <v>1794</v>
      </c>
    </row>
    <row r="532" spans="2:65" s="182" customFormat="1" ht="25.5" customHeight="1">
      <c r="B532" s="183"/>
      <c r="C532" s="151" t="s">
        <v>1795</v>
      </c>
      <c r="D532" s="151" t="s">
        <v>118</v>
      </c>
      <c r="E532" s="152" t="s">
        <v>1796</v>
      </c>
      <c r="F532" s="341" t="s">
        <v>1797</v>
      </c>
      <c r="G532" s="341"/>
      <c r="H532" s="341"/>
      <c r="I532" s="341"/>
      <c r="J532" s="153" t="s">
        <v>142</v>
      </c>
      <c r="K532" s="154">
        <v>1</v>
      </c>
      <c r="L532" s="342"/>
      <c r="M532" s="342"/>
      <c r="N532" s="343">
        <f t="shared" si="42"/>
        <v>0</v>
      </c>
      <c r="O532" s="343"/>
      <c r="P532" s="343"/>
      <c r="Q532" s="343"/>
      <c r="R532" s="186"/>
      <c r="T532" s="254" t="s">
        <v>5</v>
      </c>
      <c r="U532" s="255" t="s">
        <v>36</v>
      </c>
      <c r="V532" s="256"/>
      <c r="W532" s="257"/>
      <c r="X532" s="257"/>
      <c r="Y532" s="257"/>
      <c r="Z532" s="257"/>
      <c r="AA532" s="258"/>
      <c r="AR532" s="172" t="s">
        <v>132</v>
      </c>
      <c r="AT532" s="172" t="s">
        <v>118</v>
      </c>
      <c r="AU532" s="172" t="s">
        <v>93</v>
      </c>
      <c r="AY532" s="172" t="s">
        <v>117</v>
      </c>
      <c r="BE532" s="259">
        <f t="shared" si="43"/>
        <v>0</v>
      </c>
      <c r="BF532" s="259">
        <f t="shared" si="44"/>
        <v>0</v>
      </c>
      <c r="BG532" s="259">
        <f t="shared" si="45"/>
        <v>0</v>
      </c>
      <c r="BH532" s="259">
        <f t="shared" si="46"/>
        <v>0</v>
      </c>
      <c r="BI532" s="259">
        <f t="shared" si="47"/>
        <v>0</v>
      </c>
      <c r="BJ532" s="172" t="s">
        <v>16</v>
      </c>
      <c r="BK532" s="259">
        <f t="shared" si="48"/>
        <v>0</v>
      </c>
      <c r="BL532" s="172" t="s">
        <v>132</v>
      </c>
      <c r="BM532" s="172" t="s">
        <v>1798</v>
      </c>
    </row>
    <row r="533" spans="2:65" s="182" customFormat="1" ht="25.5" customHeight="1">
      <c r="B533" s="183"/>
      <c r="C533" s="151" t="s">
        <v>1799</v>
      </c>
      <c r="D533" s="151" t="s">
        <v>118</v>
      </c>
      <c r="E533" s="152" t="s">
        <v>1800</v>
      </c>
      <c r="F533" s="341" t="s">
        <v>1801</v>
      </c>
      <c r="G533" s="341"/>
      <c r="H533" s="341"/>
      <c r="I533" s="341"/>
      <c r="J533" s="153" t="s">
        <v>142</v>
      </c>
      <c r="K533" s="154">
        <v>1</v>
      </c>
      <c r="L533" s="342"/>
      <c r="M533" s="342"/>
      <c r="N533" s="343">
        <f t="shared" si="42"/>
        <v>0</v>
      </c>
      <c r="O533" s="343"/>
      <c r="P533" s="343"/>
      <c r="Q533" s="343"/>
      <c r="R533" s="186"/>
      <c r="T533" s="254" t="s">
        <v>5</v>
      </c>
      <c r="U533" s="255" t="s">
        <v>36</v>
      </c>
      <c r="V533" s="256"/>
      <c r="W533" s="257"/>
      <c r="X533" s="257"/>
      <c r="Y533" s="257"/>
      <c r="Z533" s="257"/>
      <c r="AA533" s="258"/>
      <c r="AR533" s="172" t="s">
        <v>132</v>
      </c>
      <c r="AT533" s="172" t="s">
        <v>118</v>
      </c>
      <c r="AU533" s="172" t="s">
        <v>93</v>
      </c>
      <c r="AY533" s="172" t="s">
        <v>117</v>
      </c>
      <c r="BE533" s="259">
        <f t="shared" si="43"/>
        <v>0</v>
      </c>
      <c r="BF533" s="259">
        <f t="shared" si="44"/>
        <v>0</v>
      </c>
      <c r="BG533" s="259">
        <f t="shared" si="45"/>
        <v>0</v>
      </c>
      <c r="BH533" s="259">
        <f t="shared" si="46"/>
        <v>0</v>
      </c>
      <c r="BI533" s="259">
        <f t="shared" si="47"/>
        <v>0</v>
      </c>
      <c r="BJ533" s="172" t="s">
        <v>16</v>
      </c>
      <c r="BK533" s="259">
        <f t="shared" si="48"/>
        <v>0</v>
      </c>
      <c r="BL533" s="172" t="s">
        <v>132</v>
      </c>
      <c r="BM533" s="172" t="s">
        <v>1802</v>
      </c>
    </row>
    <row r="534" spans="2:65" s="182" customFormat="1" ht="25.5" customHeight="1">
      <c r="B534" s="183"/>
      <c r="C534" s="151" t="s">
        <v>1803</v>
      </c>
      <c r="D534" s="151" t="s">
        <v>118</v>
      </c>
      <c r="E534" s="152" t="s">
        <v>1804</v>
      </c>
      <c r="F534" s="341" t="s">
        <v>1805</v>
      </c>
      <c r="G534" s="341"/>
      <c r="H534" s="341"/>
      <c r="I534" s="341"/>
      <c r="J534" s="153" t="s">
        <v>142</v>
      </c>
      <c r="K534" s="154">
        <v>1</v>
      </c>
      <c r="L534" s="342"/>
      <c r="M534" s="342"/>
      <c r="N534" s="343">
        <f t="shared" si="42"/>
        <v>0</v>
      </c>
      <c r="O534" s="343"/>
      <c r="P534" s="343"/>
      <c r="Q534" s="343"/>
      <c r="R534" s="186"/>
      <c r="T534" s="254" t="s">
        <v>5</v>
      </c>
      <c r="U534" s="255" t="s">
        <v>36</v>
      </c>
      <c r="V534" s="256"/>
      <c r="W534" s="257"/>
      <c r="X534" s="257"/>
      <c r="Y534" s="257"/>
      <c r="Z534" s="257"/>
      <c r="AA534" s="258"/>
      <c r="AR534" s="172" t="s">
        <v>132</v>
      </c>
      <c r="AT534" s="172" t="s">
        <v>118</v>
      </c>
      <c r="AU534" s="172" t="s">
        <v>93</v>
      </c>
      <c r="AY534" s="172" t="s">
        <v>117</v>
      </c>
      <c r="BE534" s="259">
        <f t="shared" si="43"/>
        <v>0</v>
      </c>
      <c r="BF534" s="259">
        <f t="shared" si="44"/>
        <v>0</v>
      </c>
      <c r="BG534" s="259">
        <f t="shared" si="45"/>
        <v>0</v>
      </c>
      <c r="BH534" s="259">
        <f t="shared" si="46"/>
        <v>0</v>
      </c>
      <c r="BI534" s="259">
        <f t="shared" si="47"/>
        <v>0</v>
      </c>
      <c r="BJ534" s="172" t="s">
        <v>16</v>
      </c>
      <c r="BK534" s="259">
        <f t="shared" si="48"/>
        <v>0</v>
      </c>
      <c r="BL534" s="172" t="s">
        <v>132</v>
      </c>
      <c r="BM534" s="172" t="s">
        <v>1806</v>
      </c>
    </row>
    <row r="535" spans="2:65" s="182" customFormat="1" ht="25.5" customHeight="1">
      <c r="B535" s="183"/>
      <c r="C535" s="151" t="s">
        <v>1807</v>
      </c>
      <c r="D535" s="151" t="s">
        <v>118</v>
      </c>
      <c r="E535" s="152" t="s">
        <v>1808</v>
      </c>
      <c r="F535" s="341" t="s">
        <v>1809</v>
      </c>
      <c r="G535" s="341"/>
      <c r="H535" s="341"/>
      <c r="I535" s="341"/>
      <c r="J535" s="153" t="s">
        <v>142</v>
      </c>
      <c r="K535" s="154">
        <v>1</v>
      </c>
      <c r="L535" s="342"/>
      <c r="M535" s="342"/>
      <c r="N535" s="343">
        <f t="shared" si="42"/>
        <v>0</v>
      </c>
      <c r="O535" s="343"/>
      <c r="P535" s="343"/>
      <c r="Q535" s="343"/>
      <c r="R535" s="186"/>
      <c r="T535" s="254" t="s">
        <v>5</v>
      </c>
      <c r="U535" s="255" t="s">
        <v>36</v>
      </c>
      <c r="V535" s="256"/>
      <c r="W535" s="257"/>
      <c r="X535" s="257"/>
      <c r="Y535" s="257"/>
      <c r="Z535" s="257"/>
      <c r="AA535" s="258"/>
      <c r="AR535" s="172" t="s">
        <v>132</v>
      </c>
      <c r="AT535" s="172" t="s">
        <v>118</v>
      </c>
      <c r="AU535" s="172" t="s">
        <v>93</v>
      </c>
      <c r="AY535" s="172" t="s">
        <v>117</v>
      </c>
      <c r="BE535" s="259">
        <f t="shared" si="43"/>
        <v>0</v>
      </c>
      <c r="BF535" s="259">
        <f t="shared" si="44"/>
        <v>0</v>
      </c>
      <c r="BG535" s="259">
        <f t="shared" si="45"/>
        <v>0</v>
      </c>
      <c r="BH535" s="259">
        <f t="shared" si="46"/>
        <v>0</v>
      </c>
      <c r="BI535" s="259">
        <f t="shared" si="47"/>
        <v>0</v>
      </c>
      <c r="BJ535" s="172" t="s">
        <v>16</v>
      </c>
      <c r="BK535" s="259">
        <f t="shared" si="48"/>
        <v>0</v>
      </c>
      <c r="BL535" s="172" t="s">
        <v>132</v>
      </c>
      <c r="BM535" s="172" t="s">
        <v>1810</v>
      </c>
    </row>
    <row r="536" spans="2:65" s="182" customFormat="1" ht="25.5" customHeight="1">
      <c r="B536" s="183"/>
      <c r="C536" s="151" t="s">
        <v>1811</v>
      </c>
      <c r="D536" s="151" t="s">
        <v>118</v>
      </c>
      <c r="E536" s="152" t="s">
        <v>1812</v>
      </c>
      <c r="F536" s="341" t="s">
        <v>1813</v>
      </c>
      <c r="G536" s="341"/>
      <c r="H536" s="341"/>
      <c r="I536" s="341"/>
      <c r="J536" s="153" t="s">
        <v>142</v>
      </c>
      <c r="K536" s="154">
        <v>1</v>
      </c>
      <c r="L536" s="342"/>
      <c r="M536" s="342"/>
      <c r="N536" s="343">
        <f t="shared" si="42"/>
        <v>0</v>
      </c>
      <c r="O536" s="343"/>
      <c r="P536" s="343"/>
      <c r="Q536" s="343"/>
      <c r="R536" s="186"/>
      <c r="T536" s="254" t="s">
        <v>5</v>
      </c>
      <c r="U536" s="255" t="s">
        <v>36</v>
      </c>
      <c r="V536" s="256"/>
      <c r="W536" s="257"/>
      <c r="X536" s="257"/>
      <c r="Y536" s="257"/>
      <c r="Z536" s="257"/>
      <c r="AA536" s="258"/>
      <c r="AR536" s="172" t="s">
        <v>132</v>
      </c>
      <c r="AT536" s="172" t="s">
        <v>118</v>
      </c>
      <c r="AU536" s="172" t="s">
        <v>93</v>
      </c>
      <c r="AY536" s="172" t="s">
        <v>117</v>
      </c>
      <c r="BE536" s="259">
        <f t="shared" si="43"/>
        <v>0</v>
      </c>
      <c r="BF536" s="259">
        <f t="shared" si="44"/>
        <v>0</v>
      </c>
      <c r="BG536" s="259">
        <f t="shared" si="45"/>
        <v>0</v>
      </c>
      <c r="BH536" s="259">
        <f t="shared" si="46"/>
        <v>0</v>
      </c>
      <c r="BI536" s="259">
        <f t="shared" si="47"/>
        <v>0</v>
      </c>
      <c r="BJ536" s="172" t="s">
        <v>16</v>
      </c>
      <c r="BK536" s="259">
        <f t="shared" si="48"/>
        <v>0</v>
      </c>
      <c r="BL536" s="172" t="s">
        <v>132</v>
      </c>
      <c r="BM536" s="172" t="s">
        <v>1814</v>
      </c>
    </row>
    <row r="537" spans="2:65" s="182" customFormat="1" ht="25.5" customHeight="1">
      <c r="B537" s="183"/>
      <c r="C537" s="151" t="s">
        <v>1815</v>
      </c>
      <c r="D537" s="151" t="s">
        <v>118</v>
      </c>
      <c r="E537" s="152" t="s">
        <v>1816</v>
      </c>
      <c r="F537" s="341" t="s">
        <v>1817</v>
      </c>
      <c r="G537" s="341"/>
      <c r="H537" s="341"/>
      <c r="I537" s="341"/>
      <c r="J537" s="153" t="s">
        <v>142</v>
      </c>
      <c r="K537" s="154">
        <v>1</v>
      </c>
      <c r="L537" s="342"/>
      <c r="M537" s="342"/>
      <c r="N537" s="343">
        <f t="shared" si="42"/>
        <v>0</v>
      </c>
      <c r="O537" s="343"/>
      <c r="P537" s="343"/>
      <c r="Q537" s="343"/>
      <c r="R537" s="186"/>
      <c r="T537" s="254" t="s">
        <v>5</v>
      </c>
      <c r="U537" s="255" t="s">
        <v>36</v>
      </c>
      <c r="V537" s="256"/>
      <c r="W537" s="257"/>
      <c r="X537" s="257"/>
      <c r="Y537" s="257"/>
      <c r="Z537" s="257"/>
      <c r="AA537" s="258"/>
      <c r="AR537" s="172" t="s">
        <v>132</v>
      </c>
      <c r="AT537" s="172" t="s">
        <v>118</v>
      </c>
      <c r="AU537" s="172" t="s">
        <v>93</v>
      </c>
      <c r="AY537" s="172" t="s">
        <v>117</v>
      </c>
      <c r="BE537" s="259">
        <f t="shared" si="43"/>
        <v>0</v>
      </c>
      <c r="BF537" s="259">
        <f t="shared" si="44"/>
        <v>0</v>
      </c>
      <c r="BG537" s="259">
        <f t="shared" si="45"/>
        <v>0</v>
      </c>
      <c r="BH537" s="259">
        <f t="shared" si="46"/>
        <v>0</v>
      </c>
      <c r="BI537" s="259">
        <f t="shared" si="47"/>
        <v>0</v>
      </c>
      <c r="BJ537" s="172" t="s">
        <v>16</v>
      </c>
      <c r="BK537" s="259">
        <f t="shared" si="48"/>
        <v>0</v>
      </c>
      <c r="BL537" s="172" t="s">
        <v>132</v>
      </c>
      <c r="BM537" s="172" t="s">
        <v>1818</v>
      </c>
    </row>
    <row r="538" spans="2:65" s="182" customFormat="1" ht="25.5" customHeight="1">
      <c r="B538" s="183"/>
      <c r="C538" s="151" t="s">
        <v>1819</v>
      </c>
      <c r="D538" s="151" t="s">
        <v>118</v>
      </c>
      <c r="E538" s="152" t="s">
        <v>1820</v>
      </c>
      <c r="F538" s="341" t="s">
        <v>1821</v>
      </c>
      <c r="G538" s="341"/>
      <c r="H538" s="341"/>
      <c r="I538" s="341"/>
      <c r="J538" s="153" t="s">
        <v>142</v>
      </c>
      <c r="K538" s="154">
        <v>1</v>
      </c>
      <c r="L538" s="342"/>
      <c r="M538" s="342"/>
      <c r="N538" s="343">
        <f t="shared" si="42"/>
        <v>0</v>
      </c>
      <c r="O538" s="343"/>
      <c r="P538" s="343"/>
      <c r="Q538" s="343"/>
      <c r="R538" s="186"/>
      <c r="T538" s="254" t="s">
        <v>5</v>
      </c>
      <c r="U538" s="255" t="s">
        <v>36</v>
      </c>
      <c r="V538" s="256"/>
      <c r="W538" s="257"/>
      <c r="X538" s="257"/>
      <c r="Y538" s="257"/>
      <c r="Z538" s="257"/>
      <c r="AA538" s="258"/>
      <c r="AR538" s="172" t="s">
        <v>132</v>
      </c>
      <c r="AT538" s="172" t="s">
        <v>118</v>
      </c>
      <c r="AU538" s="172" t="s">
        <v>93</v>
      </c>
      <c r="AY538" s="172" t="s">
        <v>117</v>
      </c>
      <c r="BE538" s="259">
        <f t="shared" si="43"/>
        <v>0</v>
      </c>
      <c r="BF538" s="259">
        <f t="shared" si="44"/>
        <v>0</v>
      </c>
      <c r="BG538" s="259">
        <f t="shared" si="45"/>
        <v>0</v>
      </c>
      <c r="BH538" s="259">
        <f t="shared" si="46"/>
        <v>0</v>
      </c>
      <c r="BI538" s="259">
        <f t="shared" si="47"/>
        <v>0</v>
      </c>
      <c r="BJ538" s="172" t="s">
        <v>16</v>
      </c>
      <c r="BK538" s="259">
        <f t="shared" si="48"/>
        <v>0</v>
      </c>
      <c r="BL538" s="172" t="s">
        <v>132</v>
      </c>
      <c r="BM538" s="172" t="s">
        <v>1822</v>
      </c>
    </row>
    <row r="539" spans="2:65" s="182" customFormat="1" ht="25.5" customHeight="1">
      <c r="B539" s="183"/>
      <c r="C539" s="151" t="s">
        <v>1823</v>
      </c>
      <c r="D539" s="151" t="s">
        <v>118</v>
      </c>
      <c r="E539" s="152" t="s">
        <v>1824</v>
      </c>
      <c r="F539" s="341" t="s">
        <v>1825</v>
      </c>
      <c r="G539" s="341"/>
      <c r="H539" s="341"/>
      <c r="I539" s="341"/>
      <c r="J539" s="153" t="s">
        <v>142</v>
      </c>
      <c r="K539" s="154">
        <v>1</v>
      </c>
      <c r="L539" s="342"/>
      <c r="M539" s="342"/>
      <c r="N539" s="343">
        <f t="shared" si="42"/>
        <v>0</v>
      </c>
      <c r="O539" s="343"/>
      <c r="P539" s="343"/>
      <c r="Q539" s="343"/>
      <c r="R539" s="186"/>
      <c r="T539" s="254" t="s">
        <v>5</v>
      </c>
      <c r="U539" s="255" t="s">
        <v>36</v>
      </c>
      <c r="V539" s="256"/>
      <c r="W539" s="257"/>
      <c r="X539" s="257"/>
      <c r="Y539" s="257"/>
      <c r="Z539" s="257"/>
      <c r="AA539" s="258"/>
      <c r="AR539" s="172" t="s">
        <v>132</v>
      </c>
      <c r="AT539" s="172" t="s">
        <v>118</v>
      </c>
      <c r="AU539" s="172" t="s">
        <v>93</v>
      </c>
      <c r="AY539" s="172" t="s">
        <v>117</v>
      </c>
      <c r="BE539" s="259">
        <f t="shared" si="43"/>
        <v>0</v>
      </c>
      <c r="BF539" s="259">
        <f t="shared" si="44"/>
        <v>0</v>
      </c>
      <c r="BG539" s="259">
        <f t="shared" si="45"/>
        <v>0</v>
      </c>
      <c r="BH539" s="259">
        <f t="shared" si="46"/>
        <v>0</v>
      </c>
      <c r="BI539" s="259">
        <f t="shared" si="47"/>
        <v>0</v>
      </c>
      <c r="BJ539" s="172" t="s">
        <v>16</v>
      </c>
      <c r="BK539" s="259">
        <f t="shared" si="48"/>
        <v>0</v>
      </c>
      <c r="BL539" s="172" t="s">
        <v>132</v>
      </c>
      <c r="BM539" s="172" t="s">
        <v>1826</v>
      </c>
    </row>
    <row r="540" spans="2:65" s="182" customFormat="1" ht="25.5" customHeight="1">
      <c r="B540" s="183"/>
      <c r="C540" s="151" t="s">
        <v>1827</v>
      </c>
      <c r="D540" s="151" t="s">
        <v>118</v>
      </c>
      <c r="E540" s="152" t="s">
        <v>1828</v>
      </c>
      <c r="F540" s="341" t="s">
        <v>1829</v>
      </c>
      <c r="G540" s="341"/>
      <c r="H540" s="341"/>
      <c r="I540" s="341"/>
      <c r="J540" s="153" t="s">
        <v>142</v>
      </c>
      <c r="K540" s="154">
        <v>1</v>
      </c>
      <c r="L540" s="342"/>
      <c r="M540" s="342"/>
      <c r="N540" s="343">
        <f t="shared" si="42"/>
        <v>0</v>
      </c>
      <c r="O540" s="343"/>
      <c r="P540" s="343"/>
      <c r="Q540" s="343"/>
      <c r="R540" s="186"/>
      <c r="T540" s="254" t="s">
        <v>5</v>
      </c>
      <c r="U540" s="255" t="s">
        <v>36</v>
      </c>
      <c r="V540" s="256"/>
      <c r="W540" s="257"/>
      <c r="X540" s="257"/>
      <c r="Y540" s="257"/>
      <c r="Z540" s="257"/>
      <c r="AA540" s="258"/>
      <c r="AR540" s="172" t="s">
        <v>132</v>
      </c>
      <c r="AT540" s="172" t="s">
        <v>118</v>
      </c>
      <c r="AU540" s="172" t="s">
        <v>93</v>
      </c>
      <c r="AY540" s="172" t="s">
        <v>117</v>
      </c>
      <c r="BE540" s="259">
        <f t="shared" si="43"/>
        <v>0</v>
      </c>
      <c r="BF540" s="259">
        <f t="shared" si="44"/>
        <v>0</v>
      </c>
      <c r="BG540" s="259">
        <f t="shared" si="45"/>
        <v>0</v>
      </c>
      <c r="BH540" s="259">
        <f t="shared" si="46"/>
        <v>0</v>
      </c>
      <c r="BI540" s="259">
        <f t="shared" si="47"/>
        <v>0</v>
      </c>
      <c r="BJ540" s="172" t="s">
        <v>16</v>
      </c>
      <c r="BK540" s="259">
        <f t="shared" si="48"/>
        <v>0</v>
      </c>
      <c r="BL540" s="172" t="s">
        <v>132</v>
      </c>
      <c r="BM540" s="172" t="s">
        <v>1830</v>
      </c>
    </row>
    <row r="541" spans="2:65" s="182" customFormat="1" ht="25.5" customHeight="1">
      <c r="B541" s="183"/>
      <c r="C541" s="151" t="s">
        <v>1831</v>
      </c>
      <c r="D541" s="151" t="s">
        <v>118</v>
      </c>
      <c r="E541" s="152" t="s">
        <v>1832</v>
      </c>
      <c r="F541" s="341" t="s">
        <v>1833</v>
      </c>
      <c r="G541" s="341"/>
      <c r="H541" s="341"/>
      <c r="I541" s="341"/>
      <c r="J541" s="153" t="s">
        <v>142</v>
      </c>
      <c r="K541" s="154">
        <v>1</v>
      </c>
      <c r="L541" s="342"/>
      <c r="M541" s="342"/>
      <c r="N541" s="343">
        <f t="shared" si="42"/>
        <v>0</v>
      </c>
      <c r="O541" s="343"/>
      <c r="P541" s="343"/>
      <c r="Q541" s="343"/>
      <c r="R541" s="186"/>
      <c r="T541" s="254" t="s">
        <v>5</v>
      </c>
      <c r="U541" s="255" t="s">
        <v>36</v>
      </c>
      <c r="V541" s="256"/>
      <c r="W541" s="257"/>
      <c r="X541" s="257"/>
      <c r="Y541" s="257"/>
      <c r="Z541" s="257"/>
      <c r="AA541" s="258"/>
      <c r="AR541" s="172" t="s">
        <v>132</v>
      </c>
      <c r="AT541" s="172" t="s">
        <v>118</v>
      </c>
      <c r="AU541" s="172" t="s">
        <v>93</v>
      </c>
      <c r="AY541" s="172" t="s">
        <v>117</v>
      </c>
      <c r="BE541" s="259">
        <f t="shared" si="43"/>
        <v>0</v>
      </c>
      <c r="BF541" s="259">
        <f t="shared" si="44"/>
        <v>0</v>
      </c>
      <c r="BG541" s="259">
        <f t="shared" si="45"/>
        <v>0</v>
      </c>
      <c r="BH541" s="259">
        <f t="shared" si="46"/>
        <v>0</v>
      </c>
      <c r="BI541" s="259">
        <f t="shared" si="47"/>
        <v>0</v>
      </c>
      <c r="BJ541" s="172" t="s">
        <v>16</v>
      </c>
      <c r="BK541" s="259">
        <f t="shared" si="48"/>
        <v>0</v>
      </c>
      <c r="BL541" s="172" t="s">
        <v>132</v>
      </c>
      <c r="BM541" s="172" t="s">
        <v>1834</v>
      </c>
    </row>
    <row r="542" spans="2:65" s="182" customFormat="1" ht="25.5" customHeight="1">
      <c r="B542" s="183"/>
      <c r="C542" s="151" t="s">
        <v>1835</v>
      </c>
      <c r="D542" s="151" t="s">
        <v>118</v>
      </c>
      <c r="E542" s="152" t="s">
        <v>1836</v>
      </c>
      <c r="F542" s="341" t="s">
        <v>1837</v>
      </c>
      <c r="G542" s="341"/>
      <c r="H542" s="341"/>
      <c r="I542" s="341"/>
      <c r="J542" s="153" t="s">
        <v>142</v>
      </c>
      <c r="K542" s="154">
        <v>1</v>
      </c>
      <c r="L542" s="342"/>
      <c r="M542" s="342"/>
      <c r="N542" s="343">
        <f t="shared" si="42"/>
        <v>0</v>
      </c>
      <c r="O542" s="343"/>
      <c r="P542" s="343"/>
      <c r="Q542" s="343"/>
      <c r="R542" s="186"/>
      <c r="T542" s="254" t="s">
        <v>5</v>
      </c>
      <c r="U542" s="255" t="s">
        <v>36</v>
      </c>
      <c r="V542" s="256"/>
      <c r="W542" s="257"/>
      <c r="X542" s="257"/>
      <c r="Y542" s="257"/>
      <c r="Z542" s="257"/>
      <c r="AA542" s="258"/>
      <c r="AR542" s="172" t="s">
        <v>132</v>
      </c>
      <c r="AT542" s="172" t="s">
        <v>118</v>
      </c>
      <c r="AU542" s="172" t="s">
        <v>93</v>
      </c>
      <c r="AY542" s="172" t="s">
        <v>117</v>
      </c>
      <c r="BE542" s="259">
        <f t="shared" si="43"/>
        <v>0</v>
      </c>
      <c r="BF542" s="259">
        <f t="shared" si="44"/>
        <v>0</v>
      </c>
      <c r="BG542" s="259">
        <f t="shared" si="45"/>
        <v>0</v>
      </c>
      <c r="BH542" s="259">
        <f t="shared" si="46"/>
        <v>0</v>
      </c>
      <c r="BI542" s="259">
        <f t="shared" si="47"/>
        <v>0</v>
      </c>
      <c r="BJ542" s="172" t="s">
        <v>16</v>
      </c>
      <c r="BK542" s="259">
        <f t="shared" si="48"/>
        <v>0</v>
      </c>
      <c r="BL542" s="172" t="s">
        <v>132</v>
      </c>
      <c r="BM542" s="172" t="s">
        <v>1838</v>
      </c>
    </row>
    <row r="543" spans="2:65" s="182" customFormat="1" ht="16.5" customHeight="1">
      <c r="B543" s="183"/>
      <c r="C543" s="151" t="s">
        <v>1839</v>
      </c>
      <c r="D543" s="151" t="s">
        <v>118</v>
      </c>
      <c r="E543" s="152" t="s">
        <v>1840</v>
      </c>
      <c r="F543" s="341" t="s">
        <v>1841</v>
      </c>
      <c r="G543" s="341"/>
      <c r="H543" s="341"/>
      <c r="I543" s="341"/>
      <c r="J543" s="153" t="s">
        <v>142</v>
      </c>
      <c r="K543" s="154">
        <v>5</v>
      </c>
      <c r="L543" s="342"/>
      <c r="M543" s="342"/>
      <c r="N543" s="343">
        <f t="shared" si="42"/>
        <v>0</v>
      </c>
      <c r="O543" s="343"/>
      <c r="P543" s="343"/>
      <c r="Q543" s="343"/>
      <c r="R543" s="186"/>
      <c r="T543" s="254" t="s">
        <v>5</v>
      </c>
      <c r="U543" s="255" t="s">
        <v>36</v>
      </c>
      <c r="V543" s="256"/>
      <c r="W543" s="257"/>
      <c r="X543" s="257"/>
      <c r="Y543" s="257"/>
      <c r="Z543" s="257"/>
      <c r="AA543" s="258"/>
      <c r="AR543" s="172" t="s">
        <v>132</v>
      </c>
      <c r="AT543" s="172" t="s">
        <v>118</v>
      </c>
      <c r="AU543" s="172" t="s">
        <v>93</v>
      </c>
      <c r="AY543" s="172" t="s">
        <v>117</v>
      </c>
      <c r="BE543" s="259">
        <f t="shared" si="43"/>
        <v>0</v>
      </c>
      <c r="BF543" s="259">
        <f t="shared" si="44"/>
        <v>0</v>
      </c>
      <c r="BG543" s="259">
        <f t="shared" si="45"/>
        <v>0</v>
      </c>
      <c r="BH543" s="259">
        <f t="shared" si="46"/>
        <v>0</v>
      </c>
      <c r="BI543" s="259">
        <f t="shared" si="47"/>
        <v>0</v>
      </c>
      <c r="BJ543" s="172" t="s">
        <v>16</v>
      </c>
      <c r="BK543" s="259">
        <f t="shared" si="48"/>
        <v>0</v>
      </c>
      <c r="BL543" s="172" t="s">
        <v>132</v>
      </c>
      <c r="BM543" s="172" t="s">
        <v>1842</v>
      </c>
    </row>
    <row r="544" spans="2:65" s="182" customFormat="1" ht="16.5" customHeight="1">
      <c r="B544" s="183"/>
      <c r="C544" s="151" t="s">
        <v>1843</v>
      </c>
      <c r="D544" s="151" t="s">
        <v>118</v>
      </c>
      <c r="E544" s="152" t="s">
        <v>1844</v>
      </c>
      <c r="F544" s="341" t="s">
        <v>1845</v>
      </c>
      <c r="G544" s="341"/>
      <c r="H544" s="341"/>
      <c r="I544" s="341"/>
      <c r="J544" s="153" t="s">
        <v>142</v>
      </c>
      <c r="K544" s="154">
        <v>5</v>
      </c>
      <c r="L544" s="342"/>
      <c r="M544" s="342"/>
      <c r="N544" s="343">
        <f t="shared" si="42"/>
        <v>0</v>
      </c>
      <c r="O544" s="343"/>
      <c r="P544" s="343"/>
      <c r="Q544" s="343"/>
      <c r="R544" s="186"/>
      <c r="T544" s="254" t="s">
        <v>5</v>
      </c>
      <c r="U544" s="255" t="s">
        <v>36</v>
      </c>
      <c r="V544" s="256"/>
      <c r="W544" s="257"/>
      <c r="X544" s="257"/>
      <c r="Y544" s="257"/>
      <c r="Z544" s="257"/>
      <c r="AA544" s="258"/>
      <c r="AR544" s="172" t="s">
        <v>132</v>
      </c>
      <c r="AT544" s="172" t="s">
        <v>118</v>
      </c>
      <c r="AU544" s="172" t="s">
        <v>93</v>
      </c>
      <c r="AY544" s="172" t="s">
        <v>117</v>
      </c>
      <c r="BE544" s="259">
        <f t="shared" si="43"/>
        <v>0</v>
      </c>
      <c r="BF544" s="259">
        <f t="shared" si="44"/>
        <v>0</v>
      </c>
      <c r="BG544" s="259">
        <f t="shared" si="45"/>
        <v>0</v>
      </c>
      <c r="BH544" s="259">
        <f t="shared" si="46"/>
        <v>0</v>
      </c>
      <c r="BI544" s="259">
        <f t="shared" si="47"/>
        <v>0</v>
      </c>
      <c r="BJ544" s="172" t="s">
        <v>16</v>
      </c>
      <c r="BK544" s="259">
        <f t="shared" si="48"/>
        <v>0</v>
      </c>
      <c r="BL544" s="172" t="s">
        <v>132</v>
      </c>
      <c r="BM544" s="172" t="s">
        <v>1846</v>
      </c>
    </row>
    <row r="545" spans="2:65" s="182" customFormat="1" ht="16.5" customHeight="1">
      <c r="B545" s="183"/>
      <c r="C545" s="151" t="s">
        <v>1847</v>
      </c>
      <c r="D545" s="151" t="s">
        <v>118</v>
      </c>
      <c r="E545" s="152" t="s">
        <v>1848</v>
      </c>
      <c r="F545" s="341" t="s">
        <v>1849</v>
      </c>
      <c r="G545" s="341"/>
      <c r="H545" s="341"/>
      <c r="I545" s="341"/>
      <c r="J545" s="153" t="s">
        <v>142</v>
      </c>
      <c r="K545" s="154">
        <v>5</v>
      </c>
      <c r="L545" s="342"/>
      <c r="M545" s="342"/>
      <c r="N545" s="343">
        <f t="shared" si="42"/>
        <v>0</v>
      </c>
      <c r="O545" s="343"/>
      <c r="P545" s="343"/>
      <c r="Q545" s="343"/>
      <c r="R545" s="186"/>
      <c r="T545" s="254" t="s">
        <v>5</v>
      </c>
      <c r="U545" s="255" t="s">
        <v>36</v>
      </c>
      <c r="V545" s="256"/>
      <c r="W545" s="257"/>
      <c r="X545" s="257"/>
      <c r="Y545" s="257"/>
      <c r="Z545" s="257"/>
      <c r="AA545" s="258"/>
      <c r="AR545" s="172" t="s">
        <v>132</v>
      </c>
      <c r="AT545" s="172" t="s">
        <v>118</v>
      </c>
      <c r="AU545" s="172" t="s">
        <v>93</v>
      </c>
      <c r="AY545" s="172" t="s">
        <v>117</v>
      </c>
      <c r="BE545" s="259">
        <f t="shared" si="43"/>
        <v>0</v>
      </c>
      <c r="BF545" s="259">
        <f t="shared" si="44"/>
        <v>0</v>
      </c>
      <c r="BG545" s="259">
        <f t="shared" si="45"/>
        <v>0</v>
      </c>
      <c r="BH545" s="259">
        <f t="shared" si="46"/>
        <v>0</v>
      </c>
      <c r="BI545" s="259">
        <f t="shared" si="47"/>
        <v>0</v>
      </c>
      <c r="BJ545" s="172" t="s">
        <v>16</v>
      </c>
      <c r="BK545" s="259">
        <f t="shared" si="48"/>
        <v>0</v>
      </c>
      <c r="BL545" s="172" t="s">
        <v>132</v>
      </c>
      <c r="BM545" s="172" t="s">
        <v>1850</v>
      </c>
    </row>
    <row r="546" spans="2:65" s="182" customFormat="1" ht="16.5" customHeight="1">
      <c r="B546" s="183"/>
      <c r="C546" s="151" t="s">
        <v>1851</v>
      </c>
      <c r="D546" s="151" t="s">
        <v>118</v>
      </c>
      <c r="E546" s="152" t="s">
        <v>1852</v>
      </c>
      <c r="F546" s="341" t="s">
        <v>1853</v>
      </c>
      <c r="G546" s="341"/>
      <c r="H546" s="341"/>
      <c r="I546" s="341"/>
      <c r="J546" s="153" t="s">
        <v>142</v>
      </c>
      <c r="K546" s="154">
        <v>5</v>
      </c>
      <c r="L546" s="342"/>
      <c r="M546" s="342"/>
      <c r="N546" s="343">
        <f t="shared" si="42"/>
        <v>0</v>
      </c>
      <c r="O546" s="343"/>
      <c r="P546" s="343"/>
      <c r="Q546" s="343"/>
      <c r="R546" s="186"/>
      <c r="T546" s="254" t="s">
        <v>5</v>
      </c>
      <c r="U546" s="255" t="s">
        <v>36</v>
      </c>
      <c r="V546" s="256"/>
      <c r="W546" s="257"/>
      <c r="X546" s="257"/>
      <c r="Y546" s="257"/>
      <c r="Z546" s="257"/>
      <c r="AA546" s="258"/>
      <c r="AR546" s="172" t="s">
        <v>132</v>
      </c>
      <c r="AT546" s="172" t="s">
        <v>118</v>
      </c>
      <c r="AU546" s="172" t="s">
        <v>93</v>
      </c>
      <c r="AY546" s="172" t="s">
        <v>117</v>
      </c>
      <c r="BE546" s="259">
        <f t="shared" si="43"/>
        <v>0</v>
      </c>
      <c r="BF546" s="259">
        <f t="shared" si="44"/>
        <v>0</v>
      </c>
      <c r="BG546" s="259">
        <f t="shared" si="45"/>
        <v>0</v>
      </c>
      <c r="BH546" s="259">
        <f t="shared" si="46"/>
        <v>0</v>
      </c>
      <c r="BI546" s="259">
        <f t="shared" si="47"/>
        <v>0</v>
      </c>
      <c r="BJ546" s="172" t="s">
        <v>16</v>
      </c>
      <c r="BK546" s="259">
        <f t="shared" si="48"/>
        <v>0</v>
      </c>
      <c r="BL546" s="172" t="s">
        <v>132</v>
      </c>
      <c r="BM546" s="172" t="s">
        <v>1854</v>
      </c>
    </row>
    <row r="547" spans="2:65" s="182" customFormat="1" ht="16.5" customHeight="1">
      <c r="B547" s="183"/>
      <c r="C547" s="151" t="s">
        <v>1855</v>
      </c>
      <c r="D547" s="151" t="s">
        <v>118</v>
      </c>
      <c r="E547" s="152" t="s">
        <v>1856</v>
      </c>
      <c r="F547" s="341" t="s">
        <v>1857</v>
      </c>
      <c r="G547" s="341"/>
      <c r="H547" s="341"/>
      <c r="I547" s="341"/>
      <c r="J547" s="153" t="s">
        <v>142</v>
      </c>
      <c r="K547" s="154">
        <v>5</v>
      </c>
      <c r="L547" s="342"/>
      <c r="M547" s="342"/>
      <c r="N547" s="343">
        <f t="shared" si="42"/>
        <v>0</v>
      </c>
      <c r="O547" s="343"/>
      <c r="P547" s="343"/>
      <c r="Q547" s="343"/>
      <c r="R547" s="186"/>
      <c r="T547" s="254" t="s">
        <v>5</v>
      </c>
      <c r="U547" s="255" t="s">
        <v>36</v>
      </c>
      <c r="V547" s="256"/>
      <c r="W547" s="257"/>
      <c r="X547" s="257"/>
      <c r="Y547" s="257"/>
      <c r="Z547" s="257"/>
      <c r="AA547" s="258"/>
      <c r="AR547" s="172" t="s">
        <v>132</v>
      </c>
      <c r="AT547" s="172" t="s">
        <v>118</v>
      </c>
      <c r="AU547" s="172" t="s">
        <v>93</v>
      </c>
      <c r="AY547" s="172" t="s">
        <v>117</v>
      </c>
      <c r="BE547" s="259">
        <f t="shared" si="43"/>
        <v>0</v>
      </c>
      <c r="BF547" s="259">
        <f t="shared" si="44"/>
        <v>0</v>
      </c>
      <c r="BG547" s="259">
        <f t="shared" si="45"/>
        <v>0</v>
      </c>
      <c r="BH547" s="259">
        <f t="shared" si="46"/>
        <v>0</v>
      </c>
      <c r="BI547" s="259">
        <f t="shared" si="47"/>
        <v>0</v>
      </c>
      <c r="BJ547" s="172" t="s">
        <v>16</v>
      </c>
      <c r="BK547" s="259">
        <f t="shared" si="48"/>
        <v>0</v>
      </c>
      <c r="BL547" s="172" t="s">
        <v>132</v>
      </c>
      <c r="BM547" s="172" t="s">
        <v>1858</v>
      </c>
    </row>
    <row r="548" spans="2:65" s="182" customFormat="1" ht="16.5" customHeight="1">
      <c r="B548" s="183"/>
      <c r="C548" s="151" t="s">
        <v>1859</v>
      </c>
      <c r="D548" s="151" t="s">
        <v>118</v>
      </c>
      <c r="E548" s="152" t="s">
        <v>1860</v>
      </c>
      <c r="F548" s="341" t="s">
        <v>1861</v>
      </c>
      <c r="G548" s="341"/>
      <c r="H548" s="341"/>
      <c r="I548" s="341"/>
      <c r="J548" s="153" t="s">
        <v>142</v>
      </c>
      <c r="K548" s="154">
        <v>5</v>
      </c>
      <c r="L548" s="342"/>
      <c r="M548" s="342"/>
      <c r="N548" s="343">
        <f t="shared" si="42"/>
        <v>0</v>
      </c>
      <c r="O548" s="343"/>
      <c r="P548" s="343"/>
      <c r="Q548" s="343"/>
      <c r="R548" s="186"/>
      <c r="T548" s="254" t="s">
        <v>5</v>
      </c>
      <c r="U548" s="255" t="s">
        <v>36</v>
      </c>
      <c r="V548" s="256"/>
      <c r="W548" s="257"/>
      <c r="X548" s="257"/>
      <c r="Y548" s="257"/>
      <c r="Z548" s="257"/>
      <c r="AA548" s="258"/>
      <c r="AR548" s="172" t="s">
        <v>132</v>
      </c>
      <c r="AT548" s="172" t="s">
        <v>118</v>
      </c>
      <c r="AU548" s="172" t="s">
        <v>93</v>
      </c>
      <c r="AY548" s="172" t="s">
        <v>117</v>
      </c>
      <c r="BE548" s="259">
        <f t="shared" si="43"/>
        <v>0</v>
      </c>
      <c r="BF548" s="259">
        <f t="shared" si="44"/>
        <v>0</v>
      </c>
      <c r="BG548" s="259">
        <f t="shared" si="45"/>
        <v>0</v>
      </c>
      <c r="BH548" s="259">
        <f t="shared" si="46"/>
        <v>0</v>
      </c>
      <c r="BI548" s="259">
        <f t="shared" si="47"/>
        <v>0</v>
      </c>
      <c r="BJ548" s="172" t="s">
        <v>16</v>
      </c>
      <c r="BK548" s="259">
        <f t="shared" si="48"/>
        <v>0</v>
      </c>
      <c r="BL548" s="172" t="s">
        <v>132</v>
      </c>
      <c r="BM548" s="172" t="s">
        <v>1862</v>
      </c>
    </row>
    <row r="549" spans="2:65" s="182" customFormat="1" ht="16.5" customHeight="1">
      <c r="B549" s="183"/>
      <c r="C549" s="151" t="s">
        <v>1863</v>
      </c>
      <c r="D549" s="151" t="s">
        <v>118</v>
      </c>
      <c r="E549" s="152" t="s">
        <v>1864</v>
      </c>
      <c r="F549" s="341" t="s">
        <v>1865</v>
      </c>
      <c r="G549" s="341"/>
      <c r="H549" s="341"/>
      <c r="I549" s="341"/>
      <c r="J549" s="153" t="s">
        <v>142</v>
      </c>
      <c r="K549" s="154">
        <v>5</v>
      </c>
      <c r="L549" s="342"/>
      <c r="M549" s="342"/>
      <c r="N549" s="343">
        <f t="shared" si="42"/>
        <v>0</v>
      </c>
      <c r="O549" s="343"/>
      <c r="P549" s="343"/>
      <c r="Q549" s="343"/>
      <c r="R549" s="186"/>
      <c r="T549" s="254" t="s">
        <v>5</v>
      </c>
      <c r="U549" s="255" t="s">
        <v>36</v>
      </c>
      <c r="V549" s="256"/>
      <c r="W549" s="257"/>
      <c r="X549" s="257"/>
      <c r="Y549" s="257"/>
      <c r="Z549" s="257"/>
      <c r="AA549" s="258"/>
      <c r="AR549" s="172" t="s">
        <v>132</v>
      </c>
      <c r="AT549" s="172" t="s">
        <v>118</v>
      </c>
      <c r="AU549" s="172" t="s">
        <v>93</v>
      </c>
      <c r="AY549" s="172" t="s">
        <v>117</v>
      </c>
      <c r="BE549" s="259">
        <f t="shared" si="43"/>
        <v>0</v>
      </c>
      <c r="BF549" s="259">
        <f t="shared" si="44"/>
        <v>0</v>
      </c>
      <c r="BG549" s="259">
        <f t="shared" si="45"/>
        <v>0</v>
      </c>
      <c r="BH549" s="259">
        <f t="shared" si="46"/>
        <v>0</v>
      </c>
      <c r="BI549" s="259">
        <f t="shared" si="47"/>
        <v>0</v>
      </c>
      <c r="BJ549" s="172" t="s">
        <v>16</v>
      </c>
      <c r="BK549" s="259">
        <f t="shared" si="48"/>
        <v>0</v>
      </c>
      <c r="BL549" s="172" t="s">
        <v>132</v>
      </c>
      <c r="BM549" s="172" t="s">
        <v>1866</v>
      </c>
    </row>
    <row r="550" spans="2:65" s="182" customFormat="1" ht="16.5" customHeight="1">
      <c r="B550" s="183"/>
      <c r="C550" s="151" t="s">
        <v>1867</v>
      </c>
      <c r="D550" s="151" t="s">
        <v>118</v>
      </c>
      <c r="E550" s="152" t="s">
        <v>1868</v>
      </c>
      <c r="F550" s="341" t="s">
        <v>1869</v>
      </c>
      <c r="G550" s="341"/>
      <c r="H550" s="341"/>
      <c r="I550" s="341"/>
      <c r="J550" s="153" t="s">
        <v>142</v>
      </c>
      <c r="K550" s="154">
        <v>5</v>
      </c>
      <c r="L550" s="342"/>
      <c r="M550" s="342"/>
      <c r="N550" s="343">
        <f t="shared" si="42"/>
        <v>0</v>
      </c>
      <c r="O550" s="343"/>
      <c r="P550" s="343"/>
      <c r="Q550" s="343"/>
      <c r="R550" s="186"/>
      <c r="T550" s="254" t="s">
        <v>5</v>
      </c>
      <c r="U550" s="255" t="s">
        <v>36</v>
      </c>
      <c r="V550" s="256"/>
      <c r="W550" s="257"/>
      <c r="X550" s="257"/>
      <c r="Y550" s="257"/>
      <c r="Z550" s="257"/>
      <c r="AA550" s="258"/>
      <c r="AR550" s="172" t="s">
        <v>132</v>
      </c>
      <c r="AT550" s="172" t="s">
        <v>118</v>
      </c>
      <c r="AU550" s="172" t="s">
        <v>93</v>
      </c>
      <c r="AY550" s="172" t="s">
        <v>117</v>
      </c>
      <c r="BE550" s="259">
        <f t="shared" si="43"/>
        <v>0</v>
      </c>
      <c r="BF550" s="259">
        <f t="shared" si="44"/>
        <v>0</v>
      </c>
      <c r="BG550" s="259">
        <f t="shared" si="45"/>
        <v>0</v>
      </c>
      <c r="BH550" s="259">
        <f t="shared" si="46"/>
        <v>0</v>
      </c>
      <c r="BI550" s="259">
        <f t="shared" si="47"/>
        <v>0</v>
      </c>
      <c r="BJ550" s="172" t="s">
        <v>16</v>
      </c>
      <c r="BK550" s="259">
        <f t="shared" si="48"/>
        <v>0</v>
      </c>
      <c r="BL550" s="172" t="s">
        <v>132</v>
      </c>
      <c r="BM550" s="172" t="s">
        <v>1870</v>
      </c>
    </row>
    <row r="551" spans="2:65" s="182" customFormat="1" ht="25.5" customHeight="1">
      <c r="B551" s="183"/>
      <c r="C551" s="151" t="s">
        <v>1871</v>
      </c>
      <c r="D551" s="151" t="s">
        <v>118</v>
      </c>
      <c r="E551" s="152" t="s">
        <v>1872</v>
      </c>
      <c r="F551" s="341" t="s">
        <v>1873</v>
      </c>
      <c r="G551" s="341"/>
      <c r="H551" s="341"/>
      <c r="I551" s="341"/>
      <c r="J551" s="153" t="s">
        <v>142</v>
      </c>
      <c r="K551" s="154">
        <v>5</v>
      </c>
      <c r="L551" s="342"/>
      <c r="M551" s="342"/>
      <c r="N551" s="343">
        <f t="shared" si="42"/>
        <v>0</v>
      </c>
      <c r="O551" s="343"/>
      <c r="P551" s="343"/>
      <c r="Q551" s="343"/>
      <c r="R551" s="186"/>
      <c r="T551" s="254" t="s">
        <v>5</v>
      </c>
      <c r="U551" s="255" t="s">
        <v>36</v>
      </c>
      <c r="V551" s="256"/>
      <c r="W551" s="257"/>
      <c r="X551" s="257"/>
      <c r="Y551" s="257"/>
      <c r="Z551" s="257"/>
      <c r="AA551" s="258"/>
      <c r="AR551" s="172" t="s">
        <v>132</v>
      </c>
      <c r="AT551" s="172" t="s">
        <v>118</v>
      </c>
      <c r="AU551" s="172" t="s">
        <v>93</v>
      </c>
      <c r="AY551" s="172" t="s">
        <v>117</v>
      </c>
      <c r="BE551" s="259">
        <f t="shared" si="43"/>
        <v>0</v>
      </c>
      <c r="BF551" s="259">
        <f t="shared" si="44"/>
        <v>0</v>
      </c>
      <c r="BG551" s="259">
        <f t="shared" si="45"/>
        <v>0</v>
      </c>
      <c r="BH551" s="259">
        <f t="shared" si="46"/>
        <v>0</v>
      </c>
      <c r="BI551" s="259">
        <f t="shared" si="47"/>
        <v>0</v>
      </c>
      <c r="BJ551" s="172" t="s">
        <v>16</v>
      </c>
      <c r="BK551" s="259">
        <f t="shared" si="48"/>
        <v>0</v>
      </c>
      <c r="BL551" s="172" t="s">
        <v>132</v>
      </c>
      <c r="BM551" s="172" t="s">
        <v>1874</v>
      </c>
    </row>
    <row r="552" spans="2:65" s="182" customFormat="1" ht="25.5" customHeight="1">
      <c r="B552" s="183"/>
      <c r="C552" s="151" t="s">
        <v>1875</v>
      </c>
      <c r="D552" s="151" t="s">
        <v>118</v>
      </c>
      <c r="E552" s="152" t="s">
        <v>1876</v>
      </c>
      <c r="F552" s="341" t="s">
        <v>1877</v>
      </c>
      <c r="G552" s="341"/>
      <c r="H552" s="341"/>
      <c r="I552" s="341"/>
      <c r="J552" s="153" t="s">
        <v>142</v>
      </c>
      <c r="K552" s="154">
        <v>5</v>
      </c>
      <c r="L552" s="342"/>
      <c r="M552" s="342"/>
      <c r="N552" s="343">
        <f t="shared" si="42"/>
        <v>0</v>
      </c>
      <c r="O552" s="343"/>
      <c r="P552" s="343"/>
      <c r="Q552" s="343"/>
      <c r="R552" s="186"/>
      <c r="T552" s="254" t="s">
        <v>5</v>
      </c>
      <c r="U552" s="255" t="s">
        <v>36</v>
      </c>
      <c r="V552" s="256"/>
      <c r="W552" s="257"/>
      <c r="X552" s="257"/>
      <c r="Y552" s="257"/>
      <c r="Z552" s="257"/>
      <c r="AA552" s="258"/>
      <c r="AR552" s="172" t="s">
        <v>132</v>
      </c>
      <c r="AT552" s="172" t="s">
        <v>118</v>
      </c>
      <c r="AU552" s="172" t="s">
        <v>93</v>
      </c>
      <c r="AY552" s="172" t="s">
        <v>117</v>
      </c>
      <c r="BE552" s="259">
        <f t="shared" si="43"/>
        <v>0</v>
      </c>
      <c r="BF552" s="259">
        <f t="shared" si="44"/>
        <v>0</v>
      </c>
      <c r="BG552" s="259">
        <f t="shared" si="45"/>
        <v>0</v>
      </c>
      <c r="BH552" s="259">
        <f t="shared" si="46"/>
        <v>0</v>
      </c>
      <c r="BI552" s="259">
        <f t="shared" si="47"/>
        <v>0</v>
      </c>
      <c r="BJ552" s="172" t="s">
        <v>16</v>
      </c>
      <c r="BK552" s="259">
        <f t="shared" si="48"/>
        <v>0</v>
      </c>
      <c r="BL552" s="172" t="s">
        <v>132</v>
      </c>
      <c r="BM552" s="172" t="s">
        <v>1878</v>
      </c>
    </row>
    <row r="553" spans="2:65" s="182" customFormat="1" ht="25.5" customHeight="1">
      <c r="B553" s="183"/>
      <c r="C553" s="151" t="s">
        <v>1879</v>
      </c>
      <c r="D553" s="151" t="s">
        <v>118</v>
      </c>
      <c r="E553" s="152" t="s">
        <v>1880</v>
      </c>
      <c r="F553" s="341" t="s">
        <v>1881</v>
      </c>
      <c r="G553" s="341"/>
      <c r="H553" s="341"/>
      <c r="I553" s="341"/>
      <c r="J553" s="153" t="s">
        <v>142</v>
      </c>
      <c r="K553" s="154">
        <v>5</v>
      </c>
      <c r="L553" s="342"/>
      <c r="M553" s="342"/>
      <c r="N553" s="343">
        <f t="shared" si="42"/>
        <v>0</v>
      </c>
      <c r="O553" s="343"/>
      <c r="P553" s="343"/>
      <c r="Q553" s="343"/>
      <c r="R553" s="186"/>
      <c r="T553" s="254" t="s">
        <v>5</v>
      </c>
      <c r="U553" s="255" t="s">
        <v>36</v>
      </c>
      <c r="V553" s="256"/>
      <c r="W553" s="257"/>
      <c r="X553" s="257"/>
      <c r="Y553" s="257"/>
      <c r="Z553" s="257"/>
      <c r="AA553" s="258"/>
      <c r="AR553" s="172" t="s">
        <v>132</v>
      </c>
      <c r="AT553" s="172" t="s">
        <v>118</v>
      </c>
      <c r="AU553" s="172" t="s">
        <v>93</v>
      </c>
      <c r="AY553" s="172" t="s">
        <v>117</v>
      </c>
      <c r="BE553" s="259">
        <f t="shared" si="43"/>
        <v>0</v>
      </c>
      <c r="BF553" s="259">
        <f t="shared" si="44"/>
        <v>0</v>
      </c>
      <c r="BG553" s="259">
        <f t="shared" si="45"/>
        <v>0</v>
      </c>
      <c r="BH553" s="259">
        <f t="shared" si="46"/>
        <v>0</v>
      </c>
      <c r="BI553" s="259">
        <f t="shared" si="47"/>
        <v>0</v>
      </c>
      <c r="BJ553" s="172" t="s">
        <v>16</v>
      </c>
      <c r="BK553" s="259">
        <f t="shared" si="48"/>
        <v>0</v>
      </c>
      <c r="BL553" s="172" t="s">
        <v>132</v>
      </c>
      <c r="BM553" s="172" t="s">
        <v>1882</v>
      </c>
    </row>
    <row r="554" spans="2:65" s="182" customFormat="1" ht="25.5" customHeight="1">
      <c r="B554" s="183"/>
      <c r="C554" s="151" t="s">
        <v>1883</v>
      </c>
      <c r="D554" s="151" t="s">
        <v>118</v>
      </c>
      <c r="E554" s="152" t="s">
        <v>1884</v>
      </c>
      <c r="F554" s="341" t="s">
        <v>1885</v>
      </c>
      <c r="G554" s="341"/>
      <c r="H554" s="341"/>
      <c r="I554" s="341"/>
      <c r="J554" s="153" t="s">
        <v>142</v>
      </c>
      <c r="K554" s="154">
        <v>1</v>
      </c>
      <c r="L554" s="342"/>
      <c r="M554" s="342"/>
      <c r="N554" s="343">
        <f t="shared" si="42"/>
        <v>0</v>
      </c>
      <c r="O554" s="343"/>
      <c r="P554" s="343"/>
      <c r="Q554" s="343"/>
      <c r="R554" s="186"/>
      <c r="T554" s="254" t="s">
        <v>5</v>
      </c>
      <c r="U554" s="255" t="s">
        <v>36</v>
      </c>
      <c r="V554" s="256"/>
      <c r="W554" s="257"/>
      <c r="X554" s="257"/>
      <c r="Y554" s="257"/>
      <c r="Z554" s="257"/>
      <c r="AA554" s="258"/>
      <c r="AR554" s="172" t="s">
        <v>132</v>
      </c>
      <c r="AT554" s="172" t="s">
        <v>118</v>
      </c>
      <c r="AU554" s="172" t="s">
        <v>93</v>
      </c>
      <c r="AY554" s="172" t="s">
        <v>117</v>
      </c>
      <c r="BE554" s="259">
        <f t="shared" si="43"/>
        <v>0</v>
      </c>
      <c r="BF554" s="259">
        <f t="shared" si="44"/>
        <v>0</v>
      </c>
      <c r="BG554" s="259">
        <f t="shared" si="45"/>
        <v>0</v>
      </c>
      <c r="BH554" s="259">
        <f t="shared" si="46"/>
        <v>0</v>
      </c>
      <c r="BI554" s="259">
        <f t="shared" si="47"/>
        <v>0</v>
      </c>
      <c r="BJ554" s="172" t="s">
        <v>16</v>
      </c>
      <c r="BK554" s="259">
        <f t="shared" si="48"/>
        <v>0</v>
      </c>
      <c r="BL554" s="172" t="s">
        <v>132</v>
      </c>
      <c r="BM554" s="172" t="s">
        <v>1886</v>
      </c>
    </row>
    <row r="555" spans="2:65" s="182" customFormat="1" ht="25.5" customHeight="1">
      <c r="B555" s="183"/>
      <c r="C555" s="151" t="s">
        <v>1887</v>
      </c>
      <c r="D555" s="151" t="s">
        <v>118</v>
      </c>
      <c r="E555" s="152" t="s">
        <v>1888</v>
      </c>
      <c r="F555" s="341" t="s">
        <v>1889</v>
      </c>
      <c r="G555" s="341"/>
      <c r="H555" s="341"/>
      <c r="I555" s="341"/>
      <c r="J555" s="153" t="s">
        <v>142</v>
      </c>
      <c r="K555" s="154">
        <v>1</v>
      </c>
      <c r="L555" s="342"/>
      <c r="M555" s="342"/>
      <c r="N555" s="343">
        <f t="shared" si="42"/>
        <v>0</v>
      </c>
      <c r="O555" s="343"/>
      <c r="P555" s="343"/>
      <c r="Q555" s="343"/>
      <c r="R555" s="186"/>
      <c r="T555" s="254" t="s">
        <v>5</v>
      </c>
      <c r="U555" s="255" t="s">
        <v>36</v>
      </c>
      <c r="V555" s="256"/>
      <c r="W555" s="257"/>
      <c r="X555" s="257"/>
      <c r="Y555" s="257"/>
      <c r="Z555" s="257"/>
      <c r="AA555" s="258"/>
      <c r="AR555" s="172" t="s">
        <v>132</v>
      </c>
      <c r="AT555" s="172" t="s">
        <v>118</v>
      </c>
      <c r="AU555" s="172" t="s">
        <v>93</v>
      </c>
      <c r="AY555" s="172" t="s">
        <v>117</v>
      </c>
      <c r="BE555" s="259">
        <f t="shared" si="43"/>
        <v>0</v>
      </c>
      <c r="BF555" s="259">
        <f t="shared" si="44"/>
        <v>0</v>
      </c>
      <c r="BG555" s="259">
        <f t="shared" si="45"/>
        <v>0</v>
      </c>
      <c r="BH555" s="259">
        <f t="shared" si="46"/>
        <v>0</v>
      </c>
      <c r="BI555" s="259">
        <f t="shared" si="47"/>
        <v>0</v>
      </c>
      <c r="BJ555" s="172" t="s">
        <v>16</v>
      </c>
      <c r="BK555" s="259">
        <f t="shared" si="48"/>
        <v>0</v>
      </c>
      <c r="BL555" s="172" t="s">
        <v>132</v>
      </c>
      <c r="BM555" s="172" t="s">
        <v>1890</v>
      </c>
    </row>
    <row r="556" spans="2:65" s="182" customFormat="1" ht="25.5" customHeight="1">
      <c r="B556" s="183"/>
      <c r="C556" s="151" t="s">
        <v>1891</v>
      </c>
      <c r="D556" s="151" t="s">
        <v>118</v>
      </c>
      <c r="E556" s="152" t="s">
        <v>1892</v>
      </c>
      <c r="F556" s="341" t="s">
        <v>1893</v>
      </c>
      <c r="G556" s="341"/>
      <c r="H556" s="341"/>
      <c r="I556" s="341"/>
      <c r="J556" s="153" t="s">
        <v>161</v>
      </c>
      <c r="K556" s="154">
        <v>1</v>
      </c>
      <c r="L556" s="342"/>
      <c r="M556" s="342"/>
      <c r="N556" s="343">
        <f t="shared" si="42"/>
        <v>0</v>
      </c>
      <c r="O556" s="343"/>
      <c r="P556" s="343"/>
      <c r="Q556" s="343"/>
      <c r="R556" s="186"/>
      <c r="T556" s="254" t="s">
        <v>5</v>
      </c>
      <c r="U556" s="255" t="s">
        <v>36</v>
      </c>
      <c r="V556" s="256"/>
      <c r="W556" s="257"/>
      <c r="X556" s="257"/>
      <c r="Y556" s="257"/>
      <c r="Z556" s="257"/>
      <c r="AA556" s="258"/>
      <c r="AR556" s="172" t="s">
        <v>132</v>
      </c>
      <c r="AT556" s="172" t="s">
        <v>118</v>
      </c>
      <c r="AU556" s="172" t="s">
        <v>93</v>
      </c>
      <c r="AY556" s="172" t="s">
        <v>117</v>
      </c>
      <c r="BE556" s="259">
        <f t="shared" si="43"/>
        <v>0</v>
      </c>
      <c r="BF556" s="259">
        <f t="shared" si="44"/>
        <v>0</v>
      </c>
      <c r="BG556" s="259">
        <f t="shared" si="45"/>
        <v>0</v>
      </c>
      <c r="BH556" s="259">
        <f t="shared" si="46"/>
        <v>0</v>
      </c>
      <c r="BI556" s="259">
        <f t="shared" si="47"/>
        <v>0</v>
      </c>
      <c r="BJ556" s="172" t="s">
        <v>16</v>
      </c>
      <c r="BK556" s="259">
        <f t="shared" si="48"/>
        <v>0</v>
      </c>
      <c r="BL556" s="172" t="s">
        <v>132</v>
      </c>
      <c r="BM556" s="172" t="s">
        <v>1894</v>
      </c>
    </row>
    <row r="557" spans="2:65" s="182" customFormat="1" ht="25.5" customHeight="1">
      <c r="B557" s="183"/>
      <c r="C557" s="151" t="s">
        <v>1895</v>
      </c>
      <c r="D557" s="151" t="s">
        <v>118</v>
      </c>
      <c r="E557" s="152" t="s">
        <v>1896</v>
      </c>
      <c r="F557" s="341" t="s">
        <v>1897</v>
      </c>
      <c r="G557" s="341"/>
      <c r="H557" s="341"/>
      <c r="I557" s="341"/>
      <c r="J557" s="153" t="s">
        <v>161</v>
      </c>
      <c r="K557" s="154">
        <v>1</v>
      </c>
      <c r="L557" s="342"/>
      <c r="M557" s="342"/>
      <c r="N557" s="343">
        <f t="shared" si="42"/>
        <v>0</v>
      </c>
      <c r="O557" s="343"/>
      <c r="P557" s="343"/>
      <c r="Q557" s="343"/>
      <c r="R557" s="186"/>
      <c r="T557" s="254" t="s">
        <v>5</v>
      </c>
      <c r="U557" s="255" t="s">
        <v>36</v>
      </c>
      <c r="V557" s="256"/>
      <c r="W557" s="257"/>
      <c r="X557" s="257"/>
      <c r="Y557" s="257"/>
      <c r="Z557" s="257"/>
      <c r="AA557" s="258"/>
      <c r="AR557" s="172" t="s">
        <v>132</v>
      </c>
      <c r="AT557" s="172" t="s">
        <v>118</v>
      </c>
      <c r="AU557" s="172" t="s">
        <v>93</v>
      </c>
      <c r="AY557" s="172" t="s">
        <v>117</v>
      </c>
      <c r="BE557" s="259">
        <f t="shared" si="43"/>
        <v>0</v>
      </c>
      <c r="BF557" s="259">
        <f t="shared" si="44"/>
        <v>0</v>
      </c>
      <c r="BG557" s="259">
        <f t="shared" si="45"/>
        <v>0</v>
      </c>
      <c r="BH557" s="259">
        <f t="shared" si="46"/>
        <v>0</v>
      </c>
      <c r="BI557" s="259">
        <f t="shared" si="47"/>
        <v>0</v>
      </c>
      <c r="BJ557" s="172" t="s">
        <v>16</v>
      </c>
      <c r="BK557" s="259">
        <f t="shared" si="48"/>
        <v>0</v>
      </c>
      <c r="BL557" s="172" t="s">
        <v>132</v>
      </c>
      <c r="BM557" s="172" t="s">
        <v>1898</v>
      </c>
    </row>
    <row r="558" spans="2:65" s="182" customFormat="1" ht="25.5" customHeight="1">
      <c r="B558" s="183"/>
      <c r="C558" s="151" t="s">
        <v>1899</v>
      </c>
      <c r="D558" s="151" t="s">
        <v>118</v>
      </c>
      <c r="E558" s="152" t="s">
        <v>1900</v>
      </c>
      <c r="F558" s="341" t="s">
        <v>1901</v>
      </c>
      <c r="G558" s="341"/>
      <c r="H558" s="341"/>
      <c r="I558" s="341"/>
      <c r="J558" s="153" t="s">
        <v>161</v>
      </c>
      <c r="K558" s="154">
        <v>1</v>
      </c>
      <c r="L558" s="342"/>
      <c r="M558" s="342"/>
      <c r="N558" s="343">
        <f t="shared" si="42"/>
        <v>0</v>
      </c>
      <c r="O558" s="343"/>
      <c r="P558" s="343"/>
      <c r="Q558" s="343"/>
      <c r="R558" s="186"/>
      <c r="T558" s="254" t="s">
        <v>5</v>
      </c>
      <c r="U558" s="255" t="s">
        <v>36</v>
      </c>
      <c r="V558" s="256"/>
      <c r="W558" s="257"/>
      <c r="X558" s="257"/>
      <c r="Y558" s="257"/>
      <c r="Z558" s="257"/>
      <c r="AA558" s="258"/>
      <c r="AR558" s="172" t="s">
        <v>132</v>
      </c>
      <c r="AT558" s="172" t="s">
        <v>118</v>
      </c>
      <c r="AU558" s="172" t="s">
        <v>93</v>
      </c>
      <c r="AY558" s="172" t="s">
        <v>117</v>
      </c>
      <c r="BE558" s="259">
        <f t="shared" si="43"/>
        <v>0</v>
      </c>
      <c r="BF558" s="259">
        <f t="shared" si="44"/>
        <v>0</v>
      </c>
      <c r="BG558" s="259">
        <f t="shared" si="45"/>
        <v>0</v>
      </c>
      <c r="BH558" s="259">
        <f t="shared" si="46"/>
        <v>0</v>
      </c>
      <c r="BI558" s="259">
        <f t="shared" si="47"/>
        <v>0</v>
      </c>
      <c r="BJ558" s="172" t="s">
        <v>16</v>
      </c>
      <c r="BK558" s="259">
        <f t="shared" si="48"/>
        <v>0</v>
      </c>
      <c r="BL558" s="172" t="s">
        <v>132</v>
      </c>
      <c r="BM558" s="172" t="s">
        <v>1902</v>
      </c>
    </row>
    <row r="559" spans="2:65" s="182" customFormat="1" ht="25.5" customHeight="1">
      <c r="B559" s="183"/>
      <c r="C559" s="151" t="s">
        <v>1903</v>
      </c>
      <c r="D559" s="151" t="s">
        <v>118</v>
      </c>
      <c r="E559" s="152" t="s">
        <v>1904</v>
      </c>
      <c r="F559" s="341" t="s">
        <v>1905</v>
      </c>
      <c r="G559" s="341"/>
      <c r="H559" s="341"/>
      <c r="I559" s="341"/>
      <c r="J559" s="153" t="s">
        <v>161</v>
      </c>
      <c r="K559" s="154">
        <v>1</v>
      </c>
      <c r="L559" s="342"/>
      <c r="M559" s="342"/>
      <c r="N559" s="343">
        <f t="shared" si="42"/>
        <v>0</v>
      </c>
      <c r="O559" s="343"/>
      <c r="P559" s="343"/>
      <c r="Q559" s="343"/>
      <c r="R559" s="186"/>
      <c r="T559" s="254" t="s">
        <v>5</v>
      </c>
      <c r="U559" s="255" t="s">
        <v>36</v>
      </c>
      <c r="V559" s="256"/>
      <c r="W559" s="257"/>
      <c r="X559" s="257"/>
      <c r="Y559" s="257"/>
      <c r="Z559" s="257"/>
      <c r="AA559" s="258"/>
      <c r="AR559" s="172" t="s">
        <v>132</v>
      </c>
      <c r="AT559" s="172" t="s">
        <v>118</v>
      </c>
      <c r="AU559" s="172" t="s">
        <v>93</v>
      </c>
      <c r="AY559" s="172" t="s">
        <v>117</v>
      </c>
      <c r="BE559" s="259">
        <f t="shared" si="43"/>
        <v>0</v>
      </c>
      <c r="BF559" s="259">
        <f t="shared" si="44"/>
        <v>0</v>
      </c>
      <c r="BG559" s="259">
        <f t="shared" si="45"/>
        <v>0</v>
      </c>
      <c r="BH559" s="259">
        <f t="shared" si="46"/>
        <v>0</v>
      </c>
      <c r="BI559" s="259">
        <f t="shared" si="47"/>
        <v>0</v>
      </c>
      <c r="BJ559" s="172" t="s">
        <v>16</v>
      </c>
      <c r="BK559" s="259">
        <f t="shared" si="48"/>
        <v>0</v>
      </c>
      <c r="BL559" s="172" t="s">
        <v>132</v>
      </c>
      <c r="BM559" s="172" t="s">
        <v>1906</v>
      </c>
    </row>
    <row r="560" spans="2:65" s="182" customFormat="1" ht="16.5" customHeight="1">
      <c r="B560" s="183"/>
      <c r="C560" s="151" t="s">
        <v>1907</v>
      </c>
      <c r="D560" s="151" t="s">
        <v>118</v>
      </c>
      <c r="E560" s="152" t="s">
        <v>1908</v>
      </c>
      <c r="F560" s="341" t="s">
        <v>1909</v>
      </c>
      <c r="G560" s="341"/>
      <c r="H560" s="341"/>
      <c r="I560" s="341"/>
      <c r="J560" s="153" t="s">
        <v>238</v>
      </c>
      <c r="K560" s="154">
        <v>1</v>
      </c>
      <c r="L560" s="342"/>
      <c r="M560" s="342"/>
      <c r="N560" s="343">
        <f t="shared" si="42"/>
        <v>0</v>
      </c>
      <c r="O560" s="343"/>
      <c r="P560" s="343"/>
      <c r="Q560" s="343"/>
      <c r="R560" s="186"/>
      <c r="T560" s="254" t="s">
        <v>5</v>
      </c>
      <c r="U560" s="255" t="s">
        <v>36</v>
      </c>
      <c r="V560" s="256"/>
      <c r="W560" s="257"/>
      <c r="X560" s="257"/>
      <c r="Y560" s="257"/>
      <c r="Z560" s="257"/>
      <c r="AA560" s="258"/>
      <c r="AR560" s="172" t="s">
        <v>132</v>
      </c>
      <c r="AT560" s="172" t="s">
        <v>118</v>
      </c>
      <c r="AU560" s="172" t="s">
        <v>93</v>
      </c>
      <c r="AY560" s="172" t="s">
        <v>117</v>
      </c>
      <c r="BE560" s="259">
        <f t="shared" si="43"/>
        <v>0</v>
      </c>
      <c r="BF560" s="259">
        <f t="shared" si="44"/>
        <v>0</v>
      </c>
      <c r="BG560" s="259">
        <f t="shared" si="45"/>
        <v>0</v>
      </c>
      <c r="BH560" s="259">
        <f t="shared" si="46"/>
        <v>0</v>
      </c>
      <c r="BI560" s="259">
        <f t="shared" si="47"/>
        <v>0</v>
      </c>
      <c r="BJ560" s="172" t="s">
        <v>16</v>
      </c>
      <c r="BK560" s="259">
        <f t="shared" si="48"/>
        <v>0</v>
      </c>
      <c r="BL560" s="172" t="s">
        <v>132</v>
      </c>
      <c r="BM560" s="172" t="s">
        <v>1910</v>
      </c>
    </row>
    <row r="561" spans="2:65" s="182" customFormat="1" ht="16.5" customHeight="1">
      <c r="B561" s="183"/>
      <c r="C561" s="151" t="s">
        <v>1911</v>
      </c>
      <c r="D561" s="151" t="s">
        <v>118</v>
      </c>
      <c r="E561" s="152" t="s">
        <v>1912</v>
      </c>
      <c r="F561" s="341" t="s">
        <v>1913</v>
      </c>
      <c r="G561" s="341"/>
      <c r="H561" s="341"/>
      <c r="I561" s="341"/>
      <c r="J561" s="153" t="s">
        <v>238</v>
      </c>
      <c r="K561" s="154">
        <v>1</v>
      </c>
      <c r="L561" s="342"/>
      <c r="M561" s="342"/>
      <c r="N561" s="343">
        <f t="shared" si="42"/>
        <v>0</v>
      </c>
      <c r="O561" s="343"/>
      <c r="P561" s="343"/>
      <c r="Q561" s="343"/>
      <c r="R561" s="186"/>
      <c r="T561" s="254" t="s">
        <v>5</v>
      </c>
      <c r="U561" s="255" t="s">
        <v>36</v>
      </c>
      <c r="V561" s="256"/>
      <c r="W561" s="257"/>
      <c r="X561" s="257"/>
      <c r="Y561" s="257"/>
      <c r="Z561" s="257"/>
      <c r="AA561" s="258"/>
      <c r="AR561" s="172" t="s">
        <v>132</v>
      </c>
      <c r="AT561" s="172" t="s">
        <v>118</v>
      </c>
      <c r="AU561" s="172" t="s">
        <v>93</v>
      </c>
      <c r="AY561" s="172" t="s">
        <v>117</v>
      </c>
      <c r="BE561" s="259">
        <f t="shared" si="43"/>
        <v>0</v>
      </c>
      <c r="BF561" s="259">
        <f t="shared" si="44"/>
        <v>0</v>
      </c>
      <c r="BG561" s="259">
        <f t="shared" si="45"/>
        <v>0</v>
      </c>
      <c r="BH561" s="259">
        <f t="shared" si="46"/>
        <v>0</v>
      </c>
      <c r="BI561" s="259">
        <f t="shared" si="47"/>
        <v>0</v>
      </c>
      <c r="BJ561" s="172" t="s">
        <v>16</v>
      </c>
      <c r="BK561" s="259">
        <f t="shared" si="48"/>
        <v>0</v>
      </c>
      <c r="BL561" s="172" t="s">
        <v>132</v>
      </c>
      <c r="BM561" s="172" t="s">
        <v>1914</v>
      </c>
    </row>
    <row r="562" spans="2:65" s="182" customFormat="1" ht="16.5" customHeight="1">
      <c r="B562" s="183"/>
      <c r="C562" s="151" t="s">
        <v>1915</v>
      </c>
      <c r="D562" s="151" t="s">
        <v>118</v>
      </c>
      <c r="E562" s="152" t="s">
        <v>1916</v>
      </c>
      <c r="F562" s="341" t="s">
        <v>1917</v>
      </c>
      <c r="G562" s="341"/>
      <c r="H562" s="341"/>
      <c r="I562" s="341"/>
      <c r="J562" s="153" t="s">
        <v>238</v>
      </c>
      <c r="K562" s="154">
        <v>1</v>
      </c>
      <c r="L562" s="342"/>
      <c r="M562" s="342"/>
      <c r="N562" s="343">
        <f aca="true" t="shared" si="49" ref="N562:N625">ROUND(L562*K562,2)</f>
        <v>0</v>
      </c>
      <c r="O562" s="343"/>
      <c r="P562" s="343"/>
      <c r="Q562" s="343"/>
      <c r="R562" s="186"/>
      <c r="T562" s="254" t="s">
        <v>5</v>
      </c>
      <c r="U562" s="255" t="s">
        <v>36</v>
      </c>
      <c r="V562" s="256"/>
      <c r="W562" s="257"/>
      <c r="X562" s="257"/>
      <c r="Y562" s="257"/>
      <c r="Z562" s="257"/>
      <c r="AA562" s="258"/>
      <c r="AR562" s="172" t="s">
        <v>132</v>
      </c>
      <c r="AT562" s="172" t="s">
        <v>118</v>
      </c>
      <c r="AU562" s="172" t="s">
        <v>93</v>
      </c>
      <c r="AY562" s="172" t="s">
        <v>117</v>
      </c>
      <c r="BE562" s="259">
        <f aca="true" t="shared" si="50" ref="BE562:BE625">IF(U562="základní",N562,0)</f>
        <v>0</v>
      </c>
      <c r="BF562" s="259">
        <f aca="true" t="shared" si="51" ref="BF562:BF625">IF(U562="snížená",N562,0)</f>
        <v>0</v>
      </c>
      <c r="BG562" s="259">
        <f aca="true" t="shared" si="52" ref="BG562:BG625">IF(U562="zákl. přenesená",N562,0)</f>
        <v>0</v>
      </c>
      <c r="BH562" s="259">
        <f aca="true" t="shared" si="53" ref="BH562:BH625">IF(U562="sníž. přenesená",N562,0)</f>
        <v>0</v>
      </c>
      <c r="BI562" s="259">
        <f aca="true" t="shared" si="54" ref="BI562:BI625">IF(U562="nulová",N562,0)</f>
        <v>0</v>
      </c>
      <c r="BJ562" s="172" t="s">
        <v>16</v>
      </c>
      <c r="BK562" s="259">
        <f aca="true" t="shared" si="55" ref="BK562:BK625">ROUND(L562*K562,2)</f>
        <v>0</v>
      </c>
      <c r="BL562" s="172" t="s">
        <v>132</v>
      </c>
      <c r="BM562" s="172" t="s">
        <v>1918</v>
      </c>
    </row>
    <row r="563" spans="2:65" s="182" customFormat="1" ht="16.5" customHeight="1">
      <c r="B563" s="183"/>
      <c r="C563" s="151" t="s">
        <v>1919</v>
      </c>
      <c r="D563" s="151" t="s">
        <v>118</v>
      </c>
      <c r="E563" s="152" t="s">
        <v>1920</v>
      </c>
      <c r="F563" s="341" t="s">
        <v>1921</v>
      </c>
      <c r="G563" s="341"/>
      <c r="H563" s="341"/>
      <c r="I563" s="341"/>
      <c r="J563" s="153" t="s">
        <v>142</v>
      </c>
      <c r="K563" s="154">
        <v>1</v>
      </c>
      <c r="L563" s="342"/>
      <c r="M563" s="342"/>
      <c r="N563" s="343">
        <f t="shared" si="49"/>
        <v>0</v>
      </c>
      <c r="O563" s="343"/>
      <c r="P563" s="343"/>
      <c r="Q563" s="343"/>
      <c r="R563" s="186"/>
      <c r="T563" s="254" t="s">
        <v>5</v>
      </c>
      <c r="U563" s="255" t="s">
        <v>36</v>
      </c>
      <c r="V563" s="256"/>
      <c r="W563" s="257"/>
      <c r="X563" s="257"/>
      <c r="Y563" s="257"/>
      <c r="Z563" s="257"/>
      <c r="AA563" s="258"/>
      <c r="AR563" s="172" t="s">
        <v>132</v>
      </c>
      <c r="AT563" s="172" t="s">
        <v>118</v>
      </c>
      <c r="AU563" s="172" t="s">
        <v>93</v>
      </c>
      <c r="AY563" s="172" t="s">
        <v>117</v>
      </c>
      <c r="BE563" s="259">
        <f t="shared" si="50"/>
        <v>0</v>
      </c>
      <c r="BF563" s="259">
        <f t="shared" si="51"/>
        <v>0</v>
      </c>
      <c r="BG563" s="259">
        <f t="shared" si="52"/>
        <v>0</v>
      </c>
      <c r="BH563" s="259">
        <f t="shared" si="53"/>
        <v>0</v>
      </c>
      <c r="BI563" s="259">
        <f t="shared" si="54"/>
        <v>0</v>
      </c>
      <c r="BJ563" s="172" t="s">
        <v>16</v>
      </c>
      <c r="BK563" s="259">
        <f t="shared" si="55"/>
        <v>0</v>
      </c>
      <c r="BL563" s="172" t="s">
        <v>132</v>
      </c>
      <c r="BM563" s="172" t="s">
        <v>1922</v>
      </c>
    </row>
    <row r="564" spans="2:65" s="182" customFormat="1" ht="16.5" customHeight="1">
      <c r="B564" s="183"/>
      <c r="C564" s="151" t="s">
        <v>1923</v>
      </c>
      <c r="D564" s="151" t="s">
        <v>118</v>
      </c>
      <c r="E564" s="152" t="s">
        <v>1924</v>
      </c>
      <c r="F564" s="341" t="s">
        <v>1925</v>
      </c>
      <c r="G564" s="341"/>
      <c r="H564" s="341"/>
      <c r="I564" s="341"/>
      <c r="J564" s="153" t="s">
        <v>142</v>
      </c>
      <c r="K564" s="154">
        <v>1</v>
      </c>
      <c r="L564" s="342"/>
      <c r="M564" s="342"/>
      <c r="N564" s="343">
        <f t="shared" si="49"/>
        <v>0</v>
      </c>
      <c r="O564" s="343"/>
      <c r="P564" s="343"/>
      <c r="Q564" s="343"/>
      <c r="R564" s="186"/>
      <c r="T564" s="254" t="s">
        <v>5</v>
      </c>
      <c r="U564" s="255" t="s">
        <v>36</v>
      </c>
      <c r="V564" s="256"/>
      <c r="W564" s="257"/>
      <c r="X564" s="257"/>
      <c r="Y564" s="257"/>
      <c r="Z564" s="257"/>
      <c r="AA564" s="258"/>
      <c r="AR564" s="172" t="s">
        <v>132</v>
      </c>
      <c r="AT564" s="172" t="s">
        <v>118</v>
      </c>
      <c r="AU564" s="172" t="s">
        <v>93</v>
      </c>
      <c r="AY564" s="172" t="s">
        <v>117</v>
      </c>
      <c r="BE564" s="259">
        <f t="shared" si="50"/>
        <v>0</v>
      </c>
      <c r="BF564" s="259">
        <f t="shared" si="51"/>
        <v>0</v>
      </c>
      <c r="BG564" s="259">
        <f t="shared" si="52"/>
        <v>0</v>
      </c>
      <c r="BH564" s="259">
        <f t="shared" si="53"/>
        <v>0</v>
      </c>
      <c r="BI564" s="259">
        <f t="shared" si="54"/>
        <v>0</v>
      </c>
      <c r="BJ564" s="172" t="s">
        <v>16</v>
      </c>
      <c r="BK564" s="259">
        <f t="shared" si="55"/>
        <v>0</v>
      </c>
      <c r="BL564" s="172" t="s">
        <v>132</v>
      </c>
      <c r="BM564" s="172" t="s">
        <v>1926</v>
      </c>
    </row>
    <row r="565" spans="2:65" s="182" customFormat="1" ht="16.5" customHeight="1">
      <c r="B565" s="183"/>
      <c r="C565" s="151" t="s">
        <v>1927</v>
      </c>
      <c r="D565" s="151" t="s">
        <v>118</v>
      </c>
      <c r="E565" s="152" t="s">
        <v>1928</v>
      </c>
      <c r="F565" s="341" t="s">
        <v>1929</v>
      </c>
      <c r="G565" s="341"/>
      <c r="H565" s="341"/>
      <c r="I565" s="341"/>
      <c r="J565" s="153" t="s">
        <v>142</v>
      </c>
      <c r="K565" s="154">
        <v>1</v>
      </c>
      <c r="L565" s="342"/>
      <c r="M565" s="342"/>
      <c r="N565" s="343">
        <f t="shared" si="49"/>
        <v>0</v>
      </c>
      <c r="O565" s="343"/>
      <c r="P565" s="343"/>
      <c r="Q565" s="343"/>
      <c r="R565" s="186"/>
      <c r="T565" s="254" t="s">
        <v>5</v>
      </c>
      <c r="U565" s="255" t="s">
        <v>36</v>
      </c>
      <c r="V565" s="256"/>
      <c r="W565" s="257"/>
      <c r="X565" s="257"/>
      <c r="Y565" s="257"/>
      <c r="Z565" s="257"/>
      <c r="AA565" s="258"/>
      <c r="AR565" s="172" t="s">
        <v>132</v>
      </c>
      <c r="AT565" s="172" t="s">
        <v>118</v>
      </c>
      <c r="AU565" s="172" t="s">
        <v>93</v>
      </c>
      <c r="AY565" s="172" t="s">
        <v>117</v>
      </c>
      <c r="BE565" s="259">
        <f t="shared" si="50"/>
        <v>0</v>
      </c>
      <c r="BF565" s="259">
        <f t="shared" si="51"/>
        <v>0</v>
      </c>
      <c r="BG565" s="259">
        <f t="shared" si="52"/>
        <v>0</v>
      </c>
      <c r="BH565" s="259">
        <f t="shared" si="53"/>
        <v>0</v>
      </c>
      <c r="BI565" s="259">
        <f t="shared" si="54"/>
        <v>0</v>
      </c>
      <c r="BJ565" s="172" t="s">
        <v>16</v>
      </c>
      <c r="BK565" s="259">
        <f t="shared" si="55"/>
        <v>0</v>
      </c>
      <c r="BL565" s="172" t="s">
        <v>132</v>
      </c>
      <c r="BM565" s="172" t="s">
        <v>1930</v>
      </c>
    </row>
    <row r="566" spans="2:65" s="182" customFormat="1" ht="16.5" customHeight="1">
      <c r="B566" s="183"/>
      <c r="C566" s="151" t="s">
        <v>1931</v>
      </c>
      <c r="D566" s="151" t="s">
        <v>118</v>
      </c>
      <c r="E566" s="152" t="s">
        <v>1932</v>
      </c>
      <c r="F566" s="341" t="s">
        <v>1933</v>
      </c>
      <c r="G566" s="341"/>
      <c r="H566" s="341"/>
      <c r="I566" s="341"/>
      <c r="J566" s="153" t="s">
        <v>238</v>
      </c>
      <c r="K566" s="154">
        <v>1</v>
      </c>
      <c r="L566" s="342"/>
      <c r="M566" s="342"/>
      <c r="N566" s="343">
        <f t="shared" si="49"/>
        <v>0</v>
      </c>
      <c r="O566" s="343"/>
      <c r="P566" s="343"/>
      <c r="Q566" s="343"/>
      <c r="R566" s="186"/>
      <c r="T566" s="254" t="s">
        <v>5</v>
      </c>
      <c r="U566" s="255" t="s">
        <v>36</v>
      </c>
      <c r="V566" s="256"/>
      <c r="W566" s="257"/>
      <c r="X566" s="257"/>
      <c r="Y566" s="257"/>
      <c r="Z566" s="257"/>
      <c r="AA566" s="258"/>
      <c r="AR566" s="172" t="s">
        <v>132</v>
      </c>
      <c r="AT566" s="172" t="s">
        <v>118</v>
      </c>
      <c r="AU566" s="172" t="s">
        <v>93</v>
      </c>
      <c r="AY566" s="172" t="s">
        <v>117</v>
      </c>
      <c r="BE566" s="259">
        <f t="shared" si="50"/>
        <v>0</v>
      </c>
      <c r="BF566" s="259">
        <f t="shared" si="51"/>
        <v>0</v>
      </c>
      <c r="BG566" s="259">
        <f t="shared" si="52"/>
        <v>0</v>
      </c>
      <c r="BH566" s="259">
        <f t="shared" si="53"/>
        <v>0</v>
      </c>
      <c r="BI566" s="259">
        <f t="shared" si="54"/>
        <v>0</v>
      </c>
      <c r="BJ566" s="172" t="s">
        <v>16</v>
      </c>
      <c r="BK566" s="259">
        <f t="shared" si="55"/>
        <v>0</v>
      </c>
      <c r="BL566" s="172" t="s">
        <v>132</v>
      </c>
      <c r="BM566" s="172" t="s">
        <v>1934</v>
      </c>
    </row>
    <row r="567" spans="2:65" s="182" customFormat="1" ht="16.5" customHeight="1">
      <c r="B567" s="183"/>
      <c r="C567" s="151" t="s">
        <v>1935</v>
      </c>
      <c r="D567" s="151" t="s">
        <v>118</v>
      </c>
      <c r="E567" s="152" t="s">
        <v>1936</v>
      </c>
      <c r="F567" s="341" t="s">
        <v>1937</v>
      </c>
      <c r="G567" s="341"/>
      <c r="H567" s="341"/>
      <c r="I567" s="341"/>
      <c r="J567" s="153" t="s">
        <v>238</v>
      </c>
      <c r="K567" s="154">
        <v>1</v>
      </c>
      <c r="L567" s="342"/>
      <c r="M567" s="342"/>
      <c r="N567" s="343">
        <f t="shared" si="49"/>
        <v>0</v>
      </c>
      <c r="O567" s="343"/>
      <c r="P567" s="343"/>
      <c r="Q567" s="343"/>
      <c r="R567" s="186"/>
      <c r="T567" s="254" t="s">
        <v>5</v>
      </c>
      <c r="U567" s="255" t="s">
        <v>36</v>
      </c>
      <c r="V567" s="256"/>
      <c r="W567" s="257"/>
      <c r="X567" s="257"/>
      <c r="Y567" s="257"/>
      <c r="Z567" s="257"/>
      <c r="AA567" s="258"/>
      <c r="AR567" s="172" t="s">
        <v>132</v>
      </c>
      <c r="AT567" s="172" t="s">
        <v>118</v>
      </c>
      <c r="AU567" s="172" t="s">
        <v>93</v>
      </c>
      <c r="AY567" s="172" t="s">
        <v>117</v>
      </c>
      <c r="BE567" s="259">
        <f t="shared" si="50"/>
        <v>0</v>
      </c>
      <c r="BF567" s="259">
        <f t="shared" si="51"/>
        <v>0</v>
      </c>
      <c r="BG567" s="259">
        <f t="shared" si="52"/>
        <v>0</v>
      </c>
      <c r="BH567" s="259">
        <f t="shared" si="53"/>
        <v>0</v>
      </c>
      <c r="BI567" s="259">
        <f t="shared" si="54"/>
        <v>0</v>
      </c>
      <c r="BJ567" s="172" t="s">
        <v>16</v>
      </c>
      <c r="BK567" s="259">
        <f t="shared" si="55"/>
        <v>0</v>
      </c>
      <c r="BL567" s="172" t="s">
        <v>132</v>
      </c>
      <c r="BM567" s="172" t="s">
        <v>1938</v>
      </c>
    </row>
    <row r="568" spans="2:65" s="182" customFormat="1" ht="16.5" customHeight="1">
      <c r="B568" s="183"/>
      <c r="C568" s="151" t="s">
        <v>1939</v>
      </c>
      <c r="D568" s="151" t="s">
        <v>118</v>
      </c>
      <c r="E568" s="152" t="s">
        <v>1940</v>
      </c>
      <c r="F568" s="341" t="s">
        <v>1941</v>
      </c>
      <c r="G568" s="341"/>
      <c r="H568" s="341"/>
      <c r="I568" s="341"/>
      <c r="J568" s="153" t="s">
        <v>238</v>
      </c>
      <c r="K568" s="154">
        <v>1</v>
      </c>
      <c r="L568" s="342"/>
      <c r="M568" s="342"/>
      <c r="N568" s="343">
        <f t="shared" si="49"/>
        <v>0</v>
      </c>
      <c r="O568" s="343"/>
      <c r="P568" s="343"/>
      <c r="Q568" s="343"/>
      <c r="R568" s="186"/>
      <c r="T568" s="254" t="s">
        <v>5</v>
      </c>
      <c r="U568" s="255" t="s">
        <v>36</v>
      </c>
      <c r="V568" s="256"/>
      <c r="W568" s="257"/>
      <c r="X568" s="257"/>
      <c r="Y568" s="257"/>
      <c r="Z568" s="257"/>
      <c r="AA568" s="258"/>
      <c r="AR568" s="172" t="s">
        <v>132</v>
      </c>
      <c r="AT568" s="172" t="s">
        <v>118</v>
      </c>
      <c r="AU568" s="172" t="s">
        <v>93</v>
      </c>
      <c r="AY568" s="172" t="s">
        <v>117</v>
      </c>
      <c r="BE568" s="259">
        <f t="shared" si="50"/>
        <v>0</v>
      </c>
      <c r="BF568" s="259">
        <f t="shared" si="51"/>
        <v>0</v>
      </c>
      <c r="BG568" s="259">
        <f t="shared" si="52"/>
        <v>0</v>
      </c>
      <c r="BH568" s="259">
        <f t="shared" si="53"/>
        <v>0</v>
      </c>
      <c r="BI568" s="259">
        <f t="shared" si="54"/>
        <v>0</v>
      </c>
      <c r="BJ568" s="172" t="s">
        <v>16</v>
      </c>
      <c r="BK568" s="259">
        <f t="shared" si="55"/>
        <v>0</v>
      </c>
      <c r="BL568" s="172" t="s">
        <v>132</v>
      </c>
      <c r="BM568" s="172" t="s">
        <v>1942</v>
      </c>
    </row>
    <row r="569" spans="2:65" s="182" customFormat="1" ht="16.5" customHeight="1">
      <c r="B569" s="183"/>
      <c r="C569" s="151" t="s">
        <v>1943</v>
      </c>
      <c r="D569" s="151" t="s">
        <v>118</v>
      </c>
      <c r="E569" s="152" t="s">
        <v>1944</v>
      </c>
      <c r="F569" s="341" t="s">
        <v>1945</v>
      </c>
      <c r="G569" s="341"/>
      <c r="H569" s="341"/>
      <c r="I569" s="341"/>
      <c r="J569" s="153" t="s">
        <v>142</v>
      </c>
      <c r="K569" s="154">
        <v>1</v>
      </c>
      <c r="L569" s="342"/>
      <c r="M569" s="342"/>
      <c r="N569" s="343">
        <f t="shared" si="49"/>
        <v>0</v>
      </c>
      <c r="O569" s="343"/>
      <c r="P569" s="343"/>
      <c r="Q569" s="343"/>
      <c r="R569" s="186"/>
      <c r="T569" s="254" t="s">
        <v>5</v>
      </c>
      <c r="U569" s="255" t="s">
        <v>36</v>
      </c>
      <c r="V569" s="256"/>
      <c r="W569" s="257"/>
      <c r="X569" s="257"/>
      <c r="Y569" s="257"/>
      <c r="Z569" s="257"/>
      <c r="AA569" s="258"/>
      <c r="AR569" s="172" t="s">
        <v>132</v>
      </c>
      <c r="AT569" s="172" t="s">
        <v>118</v>
      </c>
      <c r="AU569" s="172" t="s">
        <v>93</v>
      </c>
      <c r="AY569" s="172" t="s">
        <v>117</v>
      </c>
      <c r="BE569" s="259">
        <f t="shared" si="50"/>
        <v>0</v>
      </c>
      <c r="BF569" s="259">
        <f t="shared" si="51"/>
        <v>0</v>
      </c>
      <c r="BG569" s="259">
        <f t="shared" si="52"/>
        <v>0</v>
      </c>
      <c r="BH569" s="259">
        <f t="shared" si="53"/>
        <v>0</v>
      </c>
      <c r="BI569" s="259">
        <f t="shared" si="54"/>
        <v>0</v>
      </c>
      <c r="BJ569" s="172" t="s">
        <v>16</v>
      </c>
      <c r="BK569" s="259">
        <f t="shared" si="55"/>
        <v>0</v>
      </c>
      <c r="BL569" s="172" t="s">
        <v>132</v>
      </c>
      <c r="BM569" s="172" t="s">
        <v>1946</v>
      </c>
    </row>
    <row r="570" spans="2:65" s="182" customFormat="1" ht="16.5" customHeight="1">
      <c r="B570" s="183"/>
      <c r="C570" s="151" t="s">
        <v>1947</v>
      </c>
      <c r="D570" s="151" t="s">
        <v>118</v>
      </c>
      <c r="E570" s="152" t="s">
        <v>1948</v>
      </c>
      <c r="F570" s="341" t="s">
        <v>1949</v>
      </c>
      <c r="G570" s="341"/>
      <c r="H570" s="341"/>
      <c r="I570" s="341"/>
      <c r="J570" s="153" t="s">
        <v>142</v>
      </c>
      <c r="K570" s="154">
        <v>1</v>
      </c>
      <c r="L570" s="342"/>
      <c r="M570" s="342"/>
      <c r="N570" s="343">
        <f t="shared" si="49"/>
        <v>0</v>
      </c>
      <c r="O570" s="343"/>
      <c r="P570" s="343"/>
      <c r="Q570" s="343"/>
      <c r="R570" s="186"/>
      <c r="T570" s="254" t="s">
        <v>5</v>
      </c>
      <c r="U570" s="255" t="s">
        <v>36</v>
      </c>
      <c r="V570" s="256"/>
      <c r="W570" s="257"/>
      <c r="X570" s="257"/>
      <c r="Y570" s="257"/>
      <c r="Z570" s="257"/>
      <c r="AA570" s="258"/>
      <c r="AR570" s="172" t="s">
        <v>132</v>
      </c>
      <c r="AT570" s="172" t="s">
        <v>118</v>
      </c>
      <c r="AU570" s="172" t="s">
        <v>93</v>
      </c>
      <c r="AY570" s="172" t="s">
        <v>117</v>
      </c>
      <c r="BE570" s="259">
        <f t="shared" si="50"/>
        <v>0</v>
      </c>
      <c r="BF570" s="259">
        <f t="shared" si="51"/>
        <v>0</v>
      </c>
      <c r="BG570" s="259">
        <f t="shared" si="52"/>
        <v>0</v>
      </c>
      <c r="BH570" s="259">
        <f t="shared" si="53"/>
        <v>0</v>
      </c>
      <c r="BI570" s="259">
        <f t="shared" si="54"/>
        <v>0</v>
      </c>
      <c r="BJ570" s="172" t="s">
        <v>16</v>
      </c>
      <c r="BK570" s="259">
        <f t="shared" si="55"/>
        <v>0</v>
      </c>
      <c r="BL570" s="172" t="s">
        <v>132</v>
      </c>
      <c r="BM570" s="172" t="s">
        <v>1950</v>
      </c>
    </row>
    <row r="571" spans="2:65" s="182" customFormat="1" ht="16.5" customHeight="1">
      <c r="B571" s="183"/>
      <c r="C571" s="151" t="s">
        <v>1951</v>
      </c>
      <c r="D571" s="151" t="s">
        <v>118</v>
      </c>
      <c r="E571" s="152" t="s">
        <v>1952</v>
      </c>
      <c r="F571" s="341" t="s">
        <v>1953</v>
      </c>
      <c r="G571" s="341"/>
      <c r="H571" s="341"/>
      <c r="I571" s="341"/>
      <c r="J571" s="153" t="s">
        <v>142</v>
      </c>
      <c r="K571" s="154">
        <v>1</v>
      </c>
      <c r="L571" s="342"/>
      <c r="M571" s="342"/>
      <c r="N571" s="343">
        <f t="shared" si="49"/>
        <v>0</v>
      </c>
      <c r="O571" s="343"/>
      <c r="P571" s="343"/>
      <c r="Q571" s="343"/>
      <c r="R571" s="186"/>
      <c r="T571" s="254" t="s">
        <v>5</v>
      </c>
      <c r="U571" s="255" t="s">
        <v>36</v>
      </c>
      <c r="V571" s="256"/>
      <c r="W571" s="257"/>
      <c r="X571" s="257"/>
      <c r="Y571" s="257"/>
      <c r="Z571" s="257"/>
      <c r="AA571" s="258"/>
      <c r="AR571" s="172" t="s">
        <v>132</v>
      </c>
      <c r="AT571" s="172" t="s">
        <v>118</v>
      </c>
      <c r="AU571" s="172" t="s">
        <v>93</v>
      </c>
      <c r="AY571" s="172" t="s">
        <v>117</v>
      </c>
      <c r="BE571" s="259">
        <f t="shared" si="50"/>
        <v>0</v>
      </c>
      <c r="BF571" s="259">
        <f t="shared" si="51"/>
        <v>0</v>
      </c>
      <c r="BG571" s="259">
        <f t="shared" si="52"/>
        <v>0</v>
      </c>
      <c r="BH571" s="259">
        <f t="shared" si="53"/>
        <v>0</v>
      </c>
      <c r="BI571" s="259">
        <f t="shared" si="54"/>
        <v>0</v>
      </c>
      <c r="BJ571" s="172" t="s">
        <v>16</v>
      </c>
      <c r="BK571" s="259">
        <f t="shared" si="55"/>
        <v>0</v>
      </c>
      <c r="BL571" s="172" t="s">
        <v>132</v>
      </c>
      <c r="BM571" s="172" t="s">
        <v>1954</v>
      </c>
    </row>
    <row r="572" spans="2:65" s="182" customFormat="1" ht="16.5" customHeight="1">
      <c r="B572" s="183"/>
      <c r="C572" s="151" t="s">
        <v>1955</v>
      </c>
      <c r="D572" s="151" t="s">
        <v>118</v>
      </c>
      <c r="E572" s="152" t="s">
        <v>1956</v>
      </c>
      <c r="F572" s="341" t="s">
        <v>1957</v>
      </c>
      <c r="G572" s="341"/>
      <c r="H572" s="341"/>
      <c r="I572" s="341"/>
      <c r="J572" s="153" t="s">
        <v>142</v>
      </c>
      <c r="K572" s="154">
        <v>1</v>
      </c>
      <c r="L572" s="342"/>
      <c r="M572" s="342"/>
      <c r="N572" s="343">
        <f t="shared" si="49"/>
        <v>0</v>
      </c>
      <c r="O572" s="343"/>
      <c r="P572" s="343"/>
      <c r="Q572" s="343"/>
      <c r="R572" s="186"/>
      <c r="T572" s="254" t="s">
        <v>5</v>
      </c>
      <c r="U572" s="255" t="s">
        <v>36</v>
      </c>
      <c r="V572" s="256"/>
      <c r="W572" s="257"/>
      <c r="X572" s="257"/>
      <c r="Y572" s="257"/>
      <c r="Z572" s="257"/>
      <c r="AA572" s="258"/>
      <c r="AR572" s="172" t="s">
        <v>132</v>
      </c>
      <c r="AT572" s="172" t="s">
        <v>118</v>
      </c>
      <c r="AU572" s="172" t="s">
        <v>93</v>
      </c>
      <c r="AY572" s="172" t="s">
        <v>117</v>
      </c>
      <c r="BE572" s="259">
        <f t="shared" si="50"/>
        <v>0</v>
      </c>
      <c r="BF572" s="259">
        <f t="shared" si="51"/>
        <v>0</v>
      </c>
      <c r="BG572" s="259">
        <f t="shared" si="52"/>
        <v>0</v>
      </c>
      <c r="BH572" s="259">
        <f t="shared" si="53"/>
        <v>0</v>
      </c>
      <c r="BI572" s="259">
        <f t="shared" si="54"/>
        <v>0</v>
      </c>
      <c r="BJ572" s="172" t="s">
        <v>16</v>
      </c>
      <c r="BK572" s="259">
        <f t="shared" si="55"/>
        <v>0</v>
      </c>
      <c r="BL572" s="172" t="s">
        <v>132</v>
      </c>
      <c r="BM572" s="172" t="s">
        <v>1958</v>
      </c>
    </row>
    <row r="573" spans="2:65" s="182" customFormat="1" ht="16.5" customHeight="1">
      <c r="B573" s="183"/>
      <c r="C573" s="151" t="s">
        <v>1959</v>
      </c>
      <c r="D573" s="151" t="s">
        <v>118</v>
      </c>
      <c r="E573" s="152" t="s">
        <v>1960</v>
      </c>
      <c r="F573" s="341" t="s">
        <v>1961</v>
      </c>
      <c r="G573" s="341"/>
      <c r="H573" s="341"/>
      <c r="I573" s="341"/>
      <c r="J573" s="153" t="s">
        <v>142</v>
      </c>
      <c r="K573" s="154">
        <v>1</v>
      </c>
      <c r="L573" s="342"/>
      <c r="M573" s="342"/>
      <c r="N573" s="343">
        <f t="shared" si="49"/>
        <v>0</v>
      </c>
      <c r="O573" s="343"/>
      <c r="P573" s="343"/>
      <c r="Q573" s="343"/>
      <c r="R573" s="186"/>
      <c r="T573" s="254" t="s">
        <v>5</v>
      </c>
      <c r="U573" s="255" t="s">
        <v>36</v>
      </c>
      <c r="V573" s="256"/>
      <c r="W573" s="257"/>
      <c r="X573" s="257"/>
      <c r="Y573" s="257"/>
      <c r="Z573" s="257"/>
      <c r="AA573" s="258"/>
      <c r="AR573" s="172" t="s">
        <v>132</v>
      </c>
      <c r="AT573" s="172" t="s">
        <v>118</v>
      </c>
      <c r="AU573" s="172" t="s">
        <v>93</v>
      </c>
      <c r="AY573" s="172" t="s">
        <v>117</v>
      </c>
      <c r="BE573" s="259">
        <f t="shared" si="50"/>
        <v>0</v>
      </c>
      <c r="BF573" s="259">
        <f t="shared" si="51"/>
        <v>0</v>
      </c>
      <c r="BG573" s="259">
        <f t="shared" si="52"/>
        <v>0</v>
      </c>
      <c r="BH573" s="259">
        <f t="shared" si="53"/>
        <v>0</v>
      </c>
      <c r="BI573" s="259">
        <f t="shared" si="54"/>
        <v>0</v>
      </c>
      <c r="BJ573" s="172" t="s">
        <v>16</v>
      </c>
      <c r="BK573" s="259">
        <f t="shared" si="55"/>
        <v>0</v>
      </c>
      <c r="BL573" s="172" t="s">
        <v>132</v>
      </c>
      <c r="BM573" s="172" t="s">
        <v>1962</v>
      </c>
    </row>
    <row r="574" spans="2:65" s="182" customFormat="1" ht="16.5" customHeight="1">
      <c r="B574" s="183"/>
      <c r="C574" s="151" t="s">
        <v>1963</v>
      </c>
      <c r="D574" s="151" t="s">
        <v>118</v>
      </c>
      <c r="E574" s="152" t="s">
        <v>1964</v>
      </c>
      <c r="F574" s="341" t="s">
        <v>1965</v>
      </c>
      <c r="G574" s="341"/>
      <c r="H574" s="341"/>
      <c r="I574" s="341"/>
      <c r="J574" s="153" t="s">
        <v>161</v>
      </c>
      <c r="K574" s="154">
        <v>1</v>
      </c>
      <c r="L574" s="342"/>
      <c r="M574" s="342"/>
      <c r="N574" s="343">
        <f t="shared" si="49"/>
        <v>0</v>
      </c>
      <c r="O574" s="343"/>
      <c r="P574" s="343"/>
      <c r="Q574" s="343"/>
      <c r="R574" s="186"/>
      <c r="T574" s="254" t="s">
        <v>5</v>
      </c>
      <c r="U574" s="255" t="s">
        <v>36</v>
      </c>
      <c r="V574" s="256"/>
      <c r="W574" s="257"/>
      <c r="X574" s="257"/>
      <c r="Y574" s="257"/>
      <c r="Z574" s="257"/>
      <c r="AA574" s="258"/>
      <c r="AR574" s="172" t="s">
        <v>132</v>
      </c>
      <c r="AT574" s="172" t="s">
        <v>118</v>
      </c>
      <c r="AU574" s="172" t="s">
        <v>93</v>
      </c>
      <c r="AY574" s="172" t="s">
        <v>117</v>
      </c>
      <c r="BE574" s="259">
        <f t="shared" si="50"/>
        <v>0</v>
      </c>
      <c r="BF574" s="259">
        <f t="shared" si="51"/>
        <v>0</v>
      </c>
      <c r="BG574" s="259">
        <f t="shared" si="52"/>
        <v>0</v>
      </c>
      <c r="BH574" s="259">
        <f t="shared" si="53"/>
        <v>0</v>
      </c>
      <c r="BI574" s="259">
        <f t="shared" si="54"/>
        <v>0</v>
      </c>
      <c r="BJ574" s="172" t="s">
        <v>16</v>
      </c>
      <c r="BK574" s="259">
        <f t="shared" si="55"/>
        <v>0</v>
      </c>
      <c r="BL574" s="172" t="s">
        <v>132</v>
      </c>
      <c r="BM574" s="172" t="s">
        <v>1966</v>
      </c>
    </row>
    <row r="575" spans="2:65" s="182" customFormat="1" ht="16.5" customHeight="1">
      <c r="B575" s="183"/>
      <c r="C575" s="151" t="s">
        <v>1967</v>
      </c>
      <c r="D575" s="151" t="s">
        <v>118</v>
      </c>
      <c r="E575" s="152" t="s">
        <v>1968</v>
      </c>
      <c r="F575" s="341" t="s">
        <v>1969</v>
      </c>
      <c r="G575" s="341"/>
      <c r="H575" s="341"/>
      <c r="I575" s="341"/>
      <c r="J575" s="153" t="s">
        <v>161</v>
      </c>
      <c r="K575" s="154">
        <v>1</v>
      </c>
      <c r="L575" s="342"/>
      <c r="M575" s="342"/>
      <c r="N575" s="343">
        <f t="shared" si="49"/>
        <v>0</v>
      </c>
      <c r="O575" s="343"/>
      <c r="P575" s="343"/>
      <c r="Q575" s="343"/>
      <c r="R575" s="186"/>
      <c r="T575" s="254" t="s">
        <v>5</v>
      </c>
      <c r="U575" s="255" t="s">
        <v>36</v>
      </c>
      <c r="V575" s="256"/>
      <c r="W575" s="257"/>
      <c r="X575" s="257"/>
      <c r="Y575" s="257"/>
      <c r="Z575" s="257"/>
      <c r="AA575" s="258"/>
      <c r="AR575" s="172" t="s">
        <v>132</v>
      </c>
      <c r="AT575" s="172" t="s">
        <v>118</v>
      </c>
      <c r="AU575" s="172" t="s">
        <v>93</v>
      </c>
      <c r="AY575" s="172" t="s">
        <v>117</v>
      </c>
      <c r="BE575" s="259">
        <f t="shared" si="50"/>
        <v>0</v>
      </c>
      <c r="BF575" s="259">
        <f t="shared" si="51"/>
        <v>0</v>
      </c>
      <c r="BG575" s="259">
        <f t="shared" si="52"/>
        <v>0</v>
      </c>
      <c r="BH575" s="259">
        <f t="shared" si="53"/>
        <v>0</v>
      </c>
      <c r="BI575" s="259">
        <f t="shared" si="54"/>
        <v>0</v>
      </c>
      <c r="BJ575" s="172" t="s">
        <v>16</v>
      </c>
      <c r="BK575" s="259">
        <f t="shared" si="55"/>
        <v>0</v>
      </c>
      <c r="BL575" s="172" t="s">
        <v>132</v>
      </c>
      <c r="BM575" s="172" t="s">
        <v>1970</v>
      </c>
    </row>
    <row r="576" spans="2:65" s="182" customFormat="1" ht="16.5" customHeight="1">
      <c r="B576" s="183"/>
      <c r="C576" s="151" t="s">
        <v>1971</v>
      </c>
      <c r="D576" s="151" t="s">
        <v>118</v>
      </c>
      <c r="E576" s="152" t="s">
        <v>1972</v>
      </c>
      <c r="F576" s="341" t="s">
        <v>1973</v>
      </c>
      <c r="G576" s="341"/>
      <c r="H576" s="341"/>
      <c r="I576" s="341"/>
      <c r="J576" s="153" t="s">
        <v>161</v>
      </c>
      <c r="K576" s="154">
        <v>1</v>
      </c>
      <c r="L576" s="342"/>
      <c r="M576" s="342"/>
      <c r="N576" s="343">
        <f t="shared" si="49"/>
        <v>0</v>
      </c>
      <c r="O576" s="343"/>
      <c r="P576" s="343"/>
      <c r="Q576" s="343"/>
      <c r="R576" s="186"/>
      <c r="T576" s="254" t="s">
        <v>5</v>
      </c>
      <c r="U576" s="255" t="s">
        <v>36</v>
      </c>
      <c r="V576" s="256"/>
      <c r="W576" s="257"/>
      <c r="X576" s="257"/>
      <c r="Y576" s="257"/>
      <c r="Z576" s="257"/>
      <c r="AA576" s="258"/>
      <c r="AR576" s="172" t="s">
        <v>132</v>
      </c>
      <c r="AT576" s="172" t="s">
        <v>118</v>
      </c>
      <c r="AU576" s="172" t="s">
        <v>93</v>
      </c>
      <c r="AY576" s="172" t="s">
        <v>117</v>
      </c>
      <c r="BE576" s="259">
        <f t="shared" si="50"/>
        <v>0</v>
      </c>
      <c r="BF576" s="259">
        <f t="shared" si="51"/>
        <v>0</v>
      </c>
      <c r="BG576" s="259">
        <f t="shared" si="52"/>
        <v>0</v>
      </c>
      <c r="BH576" s="259">
        <f t="shared" si="53"/>
        <v>0</v>
      </c>
      <c r="BI576" s="259">
        <f t="shared" si="54"/>
        <v>0</v>
      </c>
      <c r="BJ576" s="172" t="s">
        <v>16</v>
      </c>
      <c r="BK576" s="259">
        <f t="shared" si="55"/>
        <v>0</v>
      </c>
      <c r="BL576" s="172" t="s">
        <v>132</v>
      </c>
      <c r="BM576" s="172" t="s">
        <v>1974</v>
      </c>
    </row>
    <row r="577" spans="2:65" s="182" customFormat="1" ht="16.5" customHeight="1">
      <c r="B577" s="183"/>
      <c r="C577" s="151" t="s">
        <v>1975</v>
      </c>
      <c r="D577" s="151" t="s">
        <v>118</v>
      </c>
      <c r="E577" s="152" t="s">
        <v>1976</v>
      </c>
      <c r="F577" s="341" t="s">
        <v>1977</v>
      </c>
      <c r="G577" s="341"/>
      <c r="H577" s="341"/>
      <c r="I577" s="341"/>
      <c r="J577" s="153" t="s">
        <v>142</v>
      </c>
      <c r="K577" s="154">
        <v>1</v>
      </c>
      <c r="L577" s="342"/>
      <c r="M577" s="342"/>
      <c r="N577" s="343">
        <f t="shared" si="49"/>
        <v>0</v>
      </c>
      <c r="O577" s="343"/>
      <c r="P577" s="343"/>
      <c r="Q577" s="343"/>
      <c r="R577" s="186"/>
      <c r="T577" s="254" t="s">
        <v>5</v>
      </c>
      <c r="U577" s="255" t="s">
        <v>36</v>
      </c>
      <c r="V577" s="256"/>
      <c r="W577" s="257"/>
      <c r="X577" s="257"/>
      <c r="Y577" s="257"/>
      <c r="Z577" s="257"/>
      <c r="AA577" s="258"/>
      <c r="AR577" s="172" t="s">
        <v>132</v>
      </c>
      <c r="AT577" s="172" t="s">
        <v>118</v>
      </c>
      <c r="AU577" s="172" t="s">
        <v>93</v>
      </c>
      <c r="AY577" s="172" t="s">
        <v>117</v>
      </c>
      <c r="BE577" s="259">
        <f t="shared" si="50"/>
        <v>0</v>
      </c>
      <c r="BF577" s="259">
        <f t="shared" si="51"/>
        <v>0</v>
      </c>
      <c r="BG577" s="259">
        <f t="shared" si="52"/>
        <v>0</v>
      </c>
      <c r="BH577" s="259">
        <f t="shared" si="53"/>
        <v>0</v>
      </c>
      <c r="BI577" s="259">
        <f t="shared" si="54"/>
        <v>0</v>
      </c>
      <c r="BJ577" s="172" t="s">
        <v>16</v>
      </c>
      <c r="BK577" s="259">
        <f t="shared" si="55"/>
        <v>0</v>
      </c>
      <c r="BL577" s="172" t="s">
        <v>132</v>
      </c>
      <c r="BM577" s="172" t="s">
        <v>1978</v>
      </c>
    </row>
    <row r="578" spans="2:65" s="182" customFormat="1" ht="16.5" customHeight="1">
      <c r="B578" s="183"/>
      <c r="C578" s="151" t="s">
        <v>1979</v>
      </c>
      <c r="D578" s="151" t="s">
        <v>118</v>
      </c>
      <c r="E578" s="152" t="s">
        <v>1980</v>
      </c>
      <c r="F578" s="341" t="s">
        <v>1981</v>
      </c>
      <c r="G578" s="341"/>
      <c r="H578" s="341"/>
      <c r="I578" s="341"/>
      <c r="J578" s="153" t="s">
        <v>142</v>
      </c>
      <c r="K578" s="154">
        <v>1</v>
      </c>
      <c r="L578" s="342"/>
      <c r="M578" s="342"/>
      <c r="N578" s="343">
        <f t="shared" si="49"/>
        <v>0</v>
      </c>
      <c r="O578" s="343"/>
      <c r="P578" s="343"/>
      <c r="Q578" s="343"/>
      <c r="R578" s="186"/>
      <c r="T578" s="254" t="s">
        <v>5</v>
      </c>
      <c r="U578" s="255" t="s">
        <v>36</v>
      </c>
      <c r="V578" s="256"/>
      <c r="W578" s="257"/>
      <c r="X578" s="257"/>
      <c r="Y578" s="257"/>
      <c r="Z578" s="257"/>
      <c r="AA578" s="258"/>
      <c r="AR578" s="172" t="s">
        <v>132</v>
      </c>
      <c r="AT578" s="172" t="s">
        <v>118</v>
      </c>
      <c r="AU578" s="172" t="s">
        <v>93</v>
      </c>
      <c r="AY578" s="172" t="s">
        <v>117</v>
      </c>
      <c r="BE578" s="259">
        <f t="shared" si="50"/>
        <v>0</v>
      </c>
      <c r="BF578" s="259">
        <f t="shared" si="51"/>
        <v>0</v>
      </c>
      <c r="BG578" s="259">
        <f t="shared" si="52"/>
        <v>0</v>
      </c>
      <c r="BH578" s="259">
        <f t="shared" si="53"/>
        <v>0</v>
      </c>
      <c r="BI578" s="259">
        <f t="shared" si="54"/>
        <v>0</v>
      </c>
      <c r="BJ578" s="172" t="s">
        <v>16</v>
      </c>
      <c r="BK578" s="259">
        <f t="shared" si="55"/>
        <v>0</v>
      </c>
      <c r="BL578" s="172" t="s">
        <v>132</v>
      </c>
      <c r="BM578" s="172" t="s">
        <v>1982</v>
      </c>
    </row>
    <row r="579" spans="2:65" s="182" customFormat="1" ht="16.5" customHeight="1">
      <c r="B579" s="183"/>
      <c r="C579" s="151" t="s">
        <v>1983</v>
      </c>
      <c r="D579" s="151" t="s">
        <v>118</v>
      </c>
      <c r="E579" s="152" t="s">
        <v>1984</v>
      </c>
      <c r="F579" s="341" t="s">
        <v>1985</v>
      </c>
      <c r="G579" s="341"/>
      <c r="H579" s="341"/>
      <c r="I579" s="341"/>
      <c r="J579" s="153" t="s">
        <v>142</v>
      </c>
      <c r="K579" s="154">
        <v>1</v>
      </c>
      <c r="L579" s="342"/>
      <c r="M579" s="342"/>
      <c r="N579" s="343">
        <f t="shared" si="49"/>
        <v>0</v>
      </c>
      <c r="O579" s="343"/>
      <c r="P579" s="343"/>
      <c r="Q579" s="343"/>
      <c r="R579" s="186"/>
      <c r="T579" s="254" t="s">
        <v>5</v>
      </c>
      <c r="U579" s="255" t="s">
        <v>36</v>
      </c>
      <c r="V579" s="256"/>
      <c r="W579" s="257"/>
      <c r="X579" s="257"/>
      <c r="Y579" s="257"/>
      <c r="Z579" s="257"/>
      <c r="AA579" s="258"/>
      <c r="AR579" s="172" t="s">
        <v>132</v>
      </c>
      <c r="AT579" s="172" t="s">
        <v>118</v>
      </c>
      <c r="AU579" s="172" t="s">
        <v>93</v>
      </c>
      <c r="AY579" s="172" t="s">
        <v>117</v>
      </c>
      <c r="BE579" s="259">
        <f t="shared" si="50"/>
        <v>0</v>
      </c>
      <c r="BF579" s="259">
        <f t="shared" si="51"/>
        <v>0</v>
      </c>
      <c r="BG579" s="259">
        <f t="shared" si="52"/>
        <v>0</v>
      </c>
      <c r="BH579" s="259">
        <f t="shared" si="53"/>
        <v>0</v>
      </c>
      <c r="BI579" s="259">
        <f t="shared" si="54"/>
        <v>0</v>
      </c>
      <c r="BJ579" s="172" t="s">
        <v>16</v>
      </c>
      <c r="BK579" s="259">
        <f t="shared" si="55"/>
        <v>0</v>
      </c>
      <c r="BL579" s="172" t="s">
        <v>132</v>
      </c>
      <c r="BM579" s="172" t="s">
        <v>1986</v>
      </c>
    </row>
    <row r="580" spans="2:65" s="182" customFormat="1" ht="16.5" customHeight="1">
      <c r="B580" s="183"/>
      <c r="C580" s="151" t="s">
        <v>1987</v>
      </c>
      <c r="D580" s="151" t="s">
        <v>118</v>
      </c>
      <c r="E580" s="152" t="s">
        <v>1988</v>
      </c>
      <c r="F580" s="341" t="s">
        <v>1989</v>
      </c>
      <c r="G580" s="341"/>
      <c r="H580" s="341"/>
      <c r="I580" s="341"/>
      <c r="J580" s="153" t="s">
        <v>142</v>
      </c>
      <c r="K580" s="154">
        <v>1</v>
      </c>
      <c r="L580" s="342"/>
      <c r="M580" s="342"/>
      <c r="N580" s="343">
        <f t="shared" si="49"/>
        <v>0</v>
      </c>
      <c r="O580" s="343"/>
      <c r="P580" s="343"/>
      <c r="Q580" s="343"/>
      <c r="R580" s="186"/>
      <c r="T580" s="254" t="s">
        <v>5</v>
      </c>
      <c r="U580" s="255" t="s">
        <v>36</v>
      </c>
      <c r="V580" s="256"/>
      <c r="W580" s="257"/>
      <c r="X580" s="257"/>
      <c r="Y580" s="257"/>
      <c r="Z580" s="257"/>
      <c r="AA580" s="258"/>
      <c r="AR580" s="172" t="s">
        <v>132</v>
      </c>
      <c r="AT580" s="172" t="s">
        <v>118</v>
      </c>
      <c r="AU580" s="172" t="s">
        <v>93</v>
      </c>
      <c r="AY580" s="172" t="s">
        <v>117</v>
      </c>
      <c r="BE580" s="259">
        <f t="shared" si="50"/>
        <v>0</v>
      </c>
      <c r="BF580" s="259">
        <f t="shared" si="51"/>
        <v>0</v>
      </c>
      <c r="BG580" s="259">
        <f t="shared" si="52"/>
        <v>0</v>
      </c>
      <c r="BH580" s="259">
        <f t="shared" si="53"/>
        <v>0</v>
      </c>
      <c r="BI580" s="259">
        <f t="shared" si="54"/>
        <v>0</v>
      </c>
      <c r="BJ580" s="172" t="s">
        <v>16</v>
      </c>
      <c r="BK580" s="259">
        <f t="shared" si="55"/>
        <v>0</v>
      </c>
      <c r="BL580" s="172" t="s">
        <v>132</v>
      </c>
      <c r="BM580" s="172" t="s">
        <v>1990</v>
      </c>
    </row>
    <row r="581" spans="2:65" s="182" customFormat="1" ht="25.5" customHeight="1">
      <c r="B581" s="183"/>
      <c r="C581" s="151" t="s">
        <v>1991</v>
      </c>
      <c r="D581" s="151" t="s">
        <v>118</v>
      </c>
      <c r="E581" s="152" t="s">
        <v>1992</v>
      </c>
      <c r="F581" s="341" t="s">
        <v>1993</v>
      </c>
      <c r="G581" s="341"/>
      <c r="H581" s="341"/>
      <c r="I581" s="341"/>
      <c r="J581" s="153" t="s">
        <v>161</v>
      </c>
      <c r="K581" s="154">
        <v>1</v>
      </c>
      <c r="L581" s="342"/>
      <c r="M581" s="342"/>
      <c r="N581" s="343">
        <f t="shared" si="49"/>
        <v>0</v>
      </c>
      <c r="O581" s="343"/>
      <c r="P581" s="343"/>
      <c r="Q581" s="343"/>
      <c r="R581" s="186"/>
      <c r="T581" s="254" t="s">
        <v>5</v>
      </c>
      <c r="U581" s="255" t="s">
        <v>36</v>
      </c>
      <c r="V581" s="256"/>
      <c r="W581" s="257"/>
      <c r="X581" s="257"/>
      <c r="Y581" s="257"/>
      <c r="Z581" s="257"/>
      <c r="AA581" s="258"/>
      <c r="AR581" s="172" t="s">
        <v>132</v>
      </c>
      <c r="AT581" s="172" t="s">
        <v>118</v>
      </c>
      <c r="AU581" s="172" t="s">
        <v>93</v>
      </c>
      <c r="AY581" s="172" t="s">
        <v>117</v>
      </c>
      <c r="BE581" s="259">
        <f t="shared" si="50"/>
        <v>0</v>
      </c>
      <c r="BF581" s="259">
        <f t="shared" si="51"/>
        <v>0</v>
      </c>
      <c r="BG581" s="259">
        <f t="shared" si="52"/>
        <v>0</v>
      </c>
      <c r="BH581" s="259">
        <f t="shared" si="53"/>
        <v>0</v>
      </c>
      <c r="BI581" s="259">
        <f t="shared" si="54"/>
        <v>0</v>
      </c>
      <c r="BJ581" s="172" t="s">
        <v>16</v>
      </c>
      <c r="BK581" s="259">
        <f t="shared" si="55"/>
        <v>0</v>
      </c>
      <c r="BL581" s="172" t="s">
        <v>132</v>
      </c>
      <c r="BM581" s="172" t="s">
        <v>1994</v>
      </c>
    </row>
    <row r="582" spans="2:65" s="182" customFormat="1" ht="25.5" customHeight="1">
      <c r="B582" s="183"/>
      <c r="C582" s="151" t="s">
        <v>1995</v>
      </c>
      <c r="D582" s="151" t="s">
        <v>118</v>
      </c>
      <c r="E582" s="152" t="s">
        <v>1996</v>
      </c>
      <c r="F582" s="341" t="s">
        <v>1997</v>
      </c>
      <c r="G582" s="341"/>
      <c r="H582" s="341"/>
      <c r="I582" s="341"/>
      <c r="J582" s="153" t="s">
        <v>161</v>
      </c>
      <c r="K582" s="154">
        <v>1</v>
      </c>
      <c r="L582" s="342"/>
      <c r="M582" s="342"/>
      <c r="N582" s="343">
        <f t="shared" si="49"/>
        <v>0</v>
      </c>
      <c r="O582" s="343"/>
      <c r="P582" s="343"/>
      <c r="Q582" s="343"/>
      <c r="R582" s="186"/>
      <c r="T582" s="254" t="s">
        <v>5</v>
      </c>
      <c r="U582" s="255" t="s">
        <v>36</v>
      </c>
      <c r="V582" s="256"/>
      <c r="W582" s="257"/>
      <c r="X582" s="257"/>
      <c r="Y582" s="257"/>
      <c r="Z582" s="257"/>
      <c r="AA582" s="258"/>
      <c r="AR582" s="172" t="s">
        <v>132</v>
      </c>
      <c r="AT582" s="172" t="s">
        <v>118</v>
      </c>
      <c r="AU582" s="172" t="s">
        <v>93</v>
      </c>
      <c r="AY582" s="172" t="s">
        <v>117</v>
      </c>
      <c r="BE582" s="259">
        <f t="shared" si="50"/>
        <v>0</v>
      </c>
      <c r="BF582" s="259">
        <f t="shared" si="51"/>
        <v>0</v>
      </c>
      <c r="BG582" s="259">
        <f t="shared" si="52"/>
        <v>0</v>
      </c>
      <c r="BH582" s="259">
        <f t="shared" si="53"/>
        <v>0</v>
      </c>
      <c r="BI582" s="259">
        <f t="shared" si="54"/>
        <v>0</v>
      </c>
      <c r="BJ582" s="172" t="s">
        <v>16</v>
      </c>
      <c r="BK582" s="259">
        <f t="shared" si="55"/>
        <v>0</v>
      </c>
      <c r="BL582" s="172" t="s">
        <v>132</v>
      </c>
      <c r="BM582" s="172" t="s">
        <v>1998</v>
      </c>
    </row>
    <row r="583" spans="2:65" s="182" customFormat="1" ht="38.25" customHeight="1">
      <c r="B583" s="183"/>
      <c r="C583" s="151" t="s">
        <v>1999</v>
      </c>
      <c r="D583" s="151" t="s">
        <v>118</v>
      </c>
      <c r="E583" s="152" t="s">
        <v>2000</v>
      </c>
      <c r="F583" s="341" t="s">
        <v>2001</v>
      </c>
      <c r="G583" s="341"/>
      <c r="H583" s="341"/>
      <c r="I583" s="341"/>
      <c r="J583" s="153" t="s">
        <v>161</v>
      </c>
      <c r="K583" s="154">
        <v>1</v>
      </c>
      <c r="L583" s="342"/>
      <c r="M583" s="342"/>
      <c r="N583" s="343">
        <f t="shared" si="49"/>
        <v>0</v>
      </c>
      <c r="O583" s="343"/>
      <c r="P583" s="343"/>
      <c r="Q583" s="343"/>
      <c r="R583" s="186"/>
      <c r="T583" s="254" t="s">
        <v>5</v>
      </c>
      <c r="U583" s="255" t="s">
        <v>36</v>
      </c>
      <c r="V583" s="256"/>
      <c r="W583" s="257"/>
      <c r="X583" s="257"/>
      <c r="Y583" s="257"/>
      <c r="Z583" s="257"/>
      <c r="AA583" s="258"/>
      <c r="AR583" s="172" t="s">
        <v>132</v>
      </c>
      <c r="AT583" s="172" t="s">
        <v>118</v>
      </c>
      <c r="AU583" s="172" t="s">
        <v>93</v>
      </c>
      <c r="AY583" s="172" t="s">
        <v>117</v>
      </c>
      <c r="BE583" s="259">
        <f t="shared" si="50"/>
        <v>0</v>
      </c>
      <c r="BF583" s="259">
        <f t="shared" si="51"/>
        <v>0</v>
      </c>
      <c r="BG583" s="259">
        <f t="shared" si="52"/>
        <v>0</v>
      </c>
      <c r="BH583" s="259">
        <f t="shared" si="53"/>
        <v>0</v>
      </c>
      <c r="BI583" s="259">
        <f t="shared" si="54"/>
        <v>0</v>
      </c>
      <c r="BJ583" s="172" t="s">
        <v>16</v>
      </c>
      <c r="BK583" s="259">
        <f t="shared" si="55"/>
        <v>0</v>
      </c>
      <c r="BL583" s="172" t="s">
        <v>132</v>
      </c>
      <c r="BM583" s="172" t="s">
        <v>2002</v>
      </c>
    </row>
    <row r="584" spans="2:65" s="182" customFormat="1" ht="25.5" customHeight="1">
      <c r="B584" s="183"/>
      <c r="C584" s="151" t="s">
        <v>2003</v>
      </c>
      <c r="D584" s="151" t="s">
        <v>118</v>
      </c>
      <c r="E584" s="152" t="s">
        <v>2004</v>
      </c>
      <c r="F584" s="341" t="s">
        <v>2005</v>
      </c>
      <c r="G584" s="341"/>
      <c r="H584" s="341"/>
      <c r="I584" s="341"/>
      <c r="J584" s="153" t="s">
        <v>142</v>
      </c>
      <c r="K584" s="154">
        <v>1</v>
      </c>
      <c r="L584" s="342"/>
      <c r="M584" s="342"/>
      <c r="N584" s="343">
        <f t="shared" si="49"/>
        <v>0</v>
      </c>
      <c r="O584" s="343"/>
      <c r="P584" s="343"/>
      <c r="Q584" s="343"/>
      <c r="R584" s="186"/>
      <c r="T584" s="254" t="s">
        <v>5</v>
      </c>
      <c r="U584" s="255" t="s">
        <v>36</v>
      </c>
      <c r="V584" s="256"/>
      <c r="W584" s="257"/>
      <c r="X584" s="257"/>
      <c r="Y584" s="257"/>
      <c r="Z584" s="257"/>
      <c r="AA584" s="258"/>
      <c r="AR584" s="172" t="s">
        <v>132</v>
      </c>
      <c r="AT584" s="172" t="s">
        <v>118</v>
      </c>
      <c r="AU584" s="172" t="s">
        <v>93</v>
      </c>
      <c r="AY584" s="172" t="s">
        <v>117</v>
      </c>
      <c r="BE584" s="259">
        <f t="shared" si="50"/>
        <v>0</v>
      </c>
      <c r="BF584" s="259">
        <f t="shared" si="51"/>
        <v>0</v>
      </c>
      <c r="BG584" s="259">
        <f t="shared" si="52"/>
        <v>0</v>
      </c>
      <c r="BH584" s="259">
        <f t="shared" si="53"/>
        <v>0</v>
      </c>
      <c r="BI584" s="259">
        <f t="shared" si="54"/>
        <v>0</v>
      </c>
      <c r="BJ584" s="172" t="s">
        <v>16</v>
      </c>
      <c r="BK584" s="259">
        <f t="shared" si="55"/>
        <v>0</v>
      </c>
      <c r="BL584" s="172" t="s">
        <v>132</v>
      </c>
      <c r="BM584" s="172" t="s">
        <v>2006</v>
      </c>
    </row>
    <row r="585" spans="2:65" s="182" customFormat="1" ht="16.5" customHeight="1">
      <c r="B585" s="183"/>
      <c r="C585" s="151" t="s">
        <v>2007</v>
      </c>
      <c r="D585" s="151" t="s">
        <v>118</v>
      </c>
      <c r="E585" s="152" t="s">
        <v>2008</v>
      </c>
      <c r="F585" s="341" t="s">
        <v>2009</v>
      </c>
      <c r="G585" s="341"/>
      <c r="H585" s="341"/>
      <c r="I585" s="341"/>
      <c r="J585" s="153" t="s">
        <v>142</v>
      </c>
      <c r="K585" s="154">
        <v>1</v>
      </c>
      <c r="L585" s="342"/>
      <c r="M585" s="342"/>
      <c r="N585" s="343">
        <f t="shared" si="49"/>
        <v>0</v>
      </c>
      <c r="O585" s="343"/>
      <c r="P585" s="343"/>
      <c r="Q585" s="343"/>
      <c r="R585" s="186"/>
      <c r="T585" s="254" t="s">
        <v>5</v>
      </c>
      <c r="U585" s="255" t="s">
        <v>36</v>
      </c>
      <c r="V585" s="256"/>
      <c r="W585" s="257"/>
      <c r="X585" s="257"/>
      <c r="Y585" s="257"/>
      <c r="Z585" s="257"/>
      <c r="AA585" s="258"/>
      <c r="AR585" s="172" t="s">
        <v>132</v>
      </c>
      <c r="AT585" s="172" t="s">
        <v>118</v>
      </c>
      <c r="AU585" s="172" t="s">
        <v>93</v>
      </c>
      <c r="AY585" s="172" t="s">
        <v>117</v>
      </c>
      <c r="BE585" s="259">
        <f t="shared" si="50"/>
        <v>0</v>
      </c>
      <c r="BF585" s="259">
        <f t="shared" si="51"/>
        <v>0</v>
      </c>
      <c r="BG585" s="259">
        <f t="shared" si="52"/>
        <v>0</v>
      </c>
      <c r="BH585" s="259">
        <f t="shared" si="53"/>
        <v>0</v>
      </c>
      <c r="BI585" s="259">
        <f t="shared" si="54"/>
        <v>0</v>
      </c>
      <c r="BJ585" s="172" t="s">
        <v>16</v>
      </c>
      <c r="BK585" s="259">
        <f t="shared" si="55"/>
        <v>0</v>
      </c>
      <c r="BL585" s="172" t="s">
        <v>132</v>
      </c>
      <c r="BM585" s="172" t="s">
        <v>2010</v>
      </c>
    </row>
    <row r="586" spans="2:65" s="182" customFormat="1" ht="16.5" customHeight="1">
      <c r="B586" s="183"/>
      <c r="C586" s="151" t="s">
        <v>2011</v>
      </c>
      <c r="D586" s="151" t="s">
        <v>118</v>
      </c>
      <c r="E586" s="152" t="s">
        <v>2012</v>
      </c>
      <c r="F586" s="341" t="s">
        <v>2013</v>
      </c>
      <c r="G586" s="341"/>
      <c r="H586" s="341"/>
      <c r="I586" s="341"/>
      <c r="J586" s="153" t="s">
        <v>142</v>
      </c>
      <c r="K586" s="154">
        <v>1</v>
      </c>
      <c r="L586" s="342"/>
      <c r="M586" s="342"/>
      <c r="N586" s="343">
        <f t="shared" si="49"/>
        <v>0</v>
      </c>
      <c r="O586" s="343"/>
      <c r="P586" s="343"/>
      <c r="Q586" s="343"/>
      <c r="R586" s="186"/>
      <c r="T586" s="254" t="s">
        <v>5</v>
      </c>
      <c r="U586" s="255" t="s">
        <v>36</v>
      </c>
      <c r="V586" s="256"/>
      <c r="W586" s="257"/>
      <c r="X586" s="257"/>
      <c r="Y586" s="257"/>
      <c r="Z586" s="257"/>
      <c r="AA586" s="258"/>
      <c r="AR586" s="172" t="s">
        <v>132</v>
      </c>
      <c r="AT586" s="172" t="s">
        <v>118</v>
      </c>
      <c r="AU586" s="172" t="s">
        <v>93</v>
      </c>
      <c r="AY586" s="172" t="s">
        <v>117</v>
      </c>
      <c r="BE586" s="259">
        <f t="shared" si="50"/>
        <v>0</v>
      </c>
      <c r="BF586" s="259">
        <f t="shared" si="51"/>
        <v>0</v>
      </c>
      <c r="BG586" s="259">
        <f t="shared" si="52"/>
        <v>0</v>
      </c>
      <c r="BH586" s="259">
        <f t="shared" si="53"/>
        <v>0</v>
      </c>
      <c r="BI586" s="259">
        <f t="shared" si="54"/>
        <v>0</v>
      </c>
      <c r="BJ586" s="172" t="s">
        <v>16</v>
      </c>
      <c r="BK586" s="259">
        <f t="shared" si="55"/>
        <v>0</v>
      </c>
      <c r="BL586" s="172" t="s">
        <v>132</v>
      </c>
      <c r="BM586" s="172" t="s">
        <v>2014</v>
      </c>
    </row>
    <row r="587" spans="2:65" s="182" customFormat="1" ht="16.5" customHeight="1">
      <c r="B587" s="183"/>
      <c r="C587" s="151" t="s">
        <v>2015</v>
      </c>
      <c r="D587" s="151" t="s">
        <v>118</v>
      </c>
      <c r="E587" s="152" t="s">
        <v>2016</v>
      </c>
      <c r="F587" s="341" t="s">
        <v>2017</v>
      </c>
      <c r="G587" s="341"/>
      <c r="H587" s="341"/>
      <c r="I587" s="341"/>
      <c r="J587" s="153" t="s">
        <v>142</v>
      </c>
      <c r="K587" s="154">
        <v>1</v>
      </c>
      <c r="L587" s="342"/>
      <c r="M587" s="342"/>
      <c r="N587" s="343">
        <f t="shared" si="49"/>
        <v>0</v>
      </c>
      <c r="O587" s="343"/>
      <c r="P587" s="343"/>
      <c r="Q587" s="343"/>
      <c r="R587" s="186"/>
      <c r="T587" s="254" t="s">
        <v>5</v>
      </c>
      <c r="U587" s="255" t="s">
        <v>36</v>
      </c>
      <c r="V587" s="256"/>
      <c r="W587" s="257"/>
      <c r="X587" s="257"/>
      <c r="Y587" s="257"/>
      <c r="Z587" s="257"/>
      <c r="AA587" s="258"/>
      <c r="AR587" s="172" t="s">
        <v>132</v>
      </c>
      <c r="AT587" s="172" t="s">
        <v>118</v>
      </c>
      <c r="AU587" s="172" t="s">
        <v>93</v>
      </c>
      <c r="AY587" s="172" t="s">
        <v>117</v>
      </c>
      <c r="BE587" s="259">
        <f t="shared" si="50"/>
        <v>0</v>
      </c>
      <c r="BF587" s="259">
        <f t="shared" si="51"/>
        <v>0</v>
      </c>
      <c r="BG587" s="259">
        <f t="shared" si="52"/>
        <v>0</v>
      </c>
      <c r="BH587" s="259">
        <f t="shared" si="53"/>
        <v>0</v>
      </c>
      <c r="BI587" s="259">
        <f t="shared" si="54"/>
        <v>0</v>
      </c>
      <c r="BJ587" s="172" t="s">
        <v>16</v>
      </c>
      <c r="BK587" s="259">
        <f t="shared" si="55"/>
        <v>0</v>
      </c>
      <c r="BL587" s="172" t="s">
        <v>132</v>
      </c>
      <c r="BM587" s="172" t="s">
        <v>2018</v>
      </c>
    </row>
    <row r="588" spans="2:65" s="182" customFormat="1" ht="16.5" customHeight="1">
      <c r="B588" s="183"/>
      <c r="C588" s="151" t="s">
        <v>2019</v>
      </c>
      <c r="D588" s="151" t="s">
        <v>118</v>
      </c>
      <c r="E588" s="152" t="s">
        <v>2020</v>
      </c>
      <c r="F588" s="341" t="s">
        <v>2021</v>
      </c>
      <c r="G588" s="341"/>
      <c r="H588" s="341"/>
      <c r="I588" s="341"/>
      <c r="J588" s="153" t="s">
        <v>142</v>
      </c>
      <c r="K588" s="154">
        <v>1</v>
      </c>
      <c r="L588" s="342"/>
      <c r="M588" s="342"/>
      <c r="N588" s="343">
        <f t="shared" si="49"/>
        <v>0</v>
      </c>
      <c r="O588" s="343"/>
      <c r="P588" s="343"/>
      <c r="Q588" s="343"/>
      <c r="R588" s="186"/>
      <c r="T588" s="254" t="s">
        <v>5</v>
      </c>
      <c r="U588" s="255" t="s">
        <v>36</v>
      </c>
      <c r="V588" s="256"/>
      <c r="W588" s="257"/>
      <c r="X588" s="257"/>
      <c r="Y588" s="257"/>
      <c r="Z588" s="257"/>
      <c r="AA588" s="258"/>
      <c r="AR588" s="172" t="s">
        <v>132</v>
      </c>
      <c r="AT588" s="172" t="s">
        <v>118</v>
      </c>
      <c r="AU588" s="172" t="s">
        <v>93</v>
      </c>
      <c r="AY588" s="172" t="s">
        <v>117</v>
      </c>
      <c r="BE588" s="259">
        <f t="shared" si="50"/>
        <v>0</v>
      </c>
      <c r="BF588" s="259">
        <f t="shared" si="51"/>
        <v>0</v>
      </c>
      <c r="BG588" s="259">
        <f t="shared" si="52"/>
        <v>0</v>
      </c>
      <c r="BH588" s="259">
        <f t="shared" si="53"/>
        <v>0</v>
      </c>
      <c r="BI588" s="259">
        <f t="shared" si="54"/>
        <v>0</v>
      </c>
      <c r="BJ588" s="172" t="s">
        <v>16</v>
      </c>
      <c r="BK588" s="259">
        <f t="shared" si="55"/>
        <v>0</v>
      </c>
      <c r="BL588" s="172" t="s">
        <v>132</v>
      </c>
      <c r="BM588" s="172" t="s">
        <v>2022</v>
      </c>
    </row>
    <row r="589" spans="2:65" s="182" customFormat="1" ht="25.5" customHeight="1">
      <c r="B589" s="183"/>
      <c r="C589" s="151" t="s">
        <v>2023</v>
      </c>
      <c r="D589" s="151" t="s">
        <v>118</v>
      </c>
      <c r="E589" s="152" t="s">
        <v>2024</v>
      </c>
      <c r="F589" s="341" t="s">
        <v>2025</v>
      </c>
      <c r="G589" s="341"/>
      <c r="H589" s="341"/>
      <c r="I589" s="341"/>
      <c r="J589" s="153" t="s">
        <v>142</v>
      </c>
      <c r="K589" s="154">
        <v>1</v>
      </c>
      <c r="L589" s="342"/>
      <c r="M589" s="342"/>
      <c r="N589" s="343">
        <f t="shared" si="49"/>
        <v>0</v>
      </c>
      <c r="O589" s="343"/>
      <c r="P589" s="343"/>
      <c r="Q589" s="343"/>
      <c r="R589" s="186"/>
      <c r="T589" s="254" t="s">
        <v>5</v>
      </c>
      <c r="U589" s="255" t="s">
        <v>36</v>
      </c>
      <c r="V589" s="256"/>
      <c r="W589" s="257"/>
      <c r="X589" s="257"/>
      <c r="Y589" s="257"/>
      <c r="Z589" s="257"/>
      <c r="AA589" s="258"/>
      <c r="AR589" s="172" t="s">
        <v>132</v>
      </c>
      <c r="AT589" s="172" t="s">
        <v>118</v>
      </c>
      <c r="AU589" s="172" t="s">
        <v>93</v>
      </c>
      <c r="AY589" s="172" t="s">
        <v>117</v>
      </c>
      <c r="BE589" s="259">
        <f t="shared" si="50"/>
        <v>0</v>
      </c>
      <c r="BF589" s="259">
        <f t="shared" si="51"/>
        <v>0</v>
      </c>
      <c r="BG589" s="259">
        <f t="shared" si="52"/>
        <v>0</v>
      </c>
      <c r="BH589" s="259">
        <f t="shared" si="53"/>
        <v>0</v>
      </c>
      <c r="BI589" s="259">
        <f t="shared" si="54"/>
        <v>0</v>
      </c>
      <c r="BJ589" s="172" t="s">
        <v>16</v>
      </c>
      <c r="BK589" s="259">
        <f t="shared" si="55"/>
        <v>0</v>
      </c>
      <c r="BL589" s="172" t="s">
        <v>132</v>
      </c>
      <c r="BM589" s="172" t="s">
        <v>2026</v>
      </c>
    </row>
    <row r="590" spans="2:65" s="182" customFormat="1" ht="25.5" customHeight="1">
      <c r="B590" s="183"/>
      <c r="C590" s="151" t="s">
        <v>2027</v>
      </c>
      <c r="D590" s="151" t="s">
        <v>118</v>
      </c>
      <c r="E590" s="152" t="s">
        <v>2028</v>
      </c>
      <c r="F590" s="341" t="s">
        <v>2029</v>
      </c>
      <c r="G590" s="341"/>
      <c r="H590" s="341"/>
      <c r="I590" s="341"/>
      <c r="J590" s="153" t="s">
        <v>142</v>
      </c>
      <c r="K590" s="154">
        <v>1</v>
      </c>
      <c r="L590" s="342"/>
      <c r="M590" s="342"/>
      <c r="N590" s="343">
        <f t="shared" si="49"/>
        <v>0</v>
      </c>
      <c r="O590" s="343"/>
      <c r="P590" s="343"/>
      <c r="Q590" s="343"/>
      <c r="R590" s="186"/>
      <c r="T590" s="254" t="s">
        <v>5</v>
      </c>
      <c r="U590" s="255" t="s">
        <v>36</v>
      </c>
      <c r="V590" s="256"/>
      <c r="W590" s="257"/>
      <c r="X590" s="257"/>
      <c r="Y590" s="257"/>
      <c r="Z590" s="257"/>
      <c r="AA590" s="258"/>
      <c r="AR590" s="172" t="s">
        <v>132</v>
      </c>
      <c r="AT590" s="172" t="s">
        <v>118</v>
      </c>
      <c r="AU590" s="172" t="s">
        <v>93</v>
      </c>
      <c r="AY590" s="172" t="s">
        <v>117</v>
      </c>
      <c r="BE590" s="259">
        <f t="shared" si="50"/>
        <v>0</v>
      </c>
      <c r="BF590" s="259">
        <f t="shared" si="51"/>
        <v>0</v>
      </c>
      <c r="BG590" s="259">
        <f t="shared" si="52"/>
        <v>0</v>
      </c>
      <c r="BH590" s="259">
        <f t="shared" si="53"/>
        <v>0</v>
      </c>
      <c r="BI590" s="259">
        <f t="shared" si="54"/>
        <v>0</v>
      </c>
      <c r="BJ590" s="172" t="s">
        <v>16</v>
      </c>
      <c r="BK590" s="259">
        <f t="shared" si="55"/>
        <v>0</v>
      </c>
      <c r="BL590" s="172" t="s">
        <v>132</v>
      </c>
      <c r="BM590" s="172" t="s">
        <v>2030</v>
      </c>
    </row>
    <row r="591" spans="2:65" s="182" customFormat="1" ht="25.5" customHeight="1">
      <c r="B591" s="183"/>
      <c r="C591" s="151" t="s">
        <v>2031</v>
      </c>
      <c r="D591" s="151" t="s">
        <v>118</v>
      </c>
      <c r="E591" s="152" t="s">
        <v>2032</v>
      </c>
      <c r="F591" s="341" t="s">
        <v>2033</v>
      </c>
      <c r="G591" s="341"/>
      <c r="H591" s="341"/>
      <c r="I591" s="341"/>
      <c r="J591" s="153" t="s">
        <v>142</v>
      </c>
      <c r="K591" s="154">
        <v>1</v>
      </c>
      <c r="L591" s="342"/>
      <c r="M591" s="342"/>
      <c r="N591" s="343">
        <f t="shared" si="49"/>
        <v>0</v>
      </c>
      <c r="O591" s="343"/>
      <c r="P591" s="343"/>
      <c r="Q591" s="343"/>
      <c r="R591" s="186"/>
      <c r="T591" s="254" t="s">
        <v>5</v>
      </c>
      <c r="U591" s="255" t="s">
        <v>36</v>
      </c>
      <c r="V591" s="256"/>
      <c r="W591" s="257"/>
      <c r="X591" s="257"/>
      <c r="Y591" s="257"/>
      <c r="Z591" s="257"/>
      <c r="AA591" s="258"/>
      <c r="AR591" s="172" t="s">
        <v>132</v>
      </c>
      <c r="AT591" s="172" t="s">
        <v>118</v>
      </c>
      <c r="AU591" s="172" t="s">
        <v>93</v>
      </c>
      <c r="AY591" s="172" t="s">
        <v>117</v>
      </c>
      <c r="BE591" s="259">
        <f t="shared" si="50"/>
        <v>0</v>
      </c>
      <c r="BF591" s="259">
        <f t="shared" si="51"/>
        <v>0</v>
      </c>
      <c r="BG591" s="259">
        <f t="shared" si="52"/>
        <v>0</v>
      </c>
      <c r="BH591" s="259">
        <f t="shared" si="53"/>
        <v>0</v>
      </c>
      <c r="BI591" s="259">
        <f t="shared" si="54"/>
        <v>0</v>
      </c>
      <c r="BJ591" s="172" t="s">
        <v>16</v>
      </c>
      <c r="BK591" s="259">
        <f t="shared" si="55"/>
        <v>0</v>
      </c>
      <c r="BL591" s="172" t="s">
        <v>132</v>
      </c>
      <c r="BM591" s="172" t="s">
        <v>2034</v>
      </c>
    </row>
    <row r="592" spans="2:65" s="182" customFormat="1" ht="25.5" customHeight="1">
      <c r="B592" s="183"/>
      <c r="C592" s="151" t="s">
        <v>2035</v>
      </c>
      <c r="D592" s="151" t="s">
        <v>118</v>
      </c>
      <c r="E592" s="152" t="s">
        <v>2036</v>
      </c>
      <c r="F592" s="341" t="s">
        <v>2037</v>
      </c>
      <c r="G592" s="341"/>
      <c r="H592" s="341"/>
      <c r="I592" s="341"/>
      <c r="J592" s="153" t="s">
        <v>142</v>
      </c>
      <c r="K592" s="154">
        <v>1</v>
      </c>
      <c r="L592" s="342"/>
      <c r="M592" s="342"/>
      <c r="N592" s="343">
        <f t="shared" si="49"/>
        <v>0</v>
      </c>
      <c r="O592" s="343"/>
      <c r="P592" s="343"/>
      <c r="Q592" s="343"/>
      <c r="R592" s="186"/>
      <c r="T592" s="254" t="s">
        <v>5</v>
      </c>
      <c r="U592" s="255" t="s">
        <v>36</v>
      </c>
      <c r="V592" s="256"/>
      <c r="W592" s="257"/>
      <c r="X592" s="257"/>
      <c r="Y592" s="257"/>
      <c r="Z592" s="257"/>
      <c r="AA592" s="258"/>
      <c r="AR592" s="172" t="s">
        <v>132</v>
      </c>
      <c r="AT592" s="172" t="s">
        <v>118</v>
      </c>
      <c r="AU592" s="172" t="s">
        <v>93</v>
      </c>
      <c r="AY592" s="172" t="s">
        <v>117</v>
      </c>
      <c r="BE592" s="259">
        <f t="shared" si="50"/>
        <v>0</v>
      </c>
      <c r="BF592" s="259">
        <f t="shared" si="51"/>
        <v>0</v>
      </c>
      <c r="BG592" s="259">
        <f t="shared" si="52"/>
        <v>0</v>
      </c>
      <c r="BH592" s="259">
        <f t="shared" si="53"/>
        <v>0</v>
      </c>
      <c r="BI592" s="259">
        <f t="shared" si="54"/>
        <v>0</v>
      </c>
      <c r="BJ592" s="172" t="s">
        <v>16</v>
      </c>
      <c r="BK592" s="259">
        <f t="shared" si="55"/>
        <v>0</v>
      </c>
      <c r="BL592" s="172" t="s">
        <v>132</v>
      </c>
      <c r="BM592" s="172" t="s">
        <v>2038</v>
      </c>
    </row>
    <row r="593" spans="2:65" s="182" customFormat="1" ht="25.5" customHeight="1">
      <c r="B593" s="183"/>
      <c r="C593" s="151" t="s">
        <v>2039</v>
      </c>
      <c r="D593" s="151" t="s">
        <v>118</v>
      </c>
      <c r="E593" s="152" t="s">
        <v>2040</v>
      </c>
      <c r="F593" s="341" t="s">
        <v>2041</v>
      </c>
      <c r="G593" s="341"/>
      <c r="H593" s="341"/>
      <c r="I593" s="341"/>
      <c r="J593" s="153" t="s">
        <v>142</v>
      </c>
      <c r="K593" s="154">
        <v>1</v>
      </c>
      <c r="L593" s="342"/>
      <c r="M593" s="342"/>
      <c r="N593" s="343">
        <f t="shared" si="49"/>
        <v>0</v>
      </c>
      <c r="O593" s="343"/>
      <c r="P593" s="343"/>
      <c r="Q593" s="343"/>
      <c r="R593" s="186"/>
      <c r="T593" s="254" t="s">
        <v>5</v>
      </c>
      <c r="U593" s="255" t="s">
        <v>36</v>
      </c>
      <c r="V593" s="256"/>
      <c r="W593" s="257"/>
      <c r="X593" s="257"/>
      <c r="Y593" s="257"/>
      <c r="Z593" s="257"/>
      <c r="AA593" s="258"/>
      <c r="AR593" s="172" t="s">
        <v>132</v>
      </c>
      <c r="AT593" s="172" t="s">
        <v>118</v>
      </c>
      <c r="AU593" s="172" t="s">
        <v>93</v>
      </c>
      <c r="AY593" s="172" t="s">
        <v>117</v>
      </c>
      <c r="BE593" s="259">
        <f t="shared" si="50"/>
        <v>0</v>
      </c>
      <c r="BF593" s="259">
        <f t="shared" si="51"/>
        <v>0</v>
      </c>
      <c r="BG593" s="259">
        <f t="shared" si="52"/>
        <v>0</v>
      </c>
      <c r="BH593" s="259">
        <f t="shared" si="53"/>
        <v>0</v>
      </c>
      <c r="BI593" s="259">
        <f t="shared" si="54"/>
        <v>0</v>
      </c>
      <c r="BJ593" s="172" t="s">
        <v>16</v>
      </c>
      <c r="BK593" s="259">
        <f t="shared" si="55"/>
        <v>0</v>
      </c>
      <c r="BL593" s="172" t="s">
        <v>132</v>
      </c>
      <c r="BM593" s="172" t="s">
        <v>2042</v>
      </c>
    </row>
    <row r="594" spans="2:65" s="182" customFormat="1" ht="25.5" customHeight="1">
      <c r="B594" s="183"/>
      <c r="C594" s="151" t="s">
        <v>2043</v>
      </c>
      <c r="D594" s="151" t="s">
        <v>118</v>
      </c>
      <c r="E594" s="152" t="s">
        <v>2044</v>
      </c>
      <c r="F594" s="341" t="s">
        <v>2045</v>
      </c>
      <c r="G594" s="341"/>
      <c r="H594" s="341"/>
      <c r="I594" s="341"/>
      <c r="J594" s="153" t="s">
        <v>142</v>
      </c>
      <c r="K594" s="154">
        <v>1</v>
      </c>
      <c r="L594" s="342"/>
      <c r="M594" s="342"/>
      <c r="N594" s="343">
        <f t="shared" si="49"/>
        <v>0</v>
      </c>
      <c r="O594" s="343"/>
      <c r="P594" s="343"/>
      <c r="Q594" s="343"/>
      <c r="R594" s="186"/>
      <c r="T594" s="254" t="s">
        <v>5</v>
      </c>
      <c r="U594" s="255" t="s">
        <v>36</v>
      </c>
      <c r="V594" s="256"/>
      <c r="W594" s="257"/>
      <c r="X594" s="257"/>
      <c r="Y594" s="257"/>
      <c r="Z594" s="257"/>
      <c r="AA594" s="258"/>
      <c r="AR594" s="172" t="s">
        <v>132</v>
      </c>
      <c r="AT594" s="172" t="s">
        <v>118</v>
      </c>
      <c r="AU594" s="172" t="s">
        <v>93</v>
      </c>
      <c r="AY594" s="172" t="s">
        <v>117</v>
      </c>
      <c r="BE594" s="259">
        <f t="shared" si="50"/>
        <v>0</v>
      </c>
      <c r="BF594" s="259">
        <f t="shared" si="51"/>
        <v>0</v>
      </c>
      <c r="BG594" s="259">
        <f t="shared" si="52"/>
        <v>0</v>
      </c>
      <c r="BH594" s="259">
        <f t="shared" si="53"/>
        <v>0</v>
      </c>
      <c r="BI594" s="259">
        <f t="shared" si="54"/>
        <v>0</v>
      </c>
      <c r="BJ594" s="172" t="s">
        <v>16</v>
      </c>
      <c r="BK594" s="259">
        <f t="shared" si="55"/>
        <v>0</v>
      </c>
      <c r="BL594" s="172" t="s">
        <v>132</v>
      </c>
      <c r="BM594" s="172" t="s">
        <v>2046</v>
      </c>
    </row>
    <row r="595" spans="2:65" s="182" customFormat="1" ht="25.5" customHeight="1">
      <c r="B595" s="183"/>
      <c r="C595" s="151" t="s">
        <v>2047</v>
      </c>
      <c r="D595" s="151" t="s">
        <v>118</v>
      </c>
      <c r="E595" s="152" t="s">
        <v>2048</v>
      </c>
      <c r="F595" s="341" t="s">
        <v>2049</v>
      </c>
      <c r="G595" s="341"/>
      <c r="H595" s="341"/>
      <c r="I595" s="341"/>
      <c r="J595" s="153" t="s">
        <v>142</v>
      </c>
      <c r="K595" s="154">
        <v>1</v>
      </c>
      <c r="L595" s="342"/>
      <c r="M595" s="342"/>
      <c r="N595" s="343">
        <f t="shared" si="49"/>
        <v>0</v>
      </c>
      <c r="O595" s="343"/>
      <c r="P595" s="343"/>
      <c r="Q595" s="343"/>
      <c r="R595" s="186"/>
      <c r="T595" s="254" t="s">
        <v>5</v>
      </c>
      <c r="U595" s="255" t="s">
        <v>36</v>
      </c>
      <c r="V595" s="256"/>
      <c r="W595" s="257"/>
      <c r="X595" s="257"/>
      <c r="Y595" s="257"/>
      <c r="Z595" s="257"/>
      <c r="AA595" s="258"/>
      <c r="AR595" s="172" t="s">
        <v>132</v>
      </c>
      <c r="AT595" s="172" t="s">
        <v>118</v>
      </c>
      <c r="AU595" s="172" t="s">
        <v>93</v>
      </c>
      <c r="AY595" s="172" t="s">
        <v>117</v>
      </c>
      <c r="BE595" s="259">
        <f t="shared" si="50"/>
        <v>0</v>
      </c>
      <c r="BF595" s="259">
        <f t="shared" si="51"/>
        <v>0</v>
      </c>
      <c r="BG595" s="259">
        <f t="shared" si="52"/>
        <v>0</v>
      </c>
      <c r="BH595" s="259">
        <f t="shared" si="53"/>
        <v>0</v>
      </c>
      <c r="BI595" s="259">
        <f t="shared" si="54"/>
        <v>0</v>
      </c>
      <c r="BJ595" s="172" t="s">
        <v>16</v>
      </c>
      <c r="BK595" s="259">
        <f t="shared" si="55"/>
        <v>0</v>
      </c>
      <c r="BL595" s="172" t="s">
        <v>132</v>
      </c>
      <c r="BM595" s="172" t="s">
        <v>2050</v>
      </c>
    </row>
    <row r="596" spans="2:65" s="182" customFormat="1" ht="25.5" customHeight="1">
      <c r="B596" s="183"/>
      <c r="C596" s="151" t="s">
        <v>2051</v>
      </c>
      <c r="D596" s="151" t="s">
        <v>118</v>
      </c>
      <c r="E596" s="152" t="s">
        <v>2052</v>
      </c>
      <c r="F596" s="341" t="s">
        <v>2053</v>
      </c>
      <c r="G596" s="341"/>
      <c r="H596" s="341"/>
      <c r="I596" s="341"/>
      <c r="J596" s="153" t="s">
        <v>142</v>
      </c>
      <c r="K596" s="154">
        <v>1</v>
      </c>
      <c r="L596" s="342"/>
      <c r="M596" s="342"/>
      <c r="N596" s="343">
        <f t="shared" si="49"/>
        <v>0</v>
      </c>
      <c r="O596" s="343"/>
      <c r="P596" s="343"/>
      <c r="Q596" s="343"/>
      <c r="R596" s="186"/>
      <c r="T596" s="254" t="s">
        <v>5</v>
      </c>
      <c r="U596" s="255" t="s">
        <v>36</v>
      </c>
      <c r="V596" s="256"/>
      <c r="W596" s="257"/>
      <c r="X596" s="257"/>
      <c r="Y596" s="257"/>
      <c r="Z596" s="257"/>
      <c r="AA596" s="258"/>
      <c r="AR596" s="172" t="s">
        <v>132</v>
      </c>
      <c r="AT596" s="172" t="s">
        <v>118</v>
      </c>
      <c r="AU596" s="172" t="s">
        <v>93</v>
      </c>
      <c r="AY596" s="172" t="s">
        <v>117</v>
      </c>
      <c r="BE596" s="259">
        <f t="shared" si="50"/>
        <v>0</v>
      </c>
      <c r="BF596" s="259">
        <f t="shared" si="51"/>
        <v>0</v>
      </c>
      <c r="BG596" s="259">
        <f t="shared" si="52"/>
        <v>0</v>
      </c>
      <c r="BH596" s="259">
        <f t="shared" si="53"/>
        <v>0</v>
      </c>
      <c r="BI596" s="259">
        <f t="shared" si="54"/>
        <v>0</v>
      </c>
      <c r="BJ596" s="172" t="s">
        <v>16</v>
      </c>
      <c r="BK596" s="259">
        <f t="shared" si="55"/>
        <v>0</v>
      </c>
      <c r="BL596" s="172" t="s">
        <v>132</v>
      </c>
      <c r="BM596" s="172" t="s">
        <v>2054</v>
      </c>
    </row>
    <row r="597" spans="2:65" s="182" customFormat="1" ht="25.5" customHeight="1">
      <c r="B597" s="183"/>
      <c r="C597" s="151" t="s">
        <v>2055</v>
      </c>
      <c r="D597" s="151" t="s">
        <v>118</v>
      </c>
      <c r="E597" s="152" t="s">
        <v>2056</v>
      </c>
      <c r="F597" s="341" t="s">
        <v>2057</v>
      </c>
      <c r="G597" s="341"/>
      <c r="H597" s="341"/>
      <c r="I597" s="341"/>
      <c r="J597" s="153" t="s">
        <v>142</v>
      </c>
      <c r="K597" s="154">
        <v>1</v>
      </c>
      <c r="L597" s="342"/>
      <c r="M597" s="342"/>
      <c r="N597" s="343">
        <f t="shared" si="49"/>
        <v>0</v>
      </c>
      <c r="O597" s="343"/>
      <c r="P597" s="343"/>
      <c r="Q597" s="343"/>
      <c r="R597" s="186"/>
      <c r="T597" s="254" t="s">
        <v>5</v>
      </c>
      <c r="U597" s="255" t="s">
        <v>36</v>
      </c>
      <c r="V597" s="256"/>
      <c r="W597" s="257"/>
      <c r="X597" s="257"/>
      <c r="Y597" s="257"/>
      <c r="Z597" s="257"/>
      <c r="AA597" s="258"/>
      <c r="AR597" s="172" t="s">
        <v>132</v>
      </c>
      <c r="AT597" s="172" t="s">
        <v>118</v>
      </c>
      <c r="AU597" s="172" t="s">
        <v>93</v>
      </c>
      <c r="AY597" s="172" t="s">
        <v>117</v>
      </c>
      <c r="BE597" s="259">
        <f t="shared" si="50"/>
        <v>0</v>
      </c>
      <c r="BF597" s="259">
        <f t="shared" si="51"/>
        <v>0</v>
      </c>
      <c r="BG597" s="259">
        <f t="shared" si="52"/>
        <v>0</v>
      </c>
      <c r="BH597" s="259">
        <f t="shared" si="53"/>
        <v>0</v>
      </c>
      <c r="BI597" s="259">
        <f t="shared" si="54"/>
        <v>0</v>
      </c>
      <c r="BJ597" s="172" t="s">
        <v>16</v>
      </c>
      <c r="BK597" s="259">
        <f t="shared" si="55"/>
        <v>0</v>
      </c>
      <c r="BL597" s="172" t="s">
        <v>132</v>
      </c>
      <c r="BM597" s="172" t="s">
        <v>2058</v>
      </c>
    </row>
    <row r="598" spans="2:65" s="182" customFormat="1" ht="25.5" customHeight="1">
      <c r="B598" s="183"/>
      <c r="C598" s="151" t="s">
        <v>2059</v>
      </c>
      <c r="D598" s="151" t="s">
        <v>118</v>
      </c>
      <c r="E598" s="152" t="s">
        <v>2060</v>
      </c>
      <c r="F598" s="341" t="s">
        <v>2061</v>
      </c>
      <c r="G598" s="341"/>
      <c r="H598" s="341"/>
      <c r="I598" s="341"/>
      <c r="J598" s="153" t="s">
        <v>142</v>
      </c>
      <c r="K598" s="154">
        <v>1</v>
      </c>
      <c r="L598" s="342"/>
      <c r="M598" s="342"/>
      <c r="N598" s="343">
        <f t="shared" si="49"/>
        <v>0</v>
      </c>
      <c r="O598" s="343"/>
      <c r="P598" s="343"/>
      <c r="Q598" s="343"/>
      <c r="R598" s="186"/>
      <c r="T598" s="254" t="s">
        <v>5</v>
      </c>
      <c r="U598" s="255" t="s">
        <v>36</v>
      </c>
      <c r="V598" s="256"/>
      <c r="W598" s="257"/>
      <c r="X598" s="257"/>
      <c r="Y598" s="257"/>
      <c r="Z598" s="257"/>
      <c r="AA598" s="258"/>
      <c r="AR598" s="172" t="s">
        <v>132</v>
      </c>
      <c r="AT598" s="172" t="s">
        <v>118</v>
      </c>
      <c r="AU598" s="172" t="s">
        <v>93</v>
      </c>
      <c r="AY598" s="172" t="s">
        <v>117</v>
      </c>
      <c r="BE598" s="259">
        <f t="shared" si="50"/>
        <v>0</v>
      </c>
      <c r="BF598" s="259">
        <f t="shared" si="51"/>
        <v>0</v>
      </c>
      <c r="BG598" s="259">
        <f t="shared" si="52"/>
        <v>0</v>
      </c>
      <c r="BH598" s="259">
        <f t="shared" si="53"/>
        <v>0</v>
      </c>
      <c r="BI598" s="259">
        <f t="shared" si="54"/>
        <v>0</v>
      </c>
      <c r="BJ598" s="172" t="s">
        <v>16</v>
      </c>
      <c r="BK598" s="259">
        <f t="shared" si="55"/>
        <v>0</v>
      </c>
      <c r="BL598" s="172" t="s">
        <v>132</v>
      </c>
      <c r="BM598" s="172" t="s">
        <v>2062</v>
      </c>
    </row>
    <row r="599" spans="2:65" s="182" customFormat="1" ht="25.5" customHeight="1">
      <c r="B599" s="183"/>
      <c r="C599" s="151" t="s">
        <v>2063</v>
      </c>
      <c r="D599" s="151" t="s">
        <v>118</v>
      </c>
      <c r="E599" s="152" t="s">
        <v>2064</v>
      </c>
      <c r="F599" s="341" t="s">
        <v>2065</v>
      </c>
      <c r="G599" s="341"/>
      <c r="H599" s="341"/>
      <c r="I599" s="341"/>
      <c r="J599" s="153" t="s">
        <v>142</v>
      </c>
      <c r="K599" s="154">
        <v>1</v>
      </c>
      <c r="L599" s="342"/>
      <c r="M599" s="342"/>
      <c r="N599" s="343">
        <f t="shared" si="49"/>
        <v>0</v>
      </c>
      <c r="O599" s="343"/>
      <c r="P599" s="343"/>
      <c r="Q599" s="343"/>
      <c r="R599" s="186"/>
      <c r="T599" s="254" t="s">
        <v>5</v>
      </c>
      <c r="U599" s="255" t="s">
        <v>36</v>
      </c>
      <c r="V599" s="256"/>
      <c r="W599" s="257"/>
      <c r="X599" s="257"/>
      <c r="Y599" s="257"/>
      <c r="Z599" s="257"/>
      <c r="AA599" s="258"/>
      <c r="AR599" s="172" t="s">
        <v>132</v>
      </c>
      <c r="AT599" s="172" t="s">
        <v>118</v>
      </c>
      <c r="AU599" s="172" t="s">
        <v>93</v>
      </c>
      <c r="AY599" s="172" t="s">
        <v>117</v>
      </c>
      <c r="BE599" s="259">
        <f t="shared" si="50"/>
        <v>0</v>
      </c>
      <c r="BF599" s="259">
        <f t="shared" si="51"/>
        <v>0</v>
      </c>
      <c r="BG599" s="259">
        <f t="shared" si="52"/>
        <v>0</v>
      </c>
      <c r="BH599" s="259">
        <f t="shared" si="53"/>
        <v>0</v>
      </c>
      <c r="BI599" s="259">
        <f t="shared" si="54"/>
        <v>0</v>
      </c>
      <c r="BJ599" s="172" t="s">
        <v>16</v>
      </c>
      <c r="BK599" s="259">
        <f t="shared" si="55"/>
        <v>0</v>
      </c>
      <c r="BL599" s="172" t="s">
        <v>132</v>
      </c>
      <c r="BM599" s="172" t="s">
        <v>2066</v>
      </c>
    </row>
    <row r="600" spans="2:65" s="182" customFormat="1" ht="16.5" customHeight="1">
      <c r="B600" s="183"/>
      <c r="C600" s="151" t="s">
        <v>2067</v>
      </c>
      <c r="D600" s="151" t="s">
        <v>118</v>
      </c>
      <c r="E600" s="152" t="s">
        <v>2068</v>
      </c>
      <c r="F600" s="341" t="s">
        <v>2069</v>
      </c>
      <c r="G600" s="341"/>
      <c r="H600" s="341"/>
      <c r="I600" s="341"/>
      <c r="J600" s="153" t="s">
        <v>142</v>
      </c>
      <c r="K600" s="154">
        <v>1</v>
      </c>
      <c r="L600" s="342"/>
      <c r="M600" s="342"/>
      <c r="N600" s="343">
        <f t="shared" si="49"/>
        <v>0</v>
      </c>
      <c r="O600" s="343"/>
      <c r="P600" s="343"/>
      <c r="Q600" s="343"/>
      <c r="R600" s="186"/>
      <c r="T600" s="254" t="s">
        <v>5</v>
      </c>
      <c r="U600" s="255" t="s">
        <v>36</v>
      </c>
      <c r="V600" s="256"/>
      <c r="W600" s="257"/>
      <c r="X600" s="257"/>
      <c r="Y600" s="257"/>
      <c r="Z600" s="257"/>
      <c r="AA600" s="258"/>
      <c r="AR600" s="172" t="s">
        <v>132</v>
      </c>
      <c r="AT600" s="172" t="s">
        <v>118</v>
      </c>
      <c r="AU600" s="172" t="s">
        <v>93</v>
      </c>
      <c r="AY600" s="172" t="s">
        <v>117</v>
      </c>
      <c r="BE600" s="259">
        <f t="shared" si="50"/>
        <v>0</v>
      </c>
      <c r="BF600" s="259">
        <f t="shared" si="51"/>
        <v>0</v>
      </c>
      <c r="BG600" s="259">
        <f t="shared" si="52"/>
        <v>0</v>
      </c>
      <c r="BH600" s="259">
        <f t="shared" si="53"/>
        <v>0</v>
      </c>
      <c r="BI600" s="259">
        <f t="shared" si="54"/>
        <v>0</v>
      </c>
      <c r="BJ600" s="172" t="s">
        <v>16</v>
      </c>
      <c r="BK600" s="259">
        <f t="shared" si="55"/>
        <v>0</v>
      </c>
      <c r="BL600" s="172" t="s">
        <v>132</v>
      </c>
      <c r="BM600" s="172" t="s">
        <v>2070</v>
      </c>
    </row>
    <row r="601" spans="2:65" s="182" customFormat="1" ht="25.5" customHeight="1">
      <c r="B601" s="183"/>
      <c r="C601" s="151" t="s">
        <v>2071</v>
      </c>
      <c r="D601" s="151" t="s">
        <v>118</v>
      </c>
      <c r="E601" s="152" t="s">
        <v>2072</v>
      </c>
      <c r="F601" s="341" t="s">
        <v>2073</v>
      </c>
      <c r="G601" s="341"/>
      <c r="H601" s="341"/>
      <c r="I601" s="341"/>
      <c r="J601" s="153" t="s">
        <v>142</v>
      </c>
      <c r="K601" s="154">
        <v>1</v>
      </c>
      <c r="L601" s="342"/>
      <c r="M601" s="342"/>
      <c r="N601" s="343">
        <f t="shared" si="49"/>
        <v>0</v>
      </c>
      <c r="O601" s="343"/>
      <c r="P601" s="343"/>
      <c r="Q601" s="343"/>
      <c r="R601" s="186"/>
      <c r="T601" s="254" t="s">
        <v>5</v>
      </c>
      <c r="U601" s="255" t="s">
        <v>36</v>
      </c>
      <c r="V601" s="256"/>
      <c r="W601" s="257"/>
      <c r="X601" s="257"/>
      <c r="Y601" s="257"/>
      <c r="Z601" s="257"/>
      <c r="AA601" s="258"/>
      <c r="AR601" s="172" t="s">
        <v>132</v>
      </c>
      <c r="AT601" s="172" t="s">
        <v>118</v>
      </c>
      <c r="AU601" s="172" t="s">
        <v>93</v>
      </c>
      <c r="AY601" s="172" t="s">
        <v>117</v>
      </c>
      <c r="BE601" s="259">
        <f t="shared" si="50"/>
        <v>0</v>
      </c>
      <c r="BF601" s="259">
        <f t="shared" si="51"/>
        <v>0</v>
      </c>
      <c r="BG601" s="259">
        <f t="shared" si="52"/>
        <v>0</v>
      </c>
      <c r="BH601" s="259">
        <f t="shared" si="53"/>
        <v>0</v>
      </c>
      <c r="BI601" s="259">
        <f t="shared" si="54"/>
        <v>0</v>
      </c>
      <c r="BJ601" s="172" t="s">
        <v>16</v>
      </c>
      <c r="BK601" s="259">
        <f t="shared" si="55"/>
        <v>0</v>
      </c>
      <c r="BL601" s="172" t="s">
        <v>132</v>
      </c>
      <c r="BM601" s="172" t="s">
        <v>2074</v>
      </c>
    </row>
    <row r="602" spans="2:65" s="182" customFormat="1" ht="16.5" customHeight="1">
      <c r="B602" s="183"/>
      <c r="C602" s="151" t="s">
        <v>2075</v>
      </c>
      <c r="D602" s="151" t="s">
        <v>118</v>
      </c>
      <c r="E602" s="152" t="s">
        <v>2076</v>
      </c>
      <c r="F602" s="341" t="s">
        <v>2077</v>
      </c>
      <c r="G602" s="341"/>
      <c r="H602" s="341"/>
      <c r="I602" s="341"/>
      <c r="J602" s="153" t="s">
        <v>142</v>
      </c>
      <c r="K602" s="154">
        <v>1</v>
      </c>
      <c r="L602" s="342"/>
      <c r="M602" s="342"/>
      <c r="N602" s="343">
        <f t="shared" si="49"/>
        <v>0</v>
      </c>
      <c r="O602" s="343"/>
      <c r="P602" s="343"/>
      <c r="Q602" s="343"/>
      <c r="R602" s="186"/>
      <c r="T602" s="254" t="s">
        <v>5</v>
      </c>
      <c r="U602" s="255" t="s">
        <v>36</v>
      </c>
      <c r="V602" s="256"/>
      <c r="W602" s="257"/>
      <c r="X602" s="257"/>
      <c r="Y602" s="257"/>
      <c r="Z602" s="257"/>
      <c r="AA602" s="258"/>
      <c r="AR602" s="172" t="s">
        <v>132</v>
      </c>
      <c r="AT602" s="172" t="s">
        <v>118</v>
      </c>
      <c r="AU602" s="172" t="s">
        <v>93</v>
      </c>
      <c r="AY602" s="172" t="s">
        <v>117</v>
      </c>
      <c r="BE602" s="259">
        <f t="shared" si="50"/>
        <v>0</v>
      </c>
      <c r="BF602" s="259">
        <f t="shared" si="51"/>
        <v>0</v>
      </c>
      <c r="BG602" s="259">
        <f t="shared" si="52"/>
        <v>0</v>
      </c>
      <c r="BH602" s="259">
        <f t="shared" si="53"/>
        <v>0</v>
      </c>
      <c r="BI602" s="259">
        <f t="shared" si="54"/>
        <v>0</v>
      </c>
      <c r="BJ602" s="172" t="s">
        <v>16</v>
      </c>
      <c r="BK602" s="259">
        <f t="shared" si="55"/>
        <v>0</v>
      </c>
      <c r="BL602" s="172" t="s">
        <v>132</v>
      </c>
      <c r="BM602" s="172" t="s">
        <v>2078</v>
      </c>
    </row>
    <row r="603" spans="2:65" s="182" customFormat="1" ht="16.5" customHeight="1">
      <c r="B603" s="183"/>
      <c r="C603" s="151" t="s">
        <v>2079</v>
      </c>
      <c r="D603" s="151" t="s">
        <v>118</v>
      </c>
      <c r="E603" s="152" t="s">
        <v>2080</v>
      </c>
      <c r="F603" s="341" t="s">
        <v>2081</v>
      </c>
      <c r="G603" s="341"/>
      <c r="H603" s="341"/>
      <c r="I603" s="341"/>
      <c r="J603" s="153" t="s">
        <v>142</v>
      </c>
      <c r="K603" s="154">
        <v>1</v>
      </c>
      <c r="L603" s="342"/>
      <c r="M603" s="342"/>
      <c r="N603" s="343">
        <f t="shared" si="49"/>
        <v>0</v>
      </c>
      <c r="O603" s="343"/>
      <c r="P603" s="343"/>
      <c r="Q603" s="343"/>
      <c r="R603" s="186"/>
      <c r="T603" s="254" t="s">
        <v>5</v>
      </c>
      <c r="U603" s="255" t="s">
        <v>36</v>
      </c>
      <c r="V603" s="256"/>
      <c r="W603" s="257"/>
      <c r="X603" s="257"/>
      <c r="Y603" s="257"/>
      <c r="Z603" s="257"/>
      <c r="AA603" s="258"/>
      <c r="AR603" s="172" t="s">
        <v>132</v>
      </c>
      <c r="AT603" s="172" t="s">
        <v>118</v>
      </c>
      <c r="AU603" s="172" t="s">
        <v>93</v>
      </c>
      <c r="AY603" s="172" t="s">
        <v>117</v>
      </c>
      <c r="BE603" s="259">
        <f t="shared" si="50"/>
        <v>0</v>
      </c>
      <c r="BF603" s="259">
        <f t="shared" si="51"/>
        <v>0</v>
      </c>
      <c r="BG603" s="259">
        <f t="shared" si="52"/>
        <v>0</v>
      </c>
      <c r="BH603" s="259">
        <f t="shared" si="53"/>
        <v>0</v>
      </c>
      <c r="BI603" s="259">
        <f t="shared" si="54"/>
        <v>0</v>
      </c>
      <c r="BJ603" s="172" t="s">
        <v>16</v>
      </c>
      <c r="BK603" s="259">
        <f t="shared" si="55"/>
        <v>0</v>
      </c>
      <c r="BL603" s="172" t="s">
        <v>132</v>
      </c>
      <c r="BM603" s="172" t="s">
        <v>2082</v>
      </c>
    </row>
    <row r="604" spans="2:65" s="182" customFormat="1" ht="16.5" customHeight="1">
      <c r="B604" s="183"/>
      <c r="C604" s="151" t="s">
        <v>2083</v>
      </c>
      <c r="D604" s="151" t="s">
        <v>118</v>
      </c>
      <c r="E604" s="152" t="s">
        <v>2084</v>
      </c>
      <c r="F604" s="341" t="s">
        <v>2085</v>
      </c>
      <c r="G604" s="341"/>
      <c r="H604" s="341"/>
      <c r="I604" s="341"/>
      <c r="J604" s="153" t="s">
        <v>142</v>
      </c>
      <c r="K604" s="154">
        <v>1</v>
      </c>
      <c r="L604" s="342"/>
      <c r="M604" s="342"/>
      <c r="N604" s="343">
        <f t="shared" si="49"/>
        <v>0</v>
      </c>
      <c r="O604" s="343"/>
      <c r="P604" s="343"/>
      <c r="Q604" s="343"/>
      <c r="R604" s="186"/>
      <c r="T604" s="254" t="s">
        <v>5</v>
      </c>
      <c r="U604" s="255" t="s">
        <v>36</v>
      </c>
      <c r="V604" s="256"/>
      <c r="W604" s="257"/>
      <c r="X604" s="257"/>
      <c r="Y604" s="257"/>
      <c r="Z604" s="257"/>
      <c r="AA604" s="258"/>
      <c r="AR604" s="172" t="s">
        <v>132</v>
      </c>
      <c r="AT604" s="172" t="s">
        <v>118</v>
      </c>
      <c r="AU604" s="172" t="s">
        <v>93</v>
      </c>
      <c r="AY604" s="172" t="s">
        <v>117</v>
      </c>
      <c r="BE604" s="259">
        <f t="shared" si="50"/>
        <v>0</v>
      </c>
      <c r="BF604" s="259">
        <f t="shared" si="51"/>
        <v>0</v>
      </c>
      <c r="BG604" s="259">
        <f t="shared" si="52"/>
        <v>0</v>
      </c>
      <c r="BH604" s="259">
        <f t="shared" si="53"/>
        <v>0</v>
      </c>
      <c r="BI604" s="259">
        <f t="shared" si="54"/>
        <v>0</v>
      </c>
      <c r="BJ604" s="172" t="s">
        <v>16</v>
      </c>
      <c r="BK604" s="259">
        <f t="shared" si="55"/>
        <v>0</v>
      </c>
      <c r="BL604" s="172" t="s">
        <v>132</v>
      </c>
      <c r="BM604" s="172" t="s">
        <v>2086</v>
      </c>
    </row>
    <row r="605" spans="2:65" s="182" customFormat="1" ht="16.5" customHeight="1">
      <c r="B605" s="183"/>
      <c r="C605" s="151" t="s">
        <v>2087</v>
      </c>
      <c r="D605" s="151" t="s">
        <v>118</v>
      </c>
      <c r="E605" s="152" t="s">
        <v>2088</v>
      </c>
      <c r="F605" s="341" t="s">
        <v>2089</v>
      </c>
      <c r="G605" s="341"/>
      <c r="H605" s="341"/>
      <c r="I605" s="341"/>
      <c r="J605" s="153" t="s">
        <v>142</v>
      </c>
      <c r="K605" s="154">
        <v>1</v>
      </c>
      <c r="L605" s="342"/>
      <c r="M605" s="342"/>
      <c r="N605" s="343">
        <f t="shared" si="49"/>
        <v>0</v>
      </c>
      <c r="O605" s="343"/>
      <c r="P605" s="343"/>
      <c r="Q605" s="343"/>
      <c r="R605" s="186"/>
      <c r="T605" s="254" t="s">
        <v>5</v>
      </c>
      <c r="U605" s="255" t="s">
        <v>36</v>
      </c>
      <c r="V605" s="256"/>
      <c r="W605" s="257"/>
      <c r="X605" s="257"/>
      <c r="Y605" s="257"/>
      <c r="Z605" s="257"/>
      <c r="AA605" s="258"/>
      <c r="AR605" s="172" t="s">
        <v>132</v>
      </c>
      <c r="AT605" s="172" t="s">
        <v>118</v>
      </c>
      <c r="AU605" s="172" t="s">
        <v>93</v>
      </c>
      <c r="AY605" s="172" t="s">
        <v>117</v>
      </c>
      <c r="BE605" s="259">
        <f t="shared" si="50"/>
        <v>0</v>
      </c>
      <c r="BF605" s="259">
        <f t="shared" si="51"/>
        <v>0</v>
      </c>
      <c r="BG605" s="259">
        <f t="shared" si="52"/>
        <v>0</v>
      </c>
      <c r="BH605" s="259">
        <f t="shared" si="53"/>
        <v>0</v>
      </c>
      <c r="BI605" s="259">
        <f t="shared" si="54"/>
        <v>0</v>
      </c>
      <c r="BJ605" s="172" t="s">
        <v>16</v>
      </c>
      <c r="BK605" s="259">
        <f t="shared" si="55"/>
        <v>0</v>
      </c>
      <c r="BL605" s="172" t="s">
        <v>132</v>
      </c>
      <c r="BM605" s="172" t="s">
        <v>2090</v>
      </c>
    </row>
    <row r="606" spans="2:65" s="182" customFormat="1" ht="16.5" customHeight="1">
      <c r="B606" s="183"/>
      <c r="C606" s="151" t="s">
        <v>2091</v>
      </c>
      <c r="D606" s="151" t="s">
        <v>118</v>
      </c>
      <c r="E606" s="152" t="s">
        <v>2092</v>
      </c>
      <c r="F606" s="341" t="s">
        <v>2093</v>
      </c>
      <c r="G606" s="341"/>
      <c r="H606" s="341"/>
      <c r="I606" s="341"/>
      <c r="J606" s="153" t="s">
        <v>142</v>
      </c>
      <c r="K606" s="154">
        <v>1</v>
      </c>
      <c r="L606" s="342"/>
      <c r="M606" s="342"/>
      <c r="N606" s="343">
        <f t="shared" si="49"/>
        <v>0</v>
      </c>
      <c r="O606" s="343"/>
      <c r="P606" s="343"/>
      <c r="Q606" s="343"/>
      <c r="R606" s="186"/>
      <c r="T606" s="254" t="s">
        <v>5</v>
      </c>
      <c r="U606" s="255" t="s">
        <v>36</v>
      </c>
      <c r="V606" s="256"/>
      <c r="W606" s="257"/>
      <c r="X606" s="257"/>
      <c r="Y606" s="257"/>
      <c r="Z606" s="257"/>
      <c r="AA606" s="258"/>
      <c r="AR606" s="172" t="s">
        <v>132</v>
      </c>
      <c r="AT606" s="172" t="s">
        <v>118</v>
      </c>
      <c r="AU606" s="172" t="s">
        <v>93</v>
      </c>
      <c r="AY606" s="172" t="s">
        <v>117</v>
      </c>
      <c r="BE606" s="259">
        <f t="shared" si="50"/>
        <v>0</v>
      </c>
      <c r="BF606" s="259">
        <f t="shared" si="51"/>
        <v>0</v>
      </c>
      <c r="BG606" s="259">
        <f t="shared" si="52"/>
        <v>0</v>
      </c>
      <c r="BH606" s="259">
        <f t="shared" si="53"/>
        <v>0</v>
      </c>
      <c r="BI606" s="259">
        <f t="shared" si="54"/>
        <v>0</v>
      </c>
      <c r="BJ606" s="172" t="s">
        <v>16</v>
      </c>
      <c r="BK606" s="259">
        <f t="shared" si="55"/>
        <v>0</v>
      </c>
      <c r="BL606" s="172" t="s">
        <v>132</v>
      </c>
      <c r="BM606" s="172" t="s">
        <v>2094</v>
      </c>
    </row>
    <row r="607" spans="2:65" s="182" customFormat="1" ht="16.5" customHeight="1">
      <c r="B607" s="183"/>
      <c r="C607" s="151" t="s">
        <v>2095</v>
      </c>
      <c r="D607" s="151" t="s">
        <v>118</v>
      </c>
      <c r="E607" s="152" t="s">
        <v>2096</v>
      </c>
      <c r="F607" s="341" t="s">
        <v>2097</v>
      </c>
      <c r="G607" s="341"/>
      <c r="H607" s="341"/>
      <c r="I607" s="341"/>
      <c r="J607" s="153" t="s">
        <v>142</v>
      </c>
      <c r="K607" s="154">
        <v>1</v>
      </c>
      <c r="L607" s="342"/>
      <c r="M607" s="342"/>
      <c r="N607" s="343">
        <f t="shared" si="49"/>
        <v>0</v>
      </c>
      <c r="O607" s="343"/>
      <c r="P607" s="343"/>
      <c r="Q607" s="343"/>
      <c r="R607" s="186"/>
      <c r="T607" s="254" t="s">
        <v>5</v>
      </c>
      <c r="U607" s="255" t="s">
        <v>36</v>
      </c>
      <c r="V607" s="256"/>
      <c r="W607" s="257"/>
      <c r="X607" s="257"/>
      <c r="Y607" s="257"/>
      <c r="Z607" s="257"/>
      <c r="AA607" s="258"/>
      <c r="AR607" s="172" t="s">
        <v>132</v>
      </c>
      <c r="AT607" s="172" t="s">
        <v>118</v>
      </c>
      <c r="AU607" s="172" t="s">
        <v>93</v>
      </c>
      <c r="AY607" s="172" t="s">
        <v>117</v>
      </c>
      <c r="BE607" s="259">
        <f t="shared" si="50"/>
        <v>0</v>
      </c>
      <c r="BF607" s="259">
        <f t="shared" si="51"/>
        <v>0</v>
      </c>
      <c r="BG607" s="259">
        <f t="shared" si="52"/>
        <v>0</v>
      </c>
      <c r="BH607" s="259">
        <f t="shared" si="53"/>
        <v>0</v>
      </c>
      <c r="BI607" s="259">
        <f t="shared" si="54"/>
        <v>0</v>
      </c>
      <c r="BJ607" s="172" t="s">
        <v>16</v>
      </c>
      <c r="BK607" s="259">
        <f t="shared" si="55"/>
        <v>0</v>
      </c>
      <c r="BL607" s="172" t="s">
        <v>132</v>
      </c>
      <c r="BM607" s="172" t="s">
        <v>2098</v>
      </c>
    </row>
    <row r="608" spans="2:65" s="182" customFormat="1" ht="25.5" customHeight="1">
      <c r="B608" s="183"/>
      <c r="C608" s="151" t="s">
        <v>2099</v>
      </c>
      <c r="D608" s="151" t="s">
        <v>118</v>
      </c>
      <c r="E608" s="152" t="s">
        <v>2100</v>
      </c>
      <c r="F608" s="341" t="s">
        <v>2101</v>
      </c>
      <c r="G608" s="341"/>
      <c r="H608" s="341"/>
      <c r="I608" s="341"/>
      <c r="J608" s="153" t="s">
        <v>142</v>
      </c>
      <c r="K608" s="154">
        <v>1</v>
      </c>
      <c r="L608" s="342"/>
      <c r="M608" s="342"/>
      <c r="N608" s="343">
        <f t="shared" si="49"/>
        <v>0</v>
      </c>
      <c r="O608" s="343"/>
      <c r="P608" s="343"/>
      <c r="Q608" s="343"/>
      <c r="R608" s="186"/>
      <c r="T608" s="254" t="s">
        <v>5</v>
      </c>
      <c r="U608" s="255" t="s">
        <v>36</v>
      </c>
      <c r="V608" s="256"/>
      <c r="W608" s="257"/>
      <c r="X608" s="257"/>
      <c r="Y608" s="257"/>
      <c r="Z608" s="257"/>
      <c r="AA608" s="258"/>
      <c r="AR608" s="172" t="s">
        <v>132</v>
      </c>
      <c r="AT608" s="172" t="s">
        <v>118</v>
      </c>
      <c r="AU608" s="172" t="s">
        <v>93</v>
      </c>
      <c r="AY608" s="172" t="s">
        <v>117</v>
      </c>
      <c r="BE608" s="259">
        <f t="shared" si="50"/>
        <v>0</v>
      </c>
      <c r="BF608" s="259">
        <f t="shared" si="51"/>
        <v>0</v>
      </c>
      <c r="BG608" s="259">
        <f t="shared" si="52"/>
        <v>0</v>
      </c>
      <c r="BH608" s="259">
        <f t="shared" si="53"/>
        <v>0</v>
      </c>
      <c r="BI608" s="259">
        <f t="shared" si="54"/>
        <v>0</v>
      </c>
      <c r="BJ608" s="172" t="s">
        <v>16</v>
      </c>
      <c r="BK608" s="259">
        <f t="shared" si="55"/>
        <v>0</v>
      </c>
      <c r="BL608" s="172" t="s">
        <v>132</v>
      </c>
      <c r="BM608" s="172" t="s">
        <v>2102</v>
      </c>
    </row>
    <row r="609" spans="2:65" s="182" customFormat="1" ht="25.5" customHeight="1">
      <c r="B609" s="183"/>
      <c r="C609" s="151" t="s">
        <v>2103</v>
      </c>
      <c r="D609" s="151" t="s">
        <v>118</v>
      </c>
      <c r="E609" s="152" t="s">
        <v>2104</v>
      </c>
      <c r="F609" s="341" t="s">
        <v>2105</v>
      </c>
      <c r="G609" s="341"/>
      <c r="H609" s="341"/>
      <c r="I609" s="341"/>
      <c r="J609" s="153" t="s">
        <v>142</v>
      </c>
      <c r="K609" s="154">
        <v>1</v>
      </c>
      <c r="L609" s="342"/>
      <c r="M609" s="342"/>
      <c r="N609" s="343">
        <f t="shared" si="49"/>
        <v>0</v>
      </c>
      <c r="O609" s="343"/>
      <c r="P609" s="343"/>
      <c r="Q609" s="343"/>
      <c r="R609" s="186"/>
      <c r="T609" s="254" t="s">
        <v>5</v>
      </c>
      <c r="U609" s="255" t="s">
        <v>36</v>
      </c>
      <c r="V609" s="256"/>
      <c r="W609" s="257"/>
      <c r="X609" s="257"/>
      <c r="Y609" s="257"/>
      <c r="Z609" s="257"/>
      <c r="AA609" s="258"/>
      <c r="AR609" s="172" t="s">
        <v>132</v>
      </c>
      <c r="AT609" s="172" t="s">
        <v>118</v>
      </c>
      <c r="AU609" s="172" t="s">
        <v>93</v>
      </c>
      <c r="AY609" s="172" t="s">
        <v>117</v>
      </c>
      <c r="BE609" s="259">
        <f t="shared" si="50"/>
        <v>0</v>
      </c>
      <c r="BF609" s="259">
        <f t="shared" si="51"/>
        <v>0</v>
      </c>
      <c r="BG609" s="259">
        <f t="shared" si="52"/>
        <v>0</v>
      </c>
      <c r="BH609" s="259">
        <f t="shared" si="53"/>
        <v>0</v>
      </c>
      <c r="BI609" s="259">
        <f t="shared" si="54"/>
        <v>0</v>
      </c>
      <c r="BJ609" s="172" t="s">
        <v>16</v>
      </c>
      <c r="BK609" s="259">
        <f t="shared" si="55"/>
        <v>0</v>
      </c>
      <c r="BL609" s="172" t="s">
        <v>132</v>
      </c>
      <c r="BM609" s="172" t="s">
        <v>2106</v>
      </c>
    </row>
    <row r="610" spans="2:65" s="182" customFormat="1" ht="25.5" customHeight="1">
      <c r="B610" s="183"/>
      <c r="C610" s="151" t="s">
        <v>2107</v>
      </c>
      <c r="D610" s="151" t="s">
        <v>118</v>
      </c>
      <c r="E610" s="152" t="s">
        <v>2108</v>
      </c>
      <c r="F610" s="341" t="s">
        <v>2109</v>
      </c>
      <c r="G610" s="341"/>
      <c r="H610" s="341"/>
      <c r="I610" s="341"/>
      <c r="J610" s="153" t="s">
        <v>142</v>
      </c>
      <c r="K610" s="154">
        <v>1</v>
      </c>
      <c r="L610" s="342"/>
      <c r="M610" s="342"/>
      <c r="N610" s="343">
        <f t="shared" si="49"/>
        <v>0</v>
      </c>
      <c r="O610" s="343"/>
      <c r="P610" s="343"/>
      <c r="Q610" s="343"/>
      <c r="R610" s="186"/>
      <c r="T610" s="254" t="s">
        <v>5</v>
      </c>
      <c r="U610" s="255" t="s">
        <v>36</v>
      </c>
      <c r="V610" s="256"/>
      <c r="W610" s="257"/>
      <c r="X610" s="257"/>
      <c r="Y610" s="257"/>
      <c r="Z610" s="257"/>
      <c r="AA610" s="258"/>
      <c r="AR610" s="172" t="s">
        <v>132</v>
      </c>
      <c r="AT610" s="172" t="s">
        <v>118</v>
      </c>
      <c r="AU610" s="172" t="s">
        <v>93</v>
      </c>
      <c r="AY610" s="172" t="s">
        <v>117</v>
      </c>
      <c r="BE610" s="259">
        <f t="shared" si="50"/>
        <v>0</v>
      </c>
      <c r="BF610" s="259">
        <f t="shared" si="51"/>
        <v>0</v>
      </c>
      <c r="BG610" s="259">
        <f t="shared" si="52"/>
        <v>0</v>
      </c>
      <c r="BH610" s="259">
        <f t="shared" si="53"/>
        <v>0</v>
      </c>
      <c r="BI610" s="259">
        <f t="shared" si="54"/>
        <v>0</v>
      </c>
      <c r="BJ610" s="172" t="s">
        <v>16</v>
      </c>
      <c r="BK610" s="259">
        <f t="shared" si="55"/>
        <v>0</v>
      </c>
      <c r="BL610" s="172" t="s">
        <v>132</v>
      </c>
      <c r="BM610" s="172" t="s">
        <v>2110</v>
      </c>
    </row>
    <row r="611" spans="2:65" s="182" customFormat="1" ht="25.5" customHeight="1">
      <c r="B611" s="183"/>
      <c r="C611" s="151" t="s">
        <v>2111</v>
      </c>
      <c r="D611" s="151" t="s">
        <v>118</v>
      </c>
      <c r="E611" s="152" t="s">
        <v>2112</v>
      </c>
      <c r="F611" s="341" t="s">
        <v>2113</v>
      </c>
      <c r="G611" s="341"/>
      <c r="H611" s="341"/>
      <c r="I611" s="341"/>
      <c r="J611" s="153" t="s">
        <v>142</v>
      </c>
      <c r="K611" s="154">
        <v>1</v>
      </c>
      <c r="L611" s="342"/>
      <c r="M611" s="342"/>
      <c r="N611" s="343">
        <f t="shared" si="49"/>
        <v>0</v>
      </c>
      <c r="O611" s="343"/>
      <c r="P611" s="343"/>
      <c r="Q611" s="343"/>
      <c r="R611" s="186"/>
      <c r="T611" s="254" t="s">
        <v>5</v>
      </c>
      <c r="U611" s="255" t="s">
        <v>36</v>
      </c>
      <c r="V611" s="256"/>
      <c r="W611" s="257"/>
      <c r="X611" s="257"/>
      <c r="Y611" s="257"/>
      <c r="Z611" s="257"/>
      <c r="AA611" s="258"/>
      <c r="AR611" s="172" t="s">
        <v>132</v>
      </c>
      <c r="AT611" s="172" t="s">
        <v>118</v>
      </c>
      <c r="AU611" s="172" t="s">
        <v>93</v>
      </c>
      <c r="AY611" s="172" t="s">
        <v>117</v>
      </c>
      <c r="BE611" s="259">
        <f t="shared" si="50"/>
        <v>0</v>
      </c>
      <c r="BF611" s="259">
        <f t="shared" si="51"/>
        <v>0</v>
      </c>
      <c r="BG611" s="259">
        <f t="shared" si="52"/>
        <v>0</v>
      </c>
      <c r="BH611" s="259">
        <f t="shared" si="53"/>
        <v>0</v>
      </c>
      <c r="BI611" s="259">
        <f t="shared" si="54"/>
        <v>0</v>
      </c>
      <c r="BJ611" s="172" t="s">
        <v>16</v>
      </c>
      <c r="BK611" s="259">
        <f t="shared" si="55"/>
        <v>0</v>
      </c>
      <c r="BL611" s="172" t="s">
        <v>132</v>
      </c>
      <c r="BM611" s="172" t="s">
        <v>2114</v>
      </c>
    </row>
    <row r="612" spans="2:65" s="182" customFormat="1" ht="25.5" customHeight="1">
      <c r="B612" s="183"/>
      <c r="C612" s="151" t="s">
        <v>2115</v>
      </c>
      <c r="D612" s="151" t="s">
        <v>118</v>
      </c>
      <c r="E612" s="152" t="s">
        <v>2116</v>
      </c>
      <c r="F612" s="341" t="s">
        <v>2117</v>
      </c>
      <c r="G612" s="341"/>
      <c r="H612" s="341"/>
      <c r="I612" s="341"/>
      <c r="J612" s="153" t="s">
        <v>142</v>
      </c>
      <c r="K612" s="154">
        <v>1</v>
      </c>
      <c r="L612" s="342"/>
      <c r="M612" s="342"/>
      <c r="N612" s="343">
        <f t="shared" si="49"/>
        <v>0</v>
      </c>
      <c r="O612" s="343"/>
      <c r="P612" s="343"/>
      <c r="Q612" s="343"/>
      <c r="R612" s="186"/>
      <c r="T612" s="254" t="s">
        <v>5</v>
      </c>
      <c r="U612" s="255" t="s">
        <v>36</v>
      </c>
      <c r="V612" s="256"/>
      <c r="W612" s="257"/>
      <c r="X612" s="257"/>
      <c r="Y612" s="257"/>
      <c r="Z612" s="257"/>
      <c r="AA612" s="258"/>
      <c r="AR612" s="172" t="s">
        <v>132</v>
      </c>
      <c r="AT612" s="172" t="s">
        <v>118</v>
      </c>
      <c r="AU612" s="172" t="s">
        <v>93</v>
      </c>
      <c r="AY612" s="172" t="s">
        <v>117</v>
      </c>
      <c r="BE612" s="259">
        <f t="shared" si="50"/>
        <v>0</v>
      </c>
      <c r="BF612" s="259">
        <f t="shared" si="51"/>
        <v>0</v>
      </c>
      <c r="BG612" s="259">
        <f t="shared" si="52"/>
        <v>0</v>
      </c>
      <c r="BH612" s="259">
        <f t="shared" si="53"/>
        <v>0</v>
      </c>
      <c r="BI612" s="259">
        <f t="shared" si="54"/>
        <v>0</v>
      </c>
      <c r="BJ612" s="172" t="s">
        <v>16</v>
      </c>
      <c r="BK612" s="259">
        <f t="shared" si="55"/>
        <v>0</v>
      </c>
      <c r="BL612" s="172" t="s">
        <v>132</v>
      </c>
      <c r="BM612" s="172" t="s">
        <v>2118</v>
      </c>
    </row>
    <row r="613" spans="2:65" s="182" customFormat="1" ht="25.5" customHeight="1">
      <c r="B613" s="183"/>
      <c r="C613" s="151" t="s">
        <v>2119</v>
      </c>
      <c r="D613" s="151" t="s">
        <v>118</v>
      </c>
      <c r="E613" s="152" t="s">
        <v>2120</v>
      </c>
      <c r="F613" s="341" t="s">
        <v>2121</v>
      </c>
      <c r="G613" s="341"/>
      <c r="H613" s="341"/>
      <c r="I613" s="341"/>
      <c r="J613" s="153" t="s">
        <v>142</v>
      </c>
      <c r="K613" s="154">
        <v>1</v>
      </c>
      <c r="L613" s="342"/>
      <c r="M613" s="342"/>
      <c r="N613" s="343">
        <f t="shared" si="49"/>
        <v>0</v>
      </c>
      <c r="O613" s="343"/>
      <c r="P613" s="343"/>
      <c r="Q613" s="343"/>
      <c r="R613" s="186"/>
      <c r="T613" s="254" t="s">
        <v>5</v>
      </c>
      <c r="U613" s="255" t="s">
        <v>36</v>
      </c>
      <c r="V613" s="256"/>
      <c r="W613" s="257"/>
      <c r="X613" s="257"/>
      <c r="Y613" s="257"/>
      <c r="Z613" s="257"/>
      <c r="AA613" s="258"/>
      <c r="AR613" s="172" t="s">
        <v>132</v>
      </c>
      <c r="AT613" s="172" t="s">
        <v>118</v>
      </c>
      <c r="AU613" s="172" t="s">
        <v>93</v>
      </c>
      <c r="AY613" s="172" t="s">
        <v>117</v>
      </c>
      <c r="BE613" s="259">
        <f t="shared" si="50"/>
        <v>0</v>
      </c>
      <c r="BF613" s="259">
        <f t="shared" si="51"/>
        <v>0</v>
      </c>
      <c r="BG613" s="259">
        <f t="shared" si="52"/>
        <v>0</v>
      </c>
      <c r="BH613" s="259">
        <f t="shared" si="53"/>
        <v>0</v>
      </c>
      <c r="BI613" s="259">
        <f t="shared" si="54"/>
        <v>0</v>
      </c>
      <c r="BJ613" s="172" t="s">
        <v>16</v>
      </c>
      <c r="BK613" s="259">
        <f t="shared" si="55"/>
        <v>0</v>
      </c>
      <c r="BL613" s="172" t="s">
        <v>132</v>
      </c>
      <c r="BM613" s="172" t="s">
        <v>2122</v>
      </c>
    </row>
    <row r="614" spans="2:65" s="182" customFormat="1" ht="38.25" customHeight="1">
      <c r="B614" s="183"/>
      <c r="C614" s="151" t="s">
        <v>2123</v>
      </c>
      <c r="D614" s="151" t="s">
        <v>118</v>
      </c>
      <c r="E614" s="152" t="s">
        <v>2124</v>
      </c>
      <c r="F614" s="341" t="s">
        <v>2125</v>
      </c>
      <c r="G614" s="341"/>
      <c r="H614" s="341"/>
      <c r="I614" s="341"/>
      <c r="J614" s="153" t="s">
        <v>142</v>
      </c>
      <c r="K614" s="154">
        <v>1</v>
      </c>
      <c r="L614" s="342"/>
      <c r="M614" s="342"/>
      <c r="N614" s="343">
        <f t="shared" si="49"/>
        <v>0</v>
      </c>
      <c r="O614" s="343"/>
      <c r="P614" s="343"/>
      <c r="Q614" s="343"/>
      <c r="R614" s="186"/>
      <c r="T614" s="254" t="s">
        <v>5</v>
      </c>
      <c r="U614" s="255" t="s">
        <v>36</v>
      </c>
      <c r="V614" s="256"/>
      <c r="W614" s="257"/>
      <c r="X614" s="257"/>
      <c r="Y614" s="257"/>
      <c r="Z614" s="257"/>
      <c r="AA614" s="258"/>
      <c r="AR614" s="172" t="s">
        <v>132</v>
      </c>
      <c r="AT614" s="172" t="s">
        <v>118</v>
      </c>
      <c r="AU614" s="172" t="s">
        <v>93</v>
      </c>
      <c r="AY614" s="172" t="s">
        <v>117</v>
      </c>
      <c r="BE614" s="259">
        <f t="shared" si="50"/>
        <v>0</v>
      </c>
      <c r="BF614" s="259">
        <f t="shared" si="51"/>
        <v>0</v>
      </c>
      <c r="BG614" s="259">
        <f t="shared" si="52"/>
        <v>0</v>
      </c>
      <c r="BH614" s="259">
        <f t="shared" si="53"/>
        <v>0</v>
      </c>
      <c r="BI614" s="259">
        <f t="shared" si="54"/>
        <v>0</v>
      </c>
      <c r="BJ614" s="172" t="s">
        <v>16</v>
      </c>
      <c r="BK614" s="259">
        <f t="shared" si="55"/>
        <v>0</v>
      </c>
      <c r="BL614" s="172" t="s">
        <v>132</v>
      </c>
      <c r="BM614" s="172" t="s">
        <v>2126</v>
      </c>
    </row>
    <row r="615" spans="2:65" s="182" customFormat="1" ht="38.25" customHeight="1">
      <c r="B615" s="183"/>
      <c r="C615" s="151" t="s">
        <v>2127</v>
      </c>
      <c r="D615" s="151" t="s">
        <v>118</v>
      </c>
      <c r="E615" s="152" t="s">
        <v>2128</v>
      </c>
      <c r="F615" s="341" t="s">
        <v>2129</v>
      </c>
      <c r="G615" s="341"/>
      <c r="H615" s="341"/>
      <c r="I615" s="341"/>
      <c r="J615" s="153" t="s">
        <v>142</v>
      </c>
      <c r="K615" s="154">
        <v>1</v>
      </c>
      <c r="L615" s="342"/>
      <c r="M615" s="342"/>
      <c r="N615" s="343">
        <f t="shared" si="49"/>
        <v>0</v>
      </c>
      <c r="O615" s="343"/>
      <c r="P615" s="343"/>
      <c r="Q615" s="343"/>
      <c r="R615" s="186"/>
      <c r="T615" s="254" t="s">
        <v>5</v>
      </c>
      <c r="U615" s="255" t="s">
        <v>36</v>
      </c>
      <c r="V615" s="256"/>
      <c r="W615" s="257"/>
      <c r="X615" s="257"/>
      <c r="Y615" s="257"/>
      <c r="Z615" s="257"/>
      <c r="AA615" s="258"/>
      <c r="AR615" s="172" t="s">
        <v>132</v>
      </c>
      <c r="AT615" s="172" t="s">
        <v>118</v>
      </c>
      <c r="AU615" s="172" t="s">
        <v>93</v>
      </c>
      <c r="AY615" s="172" t="s">
        <v>117</v>
      </c>
      <c r="BE615" s="259">
        <f t="shared" si="50"/>
        <v>0</v>
      </c>
      <c r="BF615" s="259">
        <f t="shared" si="51"/>
        <v>0</v>
      </c>
      <c r="BG615" s="259">
        <f t="shared" si="52"/>
        <v>0</v>
      </c>
      <c r="BH615" s="259">
        <f t="shared" si="53"/>
        <v>0</v>
      </c>
      <c r="BI615" s="259">
        <f t="shared" si="54"/>
        <v>0</v>
      </c>
      <c r="BJ615" s="172" t="s">
        <v>16</v>
      </c>
      <c r="BK615" s="259">
        <f t="shared" si="55"/>
        <v>0</v>
      </c>
      <c r="BL615" s="172" t="s">
        <v>132</v>
      </c>
      <c r="BM615" s="172" t="s">
        <v>2130</v>
      </c>
    </row>
    <row r="616" spans="2:65" s="182" customFormat="1" ht="38.25" customHeight="1">
      <c r="B616" s="183"/>
      <c r="C616" s="151" t="s">
        <v>2131</v>
      </c>
      <c r="D616" s="151" t="s">
        <v>118</v>
      </c>
      <c r="E616" s="152" t="s">
        <v>2132</v>
      </c>
      <c r="F616" s="341" t="s">
        <v>2133</v>
      </c>
      <c r="G616" s="341"/>
      <c r="H616" s="341"/>
      <c r="I616" s="341"/>
      <c r="J616" s="153" t="s">
        <v>142</v>
      </c>
      <c r="K616" s="154">
        <v>1</v>
      </c>
      <c r="L616" s="342"/>
      <c r="M616" s="342"/>
      <c r="N616" s="343">
        <f t="shared" si="49"/>
        <v>0</v>
      </c>
      <c r="O616" s="343"/>
      <c r="P616" s="343"/>
      <c r="Q616" s="343"/>
      <c r="R616" s="186"/>
      <c r="T616" s="254" t="s">
        <v>5</v>
      </c>
      <c r="U616" s="255" t="s">
        <v>36</v>
      </c>
      <c r="V616" s="256"/>
      <c r="W616" s="257"/>
      <c r="X616" s="257"/>
      <c r="Y616" s="257"/>
      <c r="Z616" s="257"/>
      <c r="AA616" s="258"/>
      <c r="AR616" s="172" t="s">
        <v>132</v>
      </c>
      <c r="AT616" s="172" t="s">
        <v>118</v>
      </c>
      <c r="AU616" s="172" t="s">
        <v>93</v>
      </c>
      <c r="AY616" s="172" t="s">
        <v>117</v>
      </c>
      <c r="BE616" s="259">
        <f t="shared" si="50"/>
        <v>0</v>
      </c>
      <c r="BF616" s="259">
        <f t="shared" si="51"/>
        <v>0</v>
      </c>
      <c r="BG616" s="259">
        <f t="shared" si="52"/>
        <v>0</v>
      </c>
      <c r="BH616" s="259">
        <f t="shared" si="53"/>
        <v>0</v>
      </c>
      <c r="BI616" s="259">
        <f t="shared" si="54"/>
        <v>0</v>
      </c>
      <c r="BJ616" s="172" t="s">
        <v>16</v>
      </c>
      <c r="BK616" s="259">
        <f t="shared" si="55"/>
        <v>0</v>
      </c>
      <c r="BL616" s="172" t="s">
        <v>132</v>
      </c>
      <c r="BM616" s="172" t="s">
        <v>2134</v>
      </c>
    </row>
    <row r="617" spans="2:65" s="182" customFormat="1" ht="38.25" customHeight="1">
      <c r="B617" s="183"/>
      <c r="C617" s="151" t="s">
        <v>2135</v>
      </c>
      <c r="D617" s="151" t="s">
        <v>118</v>
      </c>
      <c r="E617" s="152" t="s">
        <v>2136</v>
      </c>
      <c r="F617" s="341" t="s">
        <v>2137</v>
      </c>
      <c r="G617" s="341"/>
      <c r="H617" s="341"/>
      <c r="I617" s="341"/>
      <c r="J617" s="153" t="s">
        <v>142</v>
      </c>
      <c r="K617" s="154">
        <v>1</v>
      </c>
      <c r="L617" s="342"/>
      <c r="M617" s="342"/>
      <c r="N617" s="343">
        <f t="shared" si="49"/>
        <v>0</v>
      </c>
      <c r="O617" s="343"/>
      <c r="P617" s="343"/>
      <c r="Q617" s="343"/>
      <c r="R617" s="186"/>
      <c r="T617" s="254" t="s">
        <v>5</v>
      </c>
      <c r="U617" s="255" t="s">
        <v>36</v>
      </c>
      <c r="V617" s="256"/>
      <c r="W617" s="257"/>
      <c r="X617" s="257"/>
      <c r="Y617" s="257"/>
      <c r="Z617" s="257"/>
      <c r="AA617" s="258"/>
      <c r="AR617" s="172" t="s">
        <v>132</v>
      </c>
      <c r="AT617" s="172" t="s">
        <v>118</v>
      </c>
      <c r="AU617" s="172" t="s">
        <v>93</v>
      </c>
      <c r="AY617" s="172" t="s">
        <v>117</v>
      </c>
      <c r="BE617" s="259">
        <f t="shared" si="50"/>
        <v>0</v>
      </c>
      <c r="BF617" s="259">
        <f t="shared" si="51"/>
        <v>0</v>
      </c>
      <c r="BG617" s="259">
        <f t="shared" si="52"/>
        <v>0</v>
      </c>
      <c r="BH617" s="259">
        <f t="shared" si="53"/>
        <v>0</v>
      </c>
      <c r="BI617" s="259">
        <f t="shared" si="54"/>
        <v>0</v>
      </c>
      <c r="BJ617" s="172" t="s">
        <v>16</v>
      </c>
      <c r="BK617" s="259">
        <f t="shared" si="55"/>
        <v>0</v>
      </c>
      <c r="BL617" s="172" t="s">
        <v>132</v>
      </c>
      <c r="BM617" s="172" t="s">
        <v>2138</v>
      </c>
    </row>
    <row r="618" spans="2:65" s="182" customFormat="1" ht="38.25" customHeight="1">
      <c r="B618" s="183"/>
      <c r="C618" s="151" t="s">
        <v>2139</v>
      </c>
      <c r="D618" s="151" t="s">
        <v>118</v>
      </c>
      <c r="E618" s="152" t="s">
        <v>2140</v>
      </c>
      <c r="F618" s="341" t="s">
        <v>2141</v>
      </c>
      <c r="G618" s="341"/>
      <c r="H618" s="341"/>
      <c r="I618" s="341"/>
      <c r="J618" s="153" t="s">
        <v>142</v>
      </c>
      <c r="K618" s="154">
        <v>1</v>
      </c>
      <c r="L618" s="342"/>
      <c r="M618" s="342"/>
      <c r="N618" s="343">
        <f t="shared" si="49"/>
        <v>0</v>
      </c>
      <c r="O618" s="343"/>
      <c r="P618" s="343"/>
      <c r="Q618" s="343"/>
      <c r="R618" s="186"/>
      <c r="T618" s="254" t="s">
        <v>5</v>
      </c>
      <c r="U618" s="255" t="s">
        <v>36</v>
      </c>
      <c r="V618" s="256"/>
      <c r="W618" s="257"/>
      <c r="X618" s="257"/>
      <c r="Y618" s="257"/>
      <c r="Z618" s="257"/>
      <c r="AA618" s="258"/>
      <c r="AR618" s="172" t="s">
        <v>132</v>
      </c>
      <c r="AT618" s="172" t="s">
        <v>118</v>
      </c>
      <c r="AU618" s="172" t="s">
        <v>93</v>
      </c>
      <c r="AY618" s="172" t="s">
        <v>117</v>
      </c>
      <c r="BE618" s="259">
        <f t="shared" si="50"/>
        <v>0</v>
      </c>
      <c r="BF618" s="259">
        <f t="shared" si="51"/>
        <v>0</v>
      </c>
      <c r="BG618" s="259">
        <f t="shared" si="52"/>
        <v>0</v>
      </c>
      <c r="BH618" s="259">
        <f t="shared" si="53"/>
        <v>0</v>
      </c>
      <c r="BI618" s="259">
        <f t="shared" si="54"/>
        <v>0</v>
      </c>
      <c r="BJ618" s="172" t="s">
        <v>16</v>
      </c>
      <c r="BK618" s="259">
        <f t="shared" si="55"/>
        <v>0</v>
      </c>
      <c r="BL618" s="172" t="s">
        <v>132</v>
      </c>
      <c r="BM618" s="172" t="s">
        <v>2142</v>
      </c>
    </row>
    <row r="619" spans="2:65" s="182" customFormat="1" ht="38.25" customHeight="1">
      <c r="B619" s="183"/>
      <c r="C619" s="151" t="s">
        <v>2143</v>
      </c>
      <c r="D619" s="151" t="s">
        <v>118</v>
      </c>
      <c r="E619" s="152" t="s">
        <v>2144</v>
      </c>
      <c r="F619" s="341" t="s">
        <v>2145</v>
      </c>
      <c r="G619" s="341"/>
      <c r="H619" s="341"/>
      <c r="I619" s="341"/>
      <c r="J619" s="153" t="s">
        <v>142</v>
      </c>
      <c r="K619" s="154">
        <v>1</v>
      </c>
      <c r="L619" s="342"/>
      <c r="M619" s="342"/>
      <c r="N619" s="343">
        <f t="shared" si="49"/>
        <v>0</v>
      </c>
      <c r="O619" s="343"/>
      <c r="P619" s="343"/>
      <c r="Q619" s="343"/>
      <c r="R619" s="186"/>
      <c r="T619" s="254" t="s">
        <v>5</v>
      </c>
      <c r="U619" s="255" t="s">
        <v>36</v>
      </c>
      <c r="V619" s="256"/>
      <c r="W619" s="257"/>
      <c r="X619" s="257"/>
      <c r="Y619" s="257"/>
      <c r="Z619" s="257"/>
      <c r="AA619" s="258"/>
      <c r="AR619" s="172" t="s">
        <v>132</v>
      </c>
      <c r="AT619" s="172" t="s">
        <v>118</v>
      </c>
      <c r="AU619" s="172" t="s">
        <v>93</v>
      </c>
      <c r="AY619" s="172" t="s">
        <v>117</v>
      </c>
      <c r="BE619" s="259">
        <f t="shared" si="50"/>
        <v>0</v>
      </c>
      <c r="BF619" s="259">
        <f t="shared" si="51"/>
        <v>0</v>
      </c>
      <c r="BG619" s="259">
        <f t="shared" si="52"/>
        <v>0</v>
      </c>
      <c r="BH619" s="259">
        <f t="shared" si="53"/>
        <v>0</v>
      </c>
      <c r="BI619" s="259">
        <f t="shared" si="54"/>
        <v>0</v>
      </c>
      <c r="BJ619" s="172" t="s">
        <v>16</v>
      </c>
      <c r="BK619" s="259">
        <f t="shared" si="55"/>
        <v>0</v>
      </c>
      <c r="BL619" s="172" t="s">
        <v>132</v>
      </c>
      <c r="BM619" s="172" t="s">
        <v>2146</v>
      </c>
    </row>
    <row r="620" spans="2:65" s="182" customFormat="1" ht="38.25" customHeight="1">
      <c r="B620" s="183"/>
      <c r="C620" s="151" t="s">
        <v>2147</v>
      </c>
      <c r="D620" s="151" t="s">
        <v>118</v>
      </c>
      <c r="E620" s="152" t="s">
        <v>2148</v>
      </c>
      <c r="F620" s="341" t="s">
        <v>2149</v>
      </c>
      <c r="G620" s="341"/>
      <c r="H620" s="341"/>
      <c r="I620" s="341"/>
      <c r="J620" s="153" t="s">
        <v>142</v>
      </c>
      <c r="K620" s="154">
        <v>1</v>
      </c>
      <c r="L620" s="342"/>
      <c r="M620" s="342"/>
      <c r="N620" s="343">
        <f t="shared" si="49"/>
        <v>0</v>
      </c>
      <c r="O620" s="343"/>
      <c r="P620" s="343"/>
      <c r="Q620" s="343"/>
      <c r="R620" s="186"/>
      <c r="T620" s="254" t="s">
        <v>5</v>
      </c>
      <c r="U620" s="255" t="s">
        <v>36</v>
      </c>
      <c r="V620" s="256"/>
      <c r="W620" s="257"/>
      <c r="X620" s="257"/>
      <c r="Y620" s="257"/>
      <c r="Z620" s="257"/>
      <c r="AA620" s="258"/>
      <c r="AR620" s="172" t="s">
        <v>132</v>
      </c>
      <c r="AT620" s="172" t="s">
        <v>118</v>
      </c>
      <c r="AU620" s="172" t="s">
        <v>93</v>
      </c>
      <c r="AY620" s="172" t="s">
        <v>117</v>
      </c>
      <c r="BE620" s="259">
        <f t="shared" si="50"/>
        <v>0</v>
      </c>
      <c r="BF620" s="259">
        <f t="shared" si="51"/>
        <v>0</v>
      </c>
      <c r="BG620" s="259">
        <f t="shared" si="52"/>
        <v>0</v>
      </c>
      <c r="BH620" s="259">
        <f t="shared" si="53"/>
        <v>0</v>
      </c>
      <c r="BI620" s="259">
        <f t="shared" si="54"/>
        <v>0</v>
      </c>
      <c r="BJ620" s="172" t="s">
        <v>16</v>
      </c>
      <c r="BK620" s="259">
        <f t="shared" si="55"/>
        <v>0</v>
      </c>
      <c r="BL620" s="172" t="s">
        <v>132</v>
      </c>
      <c r="BM620" s="172" t="s">
        <v>2150</v>
      </c>
    </row>
    <row r="621" spans="2:65" s="182" customFormat="1" ht="38.25" customHeight="1">
      <c r="B621" s="183"/>
      <c r="C621" s="151" t="s">
        <v>2151</v>
      </c>
      <c r="D621" s="151" t="s">
        <v>118</v>
      </c>
      <c r="E621" s="152" t="s">
        <v>2152</v>
      </c>
      <c r="F621" s="341" t="s">
        <v>2153</v>
      </c>
      <c r="G621" s="341"/>
      <c r="H621" s="341"/>
      <c r="I621" s="341"/>
      <c r="J621" s="153" t="s">
        <v>142</v>
      </c>
      <c r="K621" s="154">
        <v>1</v>
      </c>
      <c r="L621" s="342"/>
      <c r="M621" s="342"/>
      <c r="N621" s="343">
        <f t="shared" si="49"/>
        <v>0</v>
      </c>
      <c r="O621" s="343"/>
      <c r="P621" s="343"/>
      <c r="Q621" s="343"/>
      <c r="R621" s="186"/>
      <c r="T621" s="254" t="s">
        <v>5</v>
      </c>
      <c r="U621" s="255" t="s">
        <v>36</v>
      </c>
      <c r="V621" s="256"/>
      <c r="W621" s="257"/>
      <c r="X621" s="257"/>
      <c r="Y621" s="257"/>
      <c r="Z621" s="257"/>
      <c r="AA621" s="258"/>
      <c r="AR621" s="172" t="s">
        <v>132</v>
      </c>
      <c r="AT621" s="172" t="s">
        <v>118</v>
      </c>
      <c r="AU621" s="172" t="s">
        <v>93</v>
      </c>
      <c r="AY621" s="172" t="s">
        <v>117</v>
      </c>
      <c r="BE621" s="259">
        <f t="shared" si="50"/>
        <v>0</v>
      </c>
      <c r="BF621" s="259">
        <f t="shared" si="51"/>
        <v>0</v>
      </c>
      <c r="BG621" s="259">
        <f t="shared" si="52"/>
        <v>0</v>
      </c>
      <c r="BH621" s="259">
        <f t="shared" si="53"/>
        <v>0</v>
      </c>
      <c r="BI621" s="259">
        <f t="shared" si="54"/>
        <v>0</v>
      </c>
      <c r="BJ621" s="172" t="s">
        <v>16</v>
      </c>
      <c r="BK621" s="259">
        <f t="shared" si="55"/>
        <v>0</v>
      </c>
      <c r="BL621" s="172" t="s">
        <v>132</v>
      </c>
      <c r="BM621" s="172" t="s">
        <v>2154</v>
      </c>
    </row>
    <row r="622" spans="2:65" s="182" customFormat="1" ht="25.5" customHeight="1">
      <c r="B622" s="183"/>
      <c r="C622" s="151" t="s">
        <v>2155</v>
      </c>
      <c r="D622" s="151" t="s">
        <v>118</v>
      </c>
      <c r="E622" s="152" t="s">
        <v>2156</v>
      </c>
      <c r="F622" s="341" t="s">
        <v>2157</v>
      </c>
      <c r="G622" s="341"/>
      <c r="H622" s="341"/>
      <c r="I622" s="341"/>
      <c r="J622" s="153" t="s">
        <v>142</v>
      </c>
      <c r="K622" s="154">
        <v>1</v>
      </c>
      <c r="L622" s="342"/>
      <c r="M622" s="342"/>
      <c r="N622" s="343">
        <f t="shared" si="49"/>
        <v>0</v>
      </c>
      <c r="O622" s="343"/>
      <c r="P622" s="343"/>
      <c r="Q622" s="343"/>
      <c r="R622" s="186"/>
      <c r="T622" s="254" t="s">
        <v>5</v>
      </c>
      <c r="U622" s="255" t="s">
        <v>36</v>
      </c>
      <c r="V622" s="256"/>
      <c r="W622" s="257"/>
      <c r="X622" s="257"/>
      <c r="Y622" s="257"/>
      <c r="Z622" s="257"/>
      <c r="AA622" s="258"/>
      <c r="AR622" s="172" t="s">
        <v>132</v>
      </c>
      <c r="AT622" s="172" t="s">
        <v>118</v>
      </c>
      <c r="AU622" s="172" t="s">
        <v>93</v>
      </c>
      <c r="AY622" s="172" t="s">
        <v>117</v>
      </c>
      <c r="BE622" s="259">
        <f t="shared" si="50"/>
        <v>0</v>
      </c>
      <c r="BF622" s="259">
        <f t="shared" si="51"/>
        <v>0</v>
      </c>
      <c r="BG622" s="259">
        <f t="shared" si="52"/>
        <v>0</v>
      </c>
      <c r="BH622" s="259">
        <f t="shared" si="53"/>
        <v>0</v>
      </c>
      <c r="BI622" s="259">
        <f t="shared" si="54"/>
        <v>0</v>
      </c>
      <c r="BJ622" s="172" t="s">
        <v>16</v>
      </c>
      <c r="BK622" s="259">
        <f t="shared" si="55"/>
        <v>0</v>
      </c>
      <c r="BL622" s="172" t="s">
        <v>132</v>
      </c>
      <c r="BM622" s="172" t="s">
        <v>2158</v>
      </c>
    </row>
    <row r="623" spans="2:65" s="182" customFormat="1" ht="25.5" customHeight="1">
      <c r="B623" s="183"/>
      <c r="C623" s="151" t="s">
        <v>2159</v>
      </c>
      <c r="D623" s="151" t="s">
        <v>118</v>
      </c>
      <c r="E623" s="152" t="s">
        <v>2160</v>
      </c>
      <c r="F623" s="341" t="s">
        <v>2161</v>
      </c>
      <c r="G623" s="341"/>
      <c r="H623" s="341"/>
      <c r="I623" s="341"/>
      <c r="J623" s="153" t="s">
        <v>142</v>
      </c>
      <c r="K623" s="154">
        <v>1</v>
      </c>
      <c r="L623" s="342"/>
      <c r="M623" s="342"/>
      <c r="N623" s="343">
        <f t="shared" si="49"/>
        <v>0</v>
      </c>
      <c r="O623" s="343"/>
      <c r="P623" s="343"/>
      <c r="Q623" s="343"/>
      <c r="R623" s="186"/>
      <c r="T623" s="254" t="s">
        <v>5</v>
      </c>
      <c r="U623" s="255" t="s">
        <v>36</v>
      </c>
      <c r="V623" s="256"/>
      <c r="W623" s="257"/>
      <c r="X623" s="257"/>
      <c r="Y623" s="257"/>
      <c r="Z623" s="257"/>
      <c r="AA623" s="258"/>
      <c r="AR623" s="172" t="s">
        <v>132</v>
      </c>
      <c r="AT623" s="172" t="s">
        <v>118</v>
      </c>
      <c r="AU623" s="172" t="s">
        <v>93</v>
      </c>
      <c r="AY623" s="172" t="s">
        <v>117</v>
      </c>
      <c r="BE623" s="259">
        <f t="shared" si="50"/>
        <v>0</v>
      </c>
      <c r="BF623" s="259">
        <f t="shared" si="51"/>
        <v>0</v>
      </c>
      <c r="BG623" s="259">
        <f t="shared" si="52"/>
        <v>0</v>
      </c>
      <c r="BH623" s="259">
        <f t="shared" si="53"/>
        <v>0</v>
      </c>
      <c r="BI623" s="259">
        <f t="shared" si="54"/>
        <v>0</v>
      </c>
      <c r="BJ623" s="172" t="s">
        <v>16</v>
      </c>
      <c r="BK623" s="259">
        <f t="shared" si="55"/>
        <v>0</v>
      </c>
      <c r="BL623" s="172" t="s">
        <v>132</v>
      </c>
      <c r="BM623" s="172" t="s">
        <v>2162</v>
      </c>
    </row>
    <row r="624" spans="2:65" s="182" customFormat="1" ht="25.5" customHeight="1">
      <c r="B624" s="183"/>
      <c r="C624" s="151" t="s">
        <v>2163</v>
      </c>
      <c r="D624" s="151" t="s">
        <v>118</v>
      </c>
      <c r="E624" s="152" t="s">
        <v>2164</v>
      </c>
      <c r="F624" s="341" t="s">
        <v>2165</v>
      </c>
      <c r="G624" s="341"/>
      <c r="H624" s="341"/>
      <c r="I624" s="341"/>
      <c r="J624" s="153" t="s">
        <v>142</v>
      </c>
      <c r="K624" s="154">
        <v>1</v>
      </c>
      <c r="L624" s="342"/>
      <c r="M624" s="342"/>
      <c r="N624" s="343">
        <f t="shared" si="49"/>
        <v>0</v>
      </c>
      <c r="O624" s="343"/>
      <c r="P624" s="343"/>
      <c r="Q624" s="343"/>
      <c r="R624" s="186"/>
      <c r="T624" s="254" t="s">
        <v>5</v>
      </c>
      <c r="U624" s="255" t="s">
        <v>36</v>
      </c>
      <c r="V624" s="256"/>
      <c r="W624" s="257"/>
      <c r="X624" s="257"/>
      <c r="Y624" s="257"/>
      <c r="Z624" s="257"/>
      <c r="AA624" s="258"/>
      <c r="AR624" s="172" t="s">
        <v>132</v>
      </c>
      <c r="AT624" s="172" t="s">
        <v>118</v>
      </c>
      <c r="AU624" s="172" t="s">
        <v>93</v>
      </c>
      <c r="AY624" s="172" t="s">
        <v>117</v>
      </c>
      <c r="BE624" s="259">
        <f t="shared" si="50"/>
        <v>0</v>
      </c>
      <c r="BF624" s="259">
        <f t="shared" si="51"/>
        <v>0</v>
      </c>
      <c r="BG624" s="259">
        <f t="shared" si="52"/>
        <v>0</v>
      </c>
      <c r="BH624" s="259">
        <f t="shared" si="53"/>
        <v>0</v>
      </c>
      <c r="BI624" s="259">
        <f t="shared" si="54"/>
        <v>0</v>
      </c>
      <c r="BJ624" s="172" t="s">
        <v>16</v>
      </c>
      <c r="BK624" s="259">
        <f t="shared" si="55"/>
        <v>0</v>
      </c>
      <c r="BL624" s="172" t="s">
        <v>132</v>
      </c>
      <c r="BM624" s="172" t="s">
        <v>2166</v>
      </c>
    </row>
    <row r="625" spans="2:65" s="182" customFormat="1" ht="38.25" customHeight="1">
      <c r="B625" s="183"/>
      <c r="C625" s="151" t="s">
        <v>2167</v>
      </c>
      <c r="D625" s="151" t="s">
        <v>118</v>
      </c>
      <c r="E625" s="152" t="s">
        <v>2168</v>
      </c>
      <c r="F625" s="341" t="s">
        <v>2169</v>
      </c>
      <c r="G625" s="341"/>
      <c r="H625" s="341"/>
      <c r="I625" s="341"/>
      <c r="J625" s="153" t="s">
        <v>142</v>
      </c>
      <c r="K625" s="154">
        <v>1</v>
      </c>
      <c r="L625" s="342"/>
      <c r="M625" s="342"/>
      <c r="N625" s="343">
        <f t="shared" si="49"/>
        <v>0</v>
      </c>
      <c r="O625" s="343"/>
      <c r="P625" s="343"/>
      <c r="Q625" s="343"/>
      <c r="R625" s="186"/>
      <c r="T625" s="254" t="s">
        <v>5</v>
      </c>
      <c r="U625" s="255" t="s">
        <v>36</v>
      </c>
      <c r="V625" s="256"/>
      <c r="W625" s="257"/>
      <c r="X625" s="257"/>
      <c r="Y625" s="257"/>
      <c r="Z625" s="257"/>
      <c r="AA625" s="258"/>
      <c r="AR625" s="172" t="s">
        <v>132</v>
      </c>
      <c r="AT625" s="172" t="s">
        <v>118</v>
      </c>
      <c r="AU625" s="172" t="s">
        <v>93</v>
      </c>
      <c r="AY625" s="172" t="s">
        <v>117</v>
      </c>
      <c r="BE625" s="259">
        <f t="shared" si="50"/>
        <v>0</v>
      </c>
      <c r="BF625" s="259">
        <f t="shared" si="51"/>
        <v>0</v>
      </c>
      <c r="BG625" s="259">
        <f t="shared" si="52"/>
        <v>0</v>
      </c>
      <c r="BH625" s="259">
        <f t="shared" si="53"/>
        <v>0</v>
      </c>
      <c r="BI625" s="259">
        <f t="shared" si="54"/>
        <v>0</v>
      </c>
      <c r="BJ625" s="172" t="s">
        <v>16</v>
      </c>
      <c r="BK625" s="259">
        <f t="shared" si="55"/>
        <v>0</v>
      </c>
      <c r="BL625" s="172" t="s">
        <v>132</v>
      </c>
      <c r="BM625" s="172" t="s">
        <v>2170</v>
      </c>
    </row>
    <row r="626" spans="2:65" s="182" customFormat="1" ht="38.25" customHeight="1">
      <c r="B626" s="183"/>
      <c r="C626" s="151" t="s">
        <v>2171</v>
      </c>
      <c r="D626" s="151" t="s">
        <v>118</v>
      </c>
      <c r="E626" s="152" t="s">
        <v>2172</v>
      </c>
      <c r="F626" s="341" t="s">
        <v>2173</v>
      </c>
      <c r="G626" s="341"/>
      <c r="H626" s="341"/>
      <c r="I626" s="341"/>
      <c r="J626" s="153" t="s">
        <v>142</v>
      </c>
      <c r="K626" s="154">
        <v>1</v>
      </c>
      <c r="L626" s="342"/>
      <c r="M626" s="342"/>
      <c r="N626" s="343">
        <f aca="true" t="shared" si="56" ref="N626:N649">ROUND(L626*K626,2)</f>
        <v>0</v>
      </c>
      <c r="O626" s="343"/>
      <c r="P626" s="343"/>
      <c r="Q626" s="343"/>
      <c r="R626" s="186"/>
      <c r="T626" s="254" t="s">
        <v>5</v>
      </c>
      <c r="U626" s="255" t="s">
        <v>36</v>
      </c>
      <c r="V626" s="256"/>
      <c r="W626" s="257"/>
      <c r="X626" s="257"/>
      <c r="Y626" s="257"/>
      <c r="Z626" s="257"/>
      <c r="AA626" s="258"/>
      <c r="AR626" s="172" t="s">
        <v>132</v>
      </c>
      <c r="AT626" s="172" t="s">
        <v>118</v>
      </c>
      <c r="AU626" s="172" t="s">
        <v>93</v>
      </c>
      <c r="AY626" s="172" t="s">
        <v>117</v>
      </c>
      <c r="BE626" s="259">
        <f aca="true" t="shared" si="57" ref="BE626:BE649">IF(U626="základní",N626,0)</f>
        <v>0</v>
      </c>
      <c r="BF626" s="259">
        <f aca="true" t="shared" si="58" ref="BF626:BF649">IF(U626="snížená",N626,0)</f>
        <v>0</v>
      </c>
      <c r="BG626" s="259">
        <f aca="true" t="shared" si="59" ref="BG626:BG649">IF(U626="zákl. přenesená",N626,0)</f>
        <v>0</v>
      </c>
      <c r="BH626" s="259">
        <f aca="true" t="shared" si="60" ref="BH626:BH649">IF(U626="sníž. přenesená",N626,0)</f>
        <v>0</v>
      </c>
      <c r="BI626" s="259">
        <f aca="true" t="shared" si="61" ref="BI626:BI649">IF(U626="nulová",N626,0)</f>
        <v>0</v>
      </c>
      <c r="BJ626" s="172" t="s">
        <v>16</v>
      </c>
      <c r="BK626" s="259">
        <f aca="true" t="shared" si="62" ref="BK626:BK649">ROUND(L626*K626,2)</f>
        <v>0</v>
      </c>
      <c r="BL626" s="172" t="s">
        <v>132</v>
      </c>
      <c r="BM626" s="172" t="s">
        <v>2174</v>
      </c>
    </row>
    <row r="627" spans="2:65" s="182" customFormat="1" ht="38.25" customHeight="1">
      <c r="B627" s="183"/>
      <c r="C627" s="151" t="s">
        <v>2175</v>
      </c>
      <c r="D627" s="151" t="s">
        <v>118</v>
      </c>
      <c r="E627" s="152" t="s">
        <v>2176</v>
      </c>
      <c r="F627" s="341" t="s">
        <v>2177</v>
      </c>
      <c r="G627" s="341"/>
      <c r="H627" s="341"/>
      <c r="I627" s="341"/>
      <c r="J627" s="153" t="s">
        <v>142</v>
      </c>
      <c r="K627" s="154">
        <v>1</v>
      </c>
      <c r="L627" s="342"/>
      <c r="M627" s="342"/>
      <c r="N627" s="343">
        <f t="shared" si="56"/>
        <v>0</v>
      </c>
      <c r="O627" s="343"/>
      <c r="P627" s="343"/>
      <c r="Q627" s="343"/>
      <c r="R627" s="186"/>
      <c r="T627" s="254" t="s">
        <v>5</v>
      </c>
      <c r="U627" s="255" t="s">
        <v>36</v>
      </c>
      <c r="V627" s="256"/>
      <c r="W627" s="257"/>
      <c r="X627" s="257"/>
      <c r="Y627" s="257"/>
      <c r="Z627" s="257"/>
      <c r="AA627" s="258"/>
      <c r="AR627" s="172" t="s">
        <v>132</v>
      </c>
      <c r="AT627" s="172" t="s">
        <v>118</v>
      </c>
      <c r="AU627" s="172" t="s">
        <v>93</v>
      </c>
      <c r="AY627" s="172" t="s">
        <v>117</v>
      </c>
      <c r="BE627" s="259">
        <f t="shared" si="57"/>
        <v>0</v>
      </c>
      <c r="BF627" s="259">
        <f t="shared" si="58"/>
        <v>0</v>
      </c>
      <c r="BG627" s="259">
        <f t="shared" si="59"/>
        <v>0</v>
      </c>
      <c r="BH627" s="259">
        <f t="shared" si="60"/>
        <v>0</v>
      </c>
      <c r="BI627" s="259">
        <f t="shared" si="61"/>
        <v>0</v>
      </c>
      <c r="BJ627" s="172" t="s">
        <v>16</v>
      </c>
      <c r="BK627" s="259">
        <f t="shared" si="62"/>
        <v>0</v>
      </c>
      <c r="BL627" s="172" t="s">
        <v>132</v>
      </c>
      <c r="BM627" s="172" t="s">
        <v>2178</v>
      </c>
    </row>
    <row r="628" spans="2:65" s="182" customFormat="1" ht="38.25" customHeight="1">
      <c r="B628" s="183"/>
      <c r="C628" s="151" t="s">
        <v>2179</v>
      </c>
      <c r="D628" s="151" t="s">
        <v>118</v>
      </c>
      <c r="E628" s="152" t="s">
        <v>2180</v>
      </c>
      <c r="F628" s="341" t="s">
        <v>2181</v>
      </c>
      <c r="G628" s="341"/>
      <c r="H628" s="341"/>
      <c r="I628" s="341"/>
      <c r="J628" s="153" t="s">
        <v>142</v>
      </c>
      <c r="K628" s="154">
        <v>1</v>
      </c>
      <c r="L628" s="342"/>
      <c r="M628" s="342"/>
      <c r="N628" s="343">
        <f t="shared" si="56"/>
        <v>0</v>
      </c>
      <c r="O628" s="343"/>
      <c r="P628" s="343"/>
      <c r="Q628" s="343"/>
      <c r="R628" s="186"/>
      <c r="T628" s="254" t="s">
        <v>5</v>
      </c>
      <c r="U628" s="255" t="s">
        <v>36</v>
      </c>
      <c r="V628" s="256"/>
      <c r="W628" s="257"/>
      <c r="X628" s="257"/>
      <c r="Y628" s="257"/>
      <c r="Z628" s="257"/>
      <c r="AA628" s="258"/>
      <c r="AR628" s="172" t="s">
        <v>132</v>
      </c>
      <c r="AT628" s="172" t="s">
        <v>118</v>
      </c>
      <c r="AU628" s="172" t="s">
        <v>93</v>
      </c>
      <c r="AY628" s="172" t="s">
        <v>117</v>
      </c>
      <c r="BE628" s="259">
        <f t="shared" si="57"/>
        <v>0</v>
      </c>
      <c r="BF628" s="259">
        <f t="shared" si="58"/>
        <v>0</v>
      </c>
      <c r="BG628" s="259">
        <f t="shared" si="59"/>
        <v>0</v>
      </c>
      <c r="BH628" s="259">
        <f t="shared" si="60"/>
        <v>0</v>
      </c>
      <c r="BI628" s="259">
        <f t="shared" si="61"/>
        <v>0</v>
      </c>
      <c r="BJ628" s="172" t="s">
        <v>16</v>
      </c>
      <c r="BK628" s="259">
        <f t="shared" si="62"/>
        <v>0</v>
      </c>
      <c r="BL628" s="172" t="s">
        <v>132</v>
      </c>
      <c r="BM628" s="172" t="s">
        <v>2182</v>
      </c>
    </row>
    <row r="629" spans="2:65" s="182" customFormat="1" ht="38.25" customHeight="1">
      <c r="B629" s="183"/>
      <c r="C629" s="151" t="s">
        <v>2183</v>
      </c>
      <c r="D629" s="151" t="s">
        <v>118</v>
      </c>
      <c r="E629" s="152" t="s">
        <v>2184</v>
      </c>
      <c r="F629" s="341" t="s">
        <v>2185</v>
      </c>
      <c r="G629" s="341"/>
      <c r="H629" s="341"/>
      <c r="I629" s="341"/>
      <c r="J629" s="153" t="s">
        <v>142</v>
      </c>
      <c r="K629" s="154">
        <v>1</v>
      </c>
      <c r="L629" s="342"/>
      <c r="M629" s="342"/>
      <c r="N629" s="343">
        <f t="shared" si="56"/>
        <v>0</v>
      </c>
      <c r="O629" s="343"/>
      <c r="P629" s="343"/>
      <c r="Q629" s="343"/>
      <c r="R629" s="186"/>
      <c r="T629" s="254" t="s">
        <v>5</v>
      </c>
      <c r="U629" s="255" t="s">
        <v>36</v>
      </c>
      <c r="V629" s="256"/>
      <c r="W629" s="257"/>
      <c r="X629" s="257"/>
      <c r="Y629" s="257"/>
      <c r="Z629" s="257"/>
      <c r="AA629" s="258"/>
      <c r="AR629" s="172" t="s">
        <v>132</v>
      </c>
      <c r="AT629" s="172" t="s">
        <v>118</v>
      </c>
      <c r="AU629" s="172" t="s">
        <v>93</v>
      </c>
      <c r="AY629" s="172" t="s">
        <v>117</v>
      </c>
      <c r="BE629" s="259">
        <f t="shared" si="57"/>
        <v>0</v>
      </c>
      <c r="BF629" s="259">
        <f t="shared" si="58"/>
        <v>0</v>
      </c>
      <c r="BG629" s="259">
        <f t="shared" si="59"/>
        <v>0</v>
      </c>
      <c r="BH629" s="259">
        <f t="shared" si="60"/>
        <v>0</v>
      </c>
      <c r="BI629" s="259">
        <f t="shared" si="61"/>
        <v>0</v>
      </c>
      <c r="BJ629" s="172" t="s">
        <v>16</v>
      </c>
      <c r="BK629" s="259">
        <f t="shared" si="62"/>
        <v>0</v>
      </c>
      <c r="BL629" s="172" t="s">
        <v>132</v>
      </c>
      <c r="BM629" s="172" t="s">
        <v>2186</v>
      </c>
    </row>
    <row r="630" spans="2:65" s="182" customFormat="1" ht="38.25" customHeight="1">
      <c r="B630" s="183"/>
      <c r="C630" s="151" t="s">
        <v>2187</v>
      </c>
      <c r="D630" s="151" t="s">
        <v>118</v>
      </c>
      <c r="E630" s="152" t="s">
        <v>2188</v>
      </c>
      <c r="F630" s="341" t="s">
        <v>2189</v>
      </c>
      <c r="G630" s="341"/>
      <c r="H630" s="341"/>
      <c r="I630" s="341"/>
      <c r="J630" s="153" t="s">
        <v>142</v>
      </c>
      <c r="K630" s="154">
        <v>1</v>
      </c>
      <c r="L630" s="342"/>
      <c r="M630" s="342"/>
      <c r="N630" s="343">
        <f t="shared" si="56"/>
        <v>0</v>
      </c>
      <c r="O630" s="343"/>
      <c r="P630" s="343"/>
      <c r="Q630" s="343"/>
      <c r="R630" s="186"/>
      <c r="T630" s="254" t="s">
        <v>5</v>
      </c>
      <c r="U630" s="255" t="s">
        <v>36</v>
      </c>
      <c r="V630" s="256"/>
      <c r="W630" s="257"/>
      <c r="X630" s="257"/>
      <c r="Y630" s="257"/>
      <c r="Z630" s="257"/>
      <c r="AA630" s="258"/>
      <c r="AR630" s="172" t="s">
        <v>132</v>
      </c>
      <c r="AT630" s="172" t="s">
        <v>118</v>
      </c>
      <c r="AU630" s="172" t="s">
        <v>93</v>
      </c>
      <c r="AY630" s="172" t="s">
        <v>117</v>
      </c>
      <c r="BE630" s="259">
        <f t="shared" si="57"/>
        <v>0</v>
      </c>
      <c r="BF630" s="259">
        <f t="shared" si="58"/>
        <v>0</v>
      </c>
      <c r="BG630" s="259">
        <f t="shared" si="59"/>
        <v>0</v>
      </c>
      <c r="BH630" s="259">
        <f t="shared" si="60"/>
        <v>0</v>
      </c>
      <c r="BI630" s="259">
        <f t="shared" si="61"/>
        <v>0</v>
      </c>
      <c r="BJ630" s="172" t="s">
        <v>16</v>
      </c>
      <c r="BK630" s="259">
        <f t="shared" si="62"/>
        <v>0</v>
      </c>
      <c r="BL630" s="172" t="s">
        <v>132</v>
      </c>
      <c r="BM630" s="172" t="s">
        <v>2190</v>
      </c>
    </row>
    <row r="631" spans="2:65" s="182" customFormat="1" ht="38.25" customHeight="1">
      <c r="B631" s="183"/>
      <c r="C631" s="151" t="s">
        <v>2191</v>
      </c>
      <c r="D631" s="151" t="s">
        <v>118</v>
      </c>
      <c r="E631" s="152" t="s">
        <v>2192</v>
      </c>
      <c r="F631" s="341" t="s">
        <v>2193</v>
      </c>
      <c r="G631" s="341"/>
      <c r="H631" s="341"/>
      <c r="I631" s="341"/>
      <c r="J631" s="153" t="s">
        <v>142</v>
      </c>
      <c r="K631" s="154">
        <v>1</v>
      </c>
      <c r="L631" s="342"/>
      <c r="M631" s="342"/>
      <c r="N631" s="343">
        <f t="shared" si="56"/>
        <v>0</v>
      </c>
      <c r="O631" s="343"/>
      <c r="P631" s="343"/>
      <c r="Q631" s="343"/>
      <c r="R631" s="186"/>
      <c r="T631" s="254" t="s">
        <v>5</v>
      </c>
      <c r="U631" s="255" t="s">
        <v>36</v>
      </c>
      <c r="V631" s="256"/>
      <c r="W631" s="257"/>
      <c r="X631" s="257"/>
      <c r="Y631" s="257"/>
      <c r="Z631" s="257"/>
      <c r="AA631" s="258"/>
      <c r="AR631" s="172" t="s">
        <v>132</v>
      </c>
      <c r="AT631" s="172" t="s">
        <v>118</v>
      </c>
      <c r="AU631" s="172" t="s">
        <v>93</v>
      </c>
      <c r="AY631" s="172" t="s">
        <v>117</v>
      </c>
      <c r="BE631" s="259">
        <f t="shared" si="57"/>
        <v>0</v>
      </c>
      <c r="BF631" s="259">
        <f t="shared" si="58"/>
        <v>0</v>
      </c>
      <c r="BG631" s="259">
        <f t="shared" si="59"/>
        <v>0</v>
      </c>
      <c r="BH631" s="259">
        <f t="shared" si="60"/>
        <v>0</v>
      </c>
      <c r="BI631" s="259">
        <f t="shared" si="61"/>
        <v>0</v>
      </c>
      <c r="BJ631" s="172" t="s">
        <v>16</v>
      </c>
      <c r="BK631" s="259">
        <f t="shared" si="62"/>
        <v>0</v>
      </c>
      <c r="BL631" s="172" t="s">
        <v>132</v>
      </c>
      <c r="BM631" s="172" t="s">
        <v>2194</v>
      </c>
    </row>
    <row r="632" spans="2:65" s="182" customFormat="1" ht="38.25" customHeight="1">
      <c r="B632" s="183"/>
      <c r="C632" s="151" t="s">
        <v>2195</v>
      </c>
      <c r="D632" s="151" t="s">
        <v>118</v>
      </c>
      <c r="E632" s="152" t="s">
        <v>2196</v>
      </c>
      <c r="F632" s="341" t="s">
        <v>2197</v>
      </c>
      <c r="G632" s="341"/>
      <c r="H632" s="341"/>
      <c r="I632" s="341"/>
      <c r="J632" s="153" t="s">
        <v>142</v>
      </c>
      <c r="K632" s="154">
        <v>1</v>
      </c>
      <c r="L632" s="342"/>
      <c r="M632" s="342"/>
      <c r="N632" s="343">
        <f t="shared" si="56"/>
        <v>0</v>
      </c>
      <c r="O632" s="343"/>
      <c r="P632" s="343"/>
      <c r="Q632" s="343"/>
      <c r="R632" s="186"/>
      <c r="T632" s="254" t="s">
        <v>5</v>
      </c>
      <c r="U632" s="255" t="s">
        <v>36</v>
      </c>
      <c r="V632" s="256"/>
      <c r="W632" s="257"/>
      <c r="X632" s="257"/>
      <c r="Y632" s="257"/>
      <c r="Z632" s="257"/>
      <c r="AA632" s="258"/>
      <c r="AR632" s="172" t="s">
        <v>132</v>
      </c>
      <c r="AT632" s="172" t="s">
        <v>118</v>
      </c>
      <c r="AU632" s="172" t="s">
        <v>93</v>
      </c>
      <c r="AY632" s="172" t="s">
        <v>117</v>
      </c>
      <c r="BE632" s="259">
        <f t="shared" si="57"/>
        <v>0</v>
      </c>
      <c r="BF632" s="259">
        <f t="shared" si="58"/>
        <v>0</v>
      </c>
      <c r="BG632" s="259">
        <f t="shared" si="59"/>
        <v>0</v>
      </c>
      <c r="BH632" s="259">
        <f t="shared" si="60"/>
        <v>0</v>
      </c>
      <c r="BI632" s="259">
        <f t="shared" si="61"/>
        <v>0</v>
      </c>
      <c r="BJ632" s="172" t="s">
        <v>16</v>
      </c>
      <c r="BK632" s="259">
        <f t="shared" si="62"/>
        <v>0</v>
      </c>
      <c r="BL632" s="172" t="s">
        <v>132</v>
      </c>
      <c r="BM632" s="172" t="s">
        <v>2198</v>
      </c>
    </row>
    <row r="633" spans="2:65" s="182" customFormat="1" ht="38.25" customHeight="1">
      <c r="B633" s="183"/>
      <c r="C633" s="151" t="s">
        <v>2199</v>
      </c>
      <c r="D633" s="151" t="s">
        <v>118</v>
      </c>
      <c r="E633" s="152" t="s">
        <v>2200</v>
      </c>
      <c r="F633" s="341" t="s">
        <v>2201</v>
      </c>
      <c r="G633" s="341"/>
      <c r="H633" s="341"/>
      <c r="I633" s="341"/>
      <c r="J633" s="153" t="s">
        <v>142</v>
      </c>
      <c r="K633" s="154">
        <v>1</v>
      </c>
      <c r="L633" s="342"/>
      <c r="M633" s="342"/>
      <c r="N633" s="343">
        <f t="shared" si="56"/>
        <v>0</v>
      </c>
      <c r="O633" s="343"/>
      <c r="P633" s="343"/>
      <c r="Q633" s="343"/>
      <c r="R633" s="186"/>
      <c r="T633" s="254" t="s">
        <v>5</v>
      </c>
      <c r="U633" s="255" t="s">
        <v>36</v>
      </c>
      <c r="V633" s="256"/>
      <c r="W633" s="257"/>
      <c r="X633" s="257"/>
      <c r="Y633" s="257"/>
      <c r="Z633" s="257"/>
      <c r="AA633" s="258"/>
      <c r="AR633" s="172" t="s">
        <v>132</v>
      </c>
      <c r="AT633" s="172" t="s">
        <v>118</v>
      </c>
      <c r="AU633" s="172" t="s">
        <v>93</v>
      </c>
      <c r="AY633" s="172" t="s">
        <v>117</v>
      </c>
      <c r="BE633" s="259">
        <f t="shared" si="57"/>
        <v>0</v>
      </c>
      <c r="BF633" s="259">
        <f t="shared" si="58"/>
        <v>0</v>
      </c>
      <c r="BG633" s="259">
        <f t="shared" si="59"/>
        <v>0</v>
      </c>
      <c r="BH633" s="259">
        <f t="shared" si="60"/>
        <v>0</v>
      </c>
      <c r="BI633" s="259">
        <f t="shared" si="61"/>
        <v>0</v>
      </c>
      <c r="BJ633" s="172" t="s">
        <v>16</v>
      </c>
      <c r="BK633" s="259">
        <f t="shared" si="62"/>
        <v>0</v>
      </c>
      <c r="BL633" s="172" t="s">
        <v>132</v>
      </c>
      <c r="BM633" s="172" t="s">
        <v>2202</v>
      </c>
    </row>
    <row r="634" spans="2:65" s="182" customFormat="1" ht="38.25" customHeight="1">
      <c r="B634" s="183"/>
      <c r="C634" s="151" t="s">
        <v>2203</v>
      </c>
      <c r="D634" s="151" t="s">
        <v>118</v>
      </c>
      <c r="E634" s="152" t="s">
        <v>2204</v>
      </c>
      <c r="F634" s="341" t="s">
        <v>2205</v>
      </c>
      <c r="G634" s="341"/>
      <c r="H634" s="341"/>
      <c r="I634" s="341"/>
      <c r="J634" s="153" t="s">
        <v>142</v>
      </c>
      <c r="K634" s="154">
        <v>1</v>
      </c>
      <c r="L634" s="342"/>
      <c r="M634" s="342"/>
      <c r="N634" s="343">
        <f t="shared" si="56"/>
        <v>0</v>
      </c>
      <c r="O634" s="343"/>
      <c r="P634" s="343"/>
      <c r="Q634" s="343"/>
      <c r="R634" s="186"/>
      <c r="T634" s="254" t="s">
        <v>5</v>
      </c>
      <c r="U634" s="255" t="s">
        <v>36</v>
      </c>
      <c r="V634" s="256"/>
      <c r="W634" s="257"/>
      <c r="X634" s="257"/>
      <c r="Y634" s="257"/>
      <c r="Z634" s="257"/>
      <c r="AA634" s="258"/>
      <c r="AR634" s="172" t="s">
        <v>132</v>
      </c>
      <c r="AT634" s="172" t="s">
        <v>118</v>
      </c>
      <c r="AU634" s="172" t="s">
        <v>93</v>
      </c>
      <c r="AY634" s="172" t="s">
        <v>117</v>
      </c>
      <c r="BE634" s="259">
        <f t="shared" si="57"/>
        <v>0</v>
      </c>
      <c r="BF634" s="259">
        <f t="shared" si="58"/>
        <v>0</v>
      </c>
      <c r="BG634" s="259">
        <f t="shared" si="59"/>
        <v>0</v>
      </c>
      <c r="BH634" s="259">
        <f t="shared" si="60"/>
        <v>0</v>
      </c>
      <c r="BI634" s="259">
        <f t="shared" si="61"/>
        <v>0</v>
      </c>
      <c r="BJ634" s="172" t="s">
        <v>16</v>
      </c>
      <c r="BK634" s="259">
        <f t="shared" si="62"/>
        <v>0</v>
      </c>
      <c r="BL634" s="172" t="s">
        <v>132</v>
      </c>
      <c r="BM634" s="172" t="s">
        <v>2206</v>
      </c>
    </row>
    <row r="635" spans="2:65" s="182" customFormat="1" ht="38.25" customHeight="1">
      <c r="B635" s="183"/>
      <c r="C635" s="151" t="s">
        <v>2207</v>
      </c>
      <c r="D635" s="151" t="s">
        <v>118</v>
      </c>
      <c r="E635" s="152" t="s">
        <v>2208</v>
      </c>
      <c r="F635" s="341" t="s">
        <v>2209</v>
      </c>
      <c r="G635" s="341"/>
      <c r="H635" s="341"/>
      <c r="I635" s="341"/>
      <c r="J635" s="153" t="s">
        <v>142</v>
      </c>
      <c r="K635" s="154">
        <v>1</v>
      </c>
      <c r="L635" s="342"/>
      <c r="M635" s="342"/>
      <c r="N635" s="343">
        <f t="shared" si="56"/>
        <v>0</v>
      </c>
      <c r="O635" s="343"/>
      <c r="P635" s="343"/>
      <c r="Q635" s="343"/>
      <c r="R635" s="186"/>
      <c r="T635" s="254" t="s">
        <v>5</v>
      </c>
      <c r="U635" s="255" t="s">
        <v>36</v>
      </c>
      <c r="V635" s="256"/>
      <c r="W635" s="257"/>
      <c r="X635" s="257"/>
      <c r="Y635" s="257"/>
      <c r="Z635" s="257"/>
      <c r="AA635" s="258"/>
      <c r="AR635" s="172" t="s">
        <v>132</v>
      </c>
      <c r="AT635" s="172" t="s">
        <v>118</v>
      </c>
      <c r="AU635" s="172" t="s">
        <v>93</v>
      </c>
      <c r="AY635" s="172" t="s">
        <v>117</v>
      </c>
      <c r="BE635" s="259">
        <f t="shared" si="57"/>
        <v>0</v>
      </c>
      <c r="BF635" s="259">
        <f t="shared" si="58"/>
        <v>0</v>
      </c>
      <c r="BG635" s="259">
        <f t="shared" si="59"/>
        <v>0</v>
      </c>
      <c r="BH635" s="259">
        <f t="shared" si="60"/>
        <v>0</v>
      </c>
      <c r="BI635" s="259">
        <f t="shared" si="61"/>
        <v>0</v>
      </c>
      <c r="BJ635" s="172" t="s">
        <v>16</v>
      </c>
      <c r="BK635" s="259">
        <f t="shared" si="62"/>
        <v>0</v>
      </c>
      <c r="BL635" s="172" t="s">
        <v>132</v>
      </c>
      <c r="BM635" s="172" t="s">
        <v>2210</v>
      </c>
    </row>
    <row r="636" spans="2:65" s="182" customFormat="1" ht="16.5" customHeight="1">
      <c r="B636" s="183"/>
      <c r="C636" s="151" t="s">
        <v>2211</v>
      </c>
      <c r="D636" s="151" t="s">
        <v>118</v>
      </c>
      <c r="E636" s="152" t="s">
        <v>2212</v>
      </c>
      <c r="F636" s="341" t="s">
        <v>2213</v>
      </c>
      <c r="G636" s="341"/>
      <c r="H636" s="341"/>
      <c r="I636" s="341"/>
      <c r="J636" s="153" t="s">
        <v>161</v>
      </c>
      <c r="K636" s="154">
        <v>1</v>
      </c>
      <c r="L636" s="342"/>
      <c r="M636" s="342"/>
      <c r="N636" s="343">
        <f t="shared" si="56"/>
        <v>0</v>
      </c>
      <c r="O636" s="343"/>
      <c r="P636" s="343"/>
      <c r="Q636" s="343"/>
      <c r="R636" s="186"/>
      <c r="T636" s="254" t="s">
        <v>5</v>
      </c>
      <c r="U636" s="255" t="s">
        <v>36</v>
      </c>
      <c r="V636" s="256"/>
      <c r="W636" s="257"/>
      <c r="X636" s="257"/>
      <c r="Y636" s="257"/>
      <c r="Z636" s="257"/>
      <c r="AA636" s="258"/>
      <c r="AR636" s="172" t="s">
        <v>132</v>
      </c>
      <c r="AT636" s="172" t="s">
        <v>118</v>
      </c>
      <c r="AU636" s="172" t="s">
        <v>93</v>
      </c>
      <c r="AY636" s="172" t="s">
        <v>117</v>
      </c>
      <c r="BE636" s="259">
        <f t="shared" si="57"/>
        <v>0</v>
      </c>
      <c r="BF636" s="259">
        <f t="shared" si="58"/>
        <v>0</v>
      </c>
      <c r="BG636" s="259">
        <f t="shared" si="59"/>
        <v>0</v>
      </c>
      <c r="BH636" s="259">
        <f t="shared" si="60"/>
        <v>0</v>
      </c>
      <c r="BI636" s="259">
        <f t="shared" si="61"/>
        <v>0</v>
      </c>
      <c r="BJ636" s="172" t="s">
        <v>16</v>
      </c>
      <c r="BK636" s="259">
        <f t="shared" si="62"/>
        <v>0</v>
      </c>
      <c r="BL636" s="172" t="s">
        <v>132</v>
      </c>
      <c r="BM636" s="172" t="s">
        <v>2214</v>
      </c>
    </row>
    <row r="637" spans="2:65" s="182" customFormat="1" ht="16.5" customHeight="1">
      <c r="B637" s="183"/>
      <c r="C637" s="151" t="s">
        <v>2215</v>
      </c>
      <c r="D637" s="151" t="s">
        <v>118</v>
      </c>
      <c r="E637" s="152" t="s">
        <v>2216</v>
      </c>
      <c r="F637" s="341" t="s">
        <v>2217</v>
      </c>
      <c r="G637" s="341"/>
      <c r="H637" s="341"/>
      <c r="I637" s="341"/>
      <c r="J637" s="153" t="s">
        <v>161</v>
      </c>
      <c r="K637" s="154">
        <v>1</v>
      </c>
      <c r="L637" s="342"/>
      <c r="M637" s="342"/>
      <c r="N637" s="343">
        <f t="shared" si="56"/>
        <v>0</v>
      </c>
      <c r="O637" s="343"/>
      <c r="P637" s="343"/>
      <c r="Q637" s="343"/>
      <c r="R637" s="186"/>
      <c r="T637" s="254" t="s">
        <v>5</v>
      </c>
      <c r="U637" s="255" t="s">
        <v>36</v>
      </c>
      <c r="V637" s="256"/>
      <c r="W637" s="257"/>
      <c r="X637" s="257"/>
      <c r="Y637" s="257"/>
      <c r="Z637" s="257"/>
      <c r="AA637" s="258"/>
      <c r="AR637" s="172" t="s">
        <v>132</v>
      </c>
      <c r="AT637" s="172" t="s">
        <v>118</v>
      </c>
      <c r="AU637" s="172" t="s">
        <v>93</v>
      </c>
      <c r="AY637" s="172" t="s">
        <v>117</v>
      </c>
      <c r="BE637" s="259">
        <f t="shared" si="57"/>
        <v>0</v>
      </c>
      <c r="BF637" s="259">
        <f t="shared" si="58"/>
        <v>0</v>
      </c>
      <c r="BG637" s="259">
        <f t="shared" si="59"/>
        <v>0</v>
      </c>
      <c r="BH637" s="259">
        <f t="shared" si="60"/>
        <v>0</v>
      </c>
      <c r="BI637" s="259">
        <f t="shared" si="61"/>
        <v>0</v>
      </c>
      <c r="BJ637" s="172" t="s">
        <v>16</v>
      </c>
      <c r="BK637" s="259">
        <f t="shared" si="62"/>
        <v>0</v>
      </c>
      <c r="BL637" s="172" t="s">
        <v>132</v>
      </c>
      <c r="BM637" s="172" t="s">
        <v>2218</v>
      </c>
    </row>
    <row r="638" spans="2:65" s="182" customFormat="1" ht="16.5" customHeight="1">
      <c r="B638" s="183"/>
      <c r="C638" s="151" t="s">
        <v>2219</v>
      </c>
      <c r="D638" s="151" t="s">
        <v>118</v>
      </c>
      <c r="E638" s="152" t="s">
        <v>2220</v>
      </c>
      <c r="F638" s="341" t="s">
        <v>2221</v>
      </c>
      <c r="G638" s="341"/>
      <c r="H638" s="341"/>
      <c r="I638" s="341"/>
      <c r="J638" s="153" t="s">
        <v>161</v>
      </c>
      <c r="K638" s="154">
        <v>1</v>
      </c>
      <c r="L638" s="342"/>
      <c r="M638" s="342"/>
      <c r="N638" s="343">
        <f t="shared" si="56"/>
        <v>0</v>
      </c>
      <c r="O638" s="343"/>
      <c r="P638" s="343"/>
      <c r="Q638" s="343"/>
      <c r="R638" s="186"/>
      <c r="T638" s="254" t="s">
        <v>5</v>
      </c>
      <c r="U638" s="255" t="s">
        <v>36</v>
      </c>
      <c r="V638" s="256"/>
      <c r="W638" s="257"/>
      <c r="X638" s="257"/>
      <c r="Y638" s="257"/>
      <c r="Z638" s="257"/>
      <c r="AA638" s="258"/>
      <c r="AR638" s="172" t="s">
        <v>132</v>
      </c>
      <c r="AT638" s="172" t="s">
        <v>118</v>
      </c>
      <c r="AU638" s="172" t="s">
        <v>93</v>
      </c>
      <c r="AY638" s="172" t="s">
        <v>117</v>
      </c>
      <c r="BE638" s="259">
        <f t="shared" si="57"/>
        <v>0</v>
      </c>
      <c r="BF638" s="259">
        <f t="shared" si="58"/>
        <v>0</v>
      </c>
      <c r="BG638" s="259">
        <f t="shared" si="59"/>
        <v>0</v>
      </c>
      <c r="BH638" s="259">
        <f t="shared" si="60"/>
        <v>0</v>
      </c>
      <c r="BI638" s="259">
        <f t="shared" si="61"/>
        <v>0</v>
      </c>
      <c r="BJ638" s="172" t="s">
        <v>16</v>
      </c>
      <c r="BK638" s="259">
        <f t="shared" si="62"/>
        <v>0</v>
      </c>
      <c r="BL638" s="172" t="s">
        <v>132</v>
      </c>
      <c r="BM638" s="172" t="s">
        <v>2222</v>
      </c>
    </row>
    <row r="639" spans="2:65" s="182" customFormat="1" ht="16.5" customHeight="1">
      <c r="B639" s="183"/>
      <c r="C639" s="151" t="s">
        <v>2223</v>
      </c>
      <c r="D639" s="151" t="s">
        <v>118</v>
      </c>
      <c r="E639" s="152" t="s">
        <v>2224</v>
      </c>
      <c r="F639" s="341" t="s">
        <v>2225</v>
      </c>
      <c r="G639" s="341"/>
      <c r="H639" s="341"/>
      <c r="I639" s="341"/>
      <c r="J639" s="153" t="s">
        <v>161</v>
      </c>
      <c r="K639" s="154">
        <v>1</v>
      </c>
      <c r="L639" s="342"/>
      <c r="M639" s="342"/>
      <c r="N639" s="343">
        <f t="shared" si="56"/>
        <v>0</v>
      </c>
      <c r="O639" s="343"/>
      <c r="P639" s="343"/>
      <c r="Q639" s="343"/>
      <c r="R639" s="186"/>
      <c r="T639" s="254" t="s">
        <v>5</v>
      </c>
      <c r="U639" s="255" t="s">
        <v>36</v>
      </c>
      <c r="V639" s="256"/>
      <c r="W639" s="257"/>
      <c r="X639" s="257"/>
      <c r="Y639" s="257"/>
      <c r="Z639" s="257"/>
      <c r="AA639" s="258"/>
      <c r="AR639" s="172" t="s">
        <v>132</v>
      </c>
      <c r="AT639" s="172" t="s">
        <v>118</v>
      </c>
      <c r="AU639" s="172" t="s">
        <v>93</v>
      </c>
      <c r="AY639" s="172" t="s">
        <v>117</v>
      </c>
      <c r="BE639" s="259">
        <f t="shared" si="57"/>
        <v>0</v>
      </c>
      <c r="BF639" s="259">
        <f t="shared" si="58"/>
        <v>0</v>
      </c>
      <c r="BG639" s="259">
        <f t="shared" si="59"/>
        <v>0</v>
      </c>
      <c r="BH639" s="259">
        <f t="shared" si="60"/>
        <v>0</v>
      </c>
      <c r="BI639" s="259">
        <f t="shared" si="61"/>
        <v>0</v>
      </c>
      <c r="BJ639" s="172" t="s">
        <v>16</v>
      </c>
      <c r="BK639" s="259">
        <f t="shared" si="62"/>
        <v>0</v>
      </c>
      <c r="BL639" s="172" t="s">
        <v>132</v>
      </c>
      <c r="BM639" s="172" t="s">
        <v>2226</v>
      </c>
    </row>
    <row r="640" spans="2:65" s="182" customFormat="1" ht="25.5" customHeight="1">
      <c r="B640" s="183"/>
      <c r="C640" s="151" t="s">
        <v>2227</v>
      </c>
      <c r="D640" s="151" t="s">
        <v>118</v>
      </c>
      <c r="E640" s="152" t="s">
        <v>2228</v>
      </c>
      <c r="F640" s="341" t="s">
        <v>2229</v>
      </c>
      <c r="G640" s="341"/>
      <c r="H640" s="341"/>
      <c r="I640" s="341"/>
      <c r="J640" s="153" t="s">
        <v>238</v>
      </c>
      <c r="K640" s="154">
        <v>1</v>
      </c>
      <c r="L640" s="342"/>
      <c r="M640" s="342"/>
      <c r="N640" s="343">
        <f t="shared" si="56"/>
        <v>0</v>
      </c>
      <c r="O640" s="343"/>
      <c r="P640" s="343"/>
      <c r="Q640" s="343"/>
      <c r="R640" s="186"/>
      <c r="T640" s="254" t="s">
        <v>5</v>
      </c>
      <c r="U640" s="255" t="s">
        <v>36</v>
      </c>
      <c r="V640" s="256"/>
      <c r="W640" s="257"/>
      <c r="X640" s="257"/>
      <c r="Y640" s="257"/>
      <c r="Z640" s="257"/>
      <c r="AA640" s="258"/>
      <c r="AR640" s="172" t="s">
        <v>132</v>
      </c>
      <c r="AT640" s="172" t="s">
        <v>118</v>
      </c>
      <c r="AU640" s="172" t="s">
        <v>93</v>
      </c>
      <c r="AY640" s="172" t="s">
        <v>117</v>
      </c>
      <c r="BE640" s="259">
        <f t="shared" si="57"/>
        <v>0</v>
      </c>
      <c r="BF640" s="259">
        <f t="shared" si="58"/>
        <v>0</v>
      </c>
      <c r="BG640" s="259">
        <f t="shared" si="59"/>
        <v>0</v>
      </c>
      <c r="BH640" s="259">
        <f t="shared" si="60"/>
        <v>0</v>
      </c>
      <c r="BI640" s="259">
        <f t="shared" si="61"/>
        <v>0</v>
      </c>
      <c r="BJ640" s="172" t="s">
        <v>16</v>
      </c>
      <c r="BK640" s="259">
        <f t="shared" si="62"/>
        <v>0</v>
      </c>
      <c r="BL640" s="172" t="s">
        <v>132</v>
      </c>
      <c r="BM640" s="172" t="s">
        <v>2230</v>
      </c>
    </row>
    <row r="641" spans="2:65" s="182" customFormat="1" ht="25.5" customHeight="1">
      <c r="B641" s="183"/>
      <c r="C641" s="151" t="s">
        <v>2231</v>
      </c>
      <c r="D641" s="151" t="s">
        <v>118</v>
      </c>
      <c r="E641" s="152" t="s">
        <v>2232</v>
      </c>
      <c r="F641" s="341" t="s">
        <v>2233</v>
      </c>
      <c r="G641" s="341"/>
      <c r="H641" s="341"/>
      <c r="I641" s="341"/>
      <c r="J641" s="153" t="s">
        <v>238</v>
      </c>
      <c r="K641" s="154">
        <v>1</v>
      </c>
      <c r="L641" s="342"/>
      <c r="M641" s="342"/>
      <c r="N641" s="343">
        <f t="shared" si="56"/>
        <v>0</v>
      </c>
      <c r="O641" s="343"/>
      <c r="P641" s="343"/>
      <c r="Q641" s="343"/>
      <c r="R641" s="186"/>
      <c r="T641" s="254" t="s">
        <v>5</v>
      </c>
      <c r="U641" s="255" t="s">
        <v>36</v>
      </c>
      <c r="V641" s="256"/>
      <c r="W641" s="257"/>
      <c r="X641" s="257"/>
      <c r="Y641" s="257"/>
      <c r="Z641" s="257"/>
      <c r="AA641" s="258"/>
      <c r="AR641" s="172" t="s">
        <v>132</v>
      </c>
      <c r="AT641" s="172" t="s">
        <v>118</v>
      </c>
      <c r="AU641" s="172" t="s">
        <v>93</v>
      </c>
      <c r="AY641" s="172" t="s">
        <v>117</v>
      </c>
      <c r="BE641" s="259">
        <f t="shared" si="57"/>
        <v>0</v>
      </c>
      <c r="BF641" s="259">
        <f t="shared" si="58"/>
        <v>0</v>
      </c>
      <c r="BG641" s="259">
        <f t="shared" si="59"/>
        <v>0</v>
      </c>
      <c r="BH641" s="259">
        <f t="shared" si="60"/>
        <v>0</v>
      </c>
      <c r="BI641" s="259">
        <f t="shared" si="61"/>
        <v>0</v>
      </c>
      <c r="BJ641" s="172" t="s">
        <v>16</v>
      </c>
      <c r="BK641" s="259">
        <f t="shared" si="62"/>
        <v>0</v>
      </c>
      <c r="BL641" s="172" t="s">
        <v>132</v>
      </c>
      <c r="BM641" s="172" t="s">
        <v>2234</v>
      </c>
    </row>
    <row r="642" spans="2:65" s="182" customFormat="1" ht="25.5" customHeight="1">
      <c r="B642" s="183"/>
      <c r="C642" s="151" t="s">
        <v>2235</v>
      </c>
      <c r="D642" s="151" t="s">
        <v>118</v>
      </c>
      <c r="E642" s="152" t="s">
        <v>2236</v>
      </c>
      <c r="F642" s="341" t="s">
        <v>2237</v>
      </c>
      <c r="G642" s="341"/>
      <c r="H642" s="341"/>
      <c r="I642" s="341"/>
      <c r="J642" s="153" t="s">
        <v>238</v>
      </c>
      <c r="K642" s="154">
        <v>1</v>
      </c>
      <c r="L642" s="342"/>
      <c r="M642" s="342"/>
      <c r="N642" s="343">
        <f t="shared" si="56"/>
        <v>0</v>
      </c>
      <c r="O642" s="343"/>
      <c r="P642" s="343"/>
      <c r="Q642" s="343"/>
      <c r="R642" s="186"/>
      <c r="T642" s="254" t="s">
        <v>5</v>
      </c>
      <c r="U642" s="255" t="s">
        <v>36</v>
      </c>
      <c r="V642" s="256"/>
      <c r="W642" s="257"/>
      <c r="X642" s="257"/>
      <c r="Y642" s="257"/>
      <c r="Z642" s="257"/>
      <c r="AA642" s="258"/>
      <c r="AR642" s="172" t="s">
        <v>132</v>
      </c>
      <c r="AT642" s="172" t="s">
        <v>118</v>
      </c>
      <c r="AU642" s="172" t="s">
        <v>93</v>
      </c>
      <c r="AY642" s="172" t="s">
        <v>117</v>
      </c>
      <c r="BE642" s="259">
        <f t="shared" si="57"/>
        <v>0</v>
      </c>
      <c r="BF642" s="259">
        <f t="shared" si="58"/>
        <v>0</v>
      </c>
      <c r="BG642" s="259">
        <f t="shared" si="59"/>
        <v>0</v>
      </c>
      <c r="BH642" s="259">
        <f t="shared" si="60"/>
        <v>0</v>
      </c>
      <c r="BI642" s="259">
        <f t="shared" si="61"/>
        <v>0</v>
      </c>
      <c r="BJ642" s="172" t="s">
        <v>16</v>
      </c>
      <c r="BK642" s="259">
        <f t="shared" si="62"/>
        <v>0</v>
      </c>
      <c r="BL642" s="172" t="s">
        <v>132</v>
      </c>
      <c r="BM642" s="172" t="s">
        <v>2238</v>
      </c>
    </row>
    <row r="643" spans="2:65" s="182" customFormat="1" ht="25.5" customHeight="1">
      <c r="B643" s="183"/>
      <c r="C643" s="151" t="s">
        <v>2239</v>
      </c>
      <c r="D643" s="151" t="s">
        <v>118</v>
      </c>
      <c r="E643" s="152" t="s">
        <v>2240</v>
      </c>
      <c r="F643" s="341" t="s">
        <v>2241</v>
      </c>
      <c r="G643" s="341"/>
      <c r="H643" s="341"/>
      <c r="I643" s="341"/>
      <c r="J643" s="153" t="s">
        <v>238</v>
      </c>
      <c r="K643" s="154">
        <v>1</v>
      </c>
      <c r="L643" s="342"/>
      <c r="M643" s="342"/>
      <c r="N643" s="343">
        <f t="shared" si="56"/>
        <v>0</v>
      </c>
      <c r="O643" s="343"/>
      <c r="P643" s="343"/>
      <c r="Q643" s="343"/>
      <c r="R643" s="186"/>
      <c r="T643" s="254" t="s">
        <v>5</v>
      </c>
      <c r="U643" s="255" t="s">
        <v>36</v>
      </c>
      <c r="V643" s="256"/>
      <c r="W643" s="257"/>
      <c r="X643" s="257"/>
      <c r="Y643" s="257"/>
      <c r="Z643" s="257"/>
      <c r="AA643" s="258"/>
      <c r="AR643" s="172" t="s">
        <v>132</v>
      </c>
      <c r="AT643" s="172" t="s">
        <v>118</v>
      </c>
      <c r="AU643" s="172" t="s">
        <v>93</v>
      </c>
      <c r="AY643" s="172" t="s">
        <v>117</v>
      </c>
      <c r="BE643" s="259">
        <f t="shared" si="57"/>
        <v>0</v>
      </c>
      <c r="BF643" s="259">
        <f t="shared" si="58"/>
        <v>0</v>
      </c>
      <c r="BG643" s="259">
        <f t="shared" si="59"/>
        <v>0</v>
      </c>
      <c r="BH643" s="259">
        <f t="shared" si="60"/>
        <v>0</v>
      </c>
      <c r="BI643" s="259">
        <f t="shared" si="61"/>
        <v>0</v>
      </c>
      <c r="BJ643" s="172" t="s">
        <v>16</v>
      </c>
      <c r="BK643" s="259">
        <f t="shared" si="62"/>
        <v>0</v>
      </c>
      <c r="BL643" s="172" t="s">
        <v>132</v>
      </c>
      <c r="BM643" s="172" t="s">
        <v>2242</v>
      </c>
    </row>
    <row r="644" spans="2:65" s="182" customFormat="1" ht="25.5" customHeight="1">
      <c r="B644" s="183"/>
      <c r="C644" s="151" t="s">
        <v>2243</v>
      </c>
      <c r="D644" s="151" t="s">
        <v>118</v>
      </c>
      <c r="E644" s="152" t="s">
        <v>2244</v>
      </c>
      <c r="F644" s="341" t="s">
        <v>2245</v>
      </c>
      <c r="G644" s="341"/>
      <c r="H644" s="341"/>
      <c r="I644" s="341"/>
      <c r="J644" s="153" t="s">
        <v>238</v>
      </c>
      <c r="K644" s="154">
        <v>1</v>
      </c>
      <c r="L644" s="342"/>
      <c r="M644" s="342"/>
      <c r="N644" s="343">
        <f t="shared" si="56"/>
        <v>0</v>
      </c>
      <c r="O644" s="343"/>
      <c r="P644" s="343"/>
      <c r="Q644" s="343"/>
      <c r="R644" s="186"/>
      <c r="T644" s="254" t="s">
        <v>5</v>
      </c>
      <c r="U644" s="255" t="s">
        <v>36</v>
      </c>
      <c r="V644" s="256"/>
      <c r="W644" s="257"/>
      <c r="X644" s="257"/>
      <c r="Y644" s="257"/>
      <c r="Z644" s="257"/>
      <c r="AA644" s="258"/>
      <c r="AR644" s="172" t="s">
        <v>132</v>
      </c>
      <c r="AT644" s="172" t="s">
        <v>118</v>
      </c>
      <c r="AU644" s="172" t="s">
        <v>93</v>
      </c>
      <c r="AY644" s="172" t="s">
        <v>117</v>
      </c>
      <c r="BE644" s="259">
        <f t="shared" si="57"/>
        <v>0</v>
      </c>
      <c r="BF644" s="259">
        <f t="shared" si="58"/>
        <v>0</v>
      </c>
      <c r="BG644" s="259">
        <f t="shared" si="59"/>
        <v>0</v>
      </c>
      <c r="BH644" s="259">
        <f t="shared" si="60"/>
        <v>0</v>
      </c>
      <c r="BI644" s="259">
        <f t="shared" si="61"/>
        <v>0</v>
      </c>
      <c r="BJ644" s="172" t="s">
        <v>16</v>
      </c>
      <c r="BK644" s="259">
        <f t="shared" si="62"/>
        <v>0</v>
      </c>
      <c r="BL644" s="172" t="s">
        <v>132</v>
      </c>
      <c r="BM644" s="172" t="s">
        <v>2246</v>
      </c>
    </row>
    <row r="645" spans="2:65" s="182" customFormat="1" ht="25.5" customHeight="1">
      <c r="B645" s="183"/>
      <c r="C645" s="151" t="s">
        <v>2247</v>
      </c>
      <c r="D645" s="151" t="s">
        <v>118</v>
      </c>
      <c r="E645" s="152" t="s">
        <v>2248</v>
      </c>
      <c r="F645" s="341" t="s">
        <v>2249</v>
      </c>
      <c r="G645" s="341"/>
      <c r="H645" s="341"/>
      <c r="I645" s="341"/>
      <c r="J645" s="153" t="s">
        <v>238</v>
      </c>
      <c r="K645" s="154">
        <v>1</v>
      </c>
      <c r="L645" s="342"/>
      <c r="M645" s="342"/>
      <c r="N645" s="343">
        <f t="shared" si="56"/>
        <v>0</v>
      </c>
      <c r="O645" s="343"/>
      <c r="P645" s="343"/>
      <c r="Q645" s="343"/>
      <c r="R645" s="186"/>
      <c r="T645" s="254" t="s">
        <v>5</v>
      </c>
      <c r="U645" s="255" t="s">
        <v>36</v>
      </c>
      <c r="V645" s="256"/>
      <c r="W645" s="257"/>
      <c r="X645" s="257"/>
      <c r="Y645" s="257"/>
      <c r="Z645" s="257"/>
      <c r="AA645" s="258"/>
      <c r="AR645" s="172" t="s">
        <v>132</v>
      </c>
      <c r="AT645" s="172" t="s">
        <v>118</v>
      </c>
      <c r="AU645" s="172" t="s">
        <v>93</v>
      </c>
      <c r="AY645" s="172" t="s">
        <v>117</v>
      </c>
      <c r="BE645" s="259">
        <f t="shared" si="57"/>
        <v>0</v>
      </c>
      <c r="BF645" s="259">
        <f t="shared" si="58"/>
        <v>0</v>
      </c>
      <c r="BG645" s="259">
        <f t="shared" si="59"/>
        <v>0</v>
      </c>
      <c r="BH645" s="259">
        <f t="shared" si="60"/>
        <v>0</v>
      </c>
      <c r="BI645" s="259">
        <f t="shared" si="61"/>
        <v>0</v>
      </c>
      <c r="BJ645" s="172" t="s">
        <v>16</v>
      </c>
      <c r="BK645" s="259">
        <f t="shared" si="62"/>
        <v>0</v>
      </c>
      <c r="BL645" s="172" t="s">
        <v>132</v>
      </c>
      <c r="BM645" s="172" t="s">
        <v>2250</v>
      </c>
    </row>
    <row r="646" spans="2:65" s="182" customFormat="1" ht="25.5" customHeight="1">
      <c r="B646" s="183"/>
      <c r="C646" s="151" t="s">
        <v>2251</v>
      </c>
      <c r="D646" s="151" t="s">
        <v>118</v>
      </c>
      <c r="E646" s="152" t="s">
        <v>2252</v>
      </c>
      <c r="F646" s="341" t="s">
        <v>2253</v>
      </c>
      <c r="G646" s="341"/>
      <c r="H646" s="341"/>
      <c r="I646" s="341"/>
      <c r="J646" s="153" t="s">
        <v>124</v>
      </c>
      <c r="K646" s="154">
        <v>1</v>
      </c>
      <c r="L646" s="342"/>
      <c r="M646" s="342"/>
      <c r="N646" s="343">
        <f t="shared" si="56"/>
        <v>0</v>
      </c>
      <c r="O646" s="343"/>
      <c r="P646" s="343"/>
      <c r="Q646" s="343"/>
      <c r="R646" s="186"/>
      <c r="T646" s="254" t="s">
        <v>5</v>
      </c>
      <c r="U646" s="255" t="s">
        <v>36</v>
      </c>
      <c r="V646" s="256"/>
      <c r="W646" s="257"/>
      <c r="X646" s="257"/>
      <c r="Y646" s="257"/>
      <c r="Z646" s="257"/>
      <c r="AA646" s="258"/>
      <c r="AR646" s="172" t="s">
        <v>132</v>
      </c>
      <c r="AT646" s="172" t="s">
        <v>118</v>
      </c>
      <c r="AU646" s="172" t="s">
        <v>93</v>
      </c>
      <c r="AY646" s="172" t="s">
        <v>117</v>
      </c>
      <c r="BE646" s="259">
        <f t="shared" si="57"/>
        <v>0</v>
      </c>
      <c r="BF646" s="259">
        <f t="shared" si="58"/>
        <v>0</v>
      </c>
      <c r="BG646" s="259">
        <f t="shared" si="59"/>
        <v>0</v>
      </c>
      <c r="BH646" s="259">
        <f t="shared" si="60"/>
        <v>0</v>
      </c>
      <c r="BI646" s="259">
        <f t="shared" si="61"/>
        <v>0</v>
      </c>
      <c r="BJ646" s="172" t="s">
        <v>16</v>
      </c>
      <c r="BK646" s="259">
        <f t="shared" si="62"/>
        <v>0</v>
      </c>
      <c r="BL646" s="172" t="s">
        <v>132</v>
      </c>
      <c r="BM646" s="172" t="s">
        <v>2254</v>
      </c>
    </row>
    <row r="647" spans="2:65" s="182" customFormat="1" ht="25.5" customHeight="1">
      <c r="B647" s="183"/>
      <c r="C647" s="151" t="s">
        <v>2255</v>
      </c>
      <c r="D647" s="151" t="s">
        <v>118</v>
      </c>
      <c r="E647" s="152" t="s">
        <v>2256</v>
      </c>
      <c r="F647" s="341" t="s">
        <v>2257</v>
      </c>
      <c r="G647" s="341"/>
      <c r="H647" s="341"/>
      <c r="I647" s="341"/>
      <c r="J647" s="153" t="s">
        <v>124</v>
      </c>
      <c r="K647" s="154">
        <v>1</v>
      </c>
      <c r="L647" s="342"/>
      <c r="M647" s="342"/>
      <c r="N647" s="343">
        <f t="shared" si="56"/>
        <v>0</v>
      </c>
      <c r="O647" s="343"/>
      <c r="P647" s="343"/>
      <c r="Q647" s="343"/>
      <c r="R647" s="186"/>
      <c r="T647" s="254" t="s">
        <v>5</v>
      </c>
      <c r="U647" s="255" t="s">
        <v>36</v>
      </c>
      <c r="V647" s="256"/>
      <c r="W647" s="257"/>
      <c r="X647" s="257"/>
      <c r="Y647" s="257"/>
      <c r="Z647" s="257"/>
      <c r="AA647" s="258"/>
      <c r="AR647" s="172" t="s">
        <v>132</v>
      </c>
      <c r="AT647" s="172" t="s">
        <v>118</v>
      </c>
      <c r="AU647" s="172" t="s">
        <v>93</v>
      </c>
      <c r="AY647" s="172" t="s">
        <v>117</v>
      </c>
      <c r="BE647" s="259">
        <f t="shared" si="57"/>
        <v>0</v>
      </c>
      <c r="BF647" s="259">
        <f t="shared" si="58"/>
        <v>0</v>
      </c>
      <c r="BG647" s="259">
        <f t="shared" si="59"/>
        <v>0</v>
      </c>
      <c r="BH647" s="259">
        <f t="shared" si="60"/>
        <v>0</v>
      </c>
      <c r="BI647" s="259">
        <f t="shared" si="61"/>
        <v>0</v>
      </c>
      <c r="BJ647" s="172" t="s">
        <v>16</v>
      </c>
      <c r="BK647" s="259">
        <f t="shared" si="62"/>
        <v>0</v>
      </c>
      <c r="BL647" s="172" t="s">
        <v>132</v>
      </c>
      <c r="BM647" s="172" t="s">
        <v>2258</v>
      </c>
    </row>
    <row r="648" spans="2:65" s="182" customFormat="1" ht="25.5" customHeight="1">
      <c r="B648" s="183"/>
      <c r="C648" s="151" t="s">
        <v>2259</v>
      </c>
      <c r="D648" s="151" t="s">
        <v>118</v>
      </c>
      <c r="E648" s="152" t="s">
        <v>2260</v>
      </c>
      <c r="F648" s="341" t="s">
        <v>2261</v>
      </c>
      <c r="G648" s="341"/>
      <c r="H648" s="341"/>
      <c r="I648" s="341"/>
      <c r="J648" s="153" t="s">
        <v>124</v>
      </c>
      <c r="K648" s="154">
        <v>1</v>
      </c>
      <c r="L648" s="342"/>
      <c r="M648" s="342"/>
      <c r="N648" s="343">
        <f t="shared" si="56"/>
        <v>0</v>
      </c>
      <c r="O648" s="343"/>
      <c r="P648" s="343"/>
      <c r="Q648" s="343"/>
      <c r="R648" s="186"/>
      <c r="T648" s="254" t="s">
        <v>5</v>
      </c>
      <c r="U648" s="260" t="s">
        <v>36</v>
      </c>
      <c r="V648" s="256"/>
      <c r="W648" s="261"/>
      <c r="X648" s="261"/>
      <c r="Y648" s="261"/>
      <c r="Z648" s="261"/>
      <c r="AA648" s="262"/>
      <c r="AR648" s="172" t="s">
        <v>132</v>
      </c>
      <c r="AT648" s="172" t="s">
        <v>118</v>
      </c>
      <c r="AU648" s="172" t="s">
        <v>93</v>
      </c>
      <c r="AY648" s="172" t="s">
        <v>117</v>
      </c>
      <c r="BE648" s="259">
        <f t="shared" si="57"/>
        <v>0</v>
      </c>
      <c r="BF648" s="259">
        <f t="shared" si="58"/>
        <v>0</v>
      </c>
      <c r="BG648" s="259">
        <f t="shared" si="59"/>
        <v>0</v>
      </c>
      <c r="BH648" s="259">
        <f t="shared" si="60"/>
        <v>0</v>
      </c>
      <c r="BI648" s="259">
        <f t="shared" si="61"/>
        <v>0</v>
      </c>
      <c r="BJ648" s="172" t="s">
        <v>16</v>
      </c>
      <c r="BK648" s="259">
        <f t="shared" si="62"/>
        <v>0</v>
      </c>
      <c r="BL648" s="172" t="s">
        <v>132</v>
      </c>
      <c r="BM648" s="172" t="s">
        <v>2262</v>
      </c>
    </row>
    <row r="649" spans="2:65" s="265" customFormat="1" ht="16.5" customHeight="1">
      <c r="B649" s="263"/>
      <c r="C649" s="158">
        <v>536</v>
      </c>
      <c r="D649" s="158" t="s">
        <v>118</v>
      </c>
      <c r="E649" s="159" t="s">
        <v>135</v>
      </c>
      <c r="F649" s="349" t="s">
        <v>6931</v>
      </c>
      <c r="G649" s="349"/>
      <c r="H649" s="349"/>
      <c r="I649" s="349"/>
      <c r="J649" s="160" t="s">
        <v>6932</v>
      </c>
      <c r="K649" s="161">
        <v>100</v>
      </c>
      <c r="L649" s="342"/>
      <c r="M649" s="342"/>
      <c r="N649" s="350">
        <f t="shared" si="56"/>
        <v>0</v>
      </c>
      <c r="O649" s="350"/>
      <c r="P649" s="350"/>
      <c r="Q649" s="350"/>
      <c r="R649" s="264"/>
      <c r="T649" s="266" t="s">
        <v>5</v>
      </c>
      <c r="U649" s="267" t="s">
        <v>36</v>
      </c>
      <c r="V649" s="256"/>
      <c r="W649" s="268"/>
      <c r="X649" s="268"/>
      <c r="Y649" s="268"/>
      <c r="Z649" s="268"/>
      <c r="AA649" s="269"/>
      <c r="AR649" s="270" t="s">
        <v>119</v>
      </c>
      <c r="AT649" s="270" t="s">
        <v>118</v>
      </c>
      <c r="AU649" s="270" t="s">
        <v>93</v>
      </c>
      <c r="AY649" s="270" t="s">
        <v>117</v>
      </c>
      <c r="BE649" s="271">
        <f t="shared" si="57"/>
        <v>0</v>
      </c>
      <c r="BF649" s="271">
        <f t="shared" si="58"/>
        <v>0</v>
      </c>
      <c r="BG649" s="271">
        <f t="shared" si="59"/>
        <v>0</v>
      </c>
      <c r="BH649" s="271">
        <f t="shared" si="60"/>
        <v>0</v>
      </c>
      <c r="BI649" s="271">
        <f t="shared" si="61"/>
        <v>0</v>
      </c>
      <c r="BJ649" s="270" t="s">
        <v>16</v>
      </c>
      <c r="BK649" s="271">
        <f t="shared" si="62"/>
        <v>0</v>
      </c>
      <c r="BL649" s="270" t="s">
        <v>119</v>
      </c>
      <c r="BM649" s="270" t="s">
        <v>136</v>
      </c>
    </row>
    <row r="650" spans="11:22" ht="13.5">
      <c r="K650" s="272"/>
      <c r="V650" s="256"/>
    </row>
    <row r="651" ht="13.5">
      <c r="K651" s="272"/>
    </row>
  </sheetData>
  <sheetProtection password="DE9D" sheet="1" objects="1" scenarios="1"/>
  <mergeCells count="1663">
    <mergeCell ref="F649:I649"/>
    <mergeCell ref="L649:M649"/>
    <mergeCell ref="N649:Q649"/>
    <mergeCell ref="H1:K1"/>
    <mergeCell ref="S2:AC2"/>
    <mergeCell ref="F643:I643"/>
    <mergeCell ref="L643:M643"/>
    <mergeCell ref="N643:Q643"/>
    <mergeCell ref="F644:I644"/>
    <mergeCell ref="L644:M644"/>
    <mergeCell ref="N644:Q644"/>
    <mergeCell ref="F645:I645"/>
    <mergeCell ref="L645:M645"/>
    <mergeCell ref="N645:Q645"/>
    <mergeCell ref="F646:I646"/>
    <mergeCell ref="L646:M646"/>
    <mergeCell ref="N646:Q646"/>
    <mergeCell ref="F647:I647"/>
    <mergeCell ref="L647:M647"/>
    <mergeCell ref="N647:Q647"/>
    <mergeCell ref="F631:I631"/>
    <mergeCell ref="L631:M631"/>
    <mergeCell ref="N631:Q631"/>
    <mergeCell ref="F632:I632"/>
    <mergeCell ref="L632:M632"/>
    <mergeCell ref="N632:Q632"/>
    <mergeCell ref="F633:I633"/>
    <mergeCell ref="L633:M633"/>
    <mergeCell ref="N633:Q633"/>
    <mergeCell ref="F634:I634"/>
    <mergeCell ref="L634:M634"/>
    <mergeCell ref="N634:Q634"/>
    <mergeCell ref="F635:I635"/>
    <mergeCell ref="L635:M635"/>
    <mergeCell ref="N635:Q635"/>
    <mergeCell ref="F648:I648"/>
    <mergeCell ref="L648:M648"/>
    <mergeCell ref="N648:Q648"/>
    <mergeCell ref="F637:I637"/>
    <mergeCell ref="L637:M637"/>
    <mergeCell ref="N637:Q637"/>
    <mergeCell ref="F638:I638"/>
    <mergeCell ref="L638:M638"/>
    <mergeCell ref="N638:Q638"/>
    <mergeCell ref="F639:I639"/>
    <mergeCell ref="L639:M639"/>
    <mergeCell ref="N639:Q639"/>
    <mergeCell ref="F640:I640"/>
    <mergeCell ref="L640:M640"/>
    <mergeCell ref="N640:Q640"/>
    <mergeCell ref="F641:I641"/>
    <mergeCell ref="L641:M641"/>
    <mergeCell ref="N641:Q641"/>
    <mergeCell ref="F642:I642"/>
    <mergeCell ref="L642:M642"/>
    <mergeCell ref="N642:Q642"/>
    <mergeCell ref="F636:I636"/>
    <mergeCell ref="L636:M636"/>
    <mergeCell ref="N636:Q636"/>
    <mergeCell ref="F625:I625"/>
    <mergeCell ref="L625:M625"/>
    <mergeCell ref="N625:Q625"/>
    <mergeCell ref="F626:I626"/>
    <mergeCell ref="L626:M626"/>
    <mergeCell ref="N626:Q626"/>
    <mergeCell ref="F627:I627"/>
    <mergeCell ref="L627:M627"/>
    <mergeCell ref="N627:Q627"/>
    <mergeCell ref="F628:I628"/>
    <mergeCell ref="L628:M628"/>
    <mergeCell ref="N628:Q628"/>
    <mergeCell ref="F629:I629"/>
    <mergeCell ref="L629:M629"/>
    <mergeCell ref="N629:Q629"/>
    <mergeCell ref="F630:I630"/>
    <mergeCell ref="L630:M630"/>
    <mergeCell ref="N630:Q630"/>
    <mergeCell ref="F619:I619"/>
    <mergeCell ref="L619:M619"/>
    <mergeCell ref="N619:Q619"/>
    <mergeCell ref="F620:I620"/>
    <mergeCell ref="L620:M620"/>
    <mergeCell ref="N620:Q620"/>
    <mergeCell ref="F621:I621"/>
    <mergeCell ref="L621:M621"/>
    <mergeCell ref="N621:Q621"/>
    <mergeCell ref="F622:I622"/>
    <mergeCell ref="L622:M622"/>
    <mergeCell ref="N622:Q622"/>
    <mergeCell ref="F623:I623"/>
    <mergeCell ref="L623:M623"/>
    <mergeCell ref="N623:Q623"/>
    <mergeCell ref="F624:I624"/>
    <mergeCell ref="L624:M624"/>
    <mergeCell ref="N624:Q624"/>
    <mergeCell ref="F613:I613"/>
    <mergeCell ref="L613:M613"/>
    <mergeCell ref="N613:Q613"/>
    <mergeCell ref="F614:I614"/>
    <mergeCell ref="L614:M614"/>
    <mergeCell ref="N614:Q614"/>
    <mergeCell ref="F615:I615"/>
    <mergeCell ref="L615:M615"/>
    <mergeCell ref="N615:Q615"/>
    <mergeCell ref="F616:I616"/>
    <mergeCell ref="L616:M616"/>
    <mergeCell ref="N616:Q616"/>
    <mergeCell ref="F617:I617"/>
    <mergeCell ref="L617:M617"/>
    <mergeCell ref="N617:Q617"/>
    <mergeCell ref="F618:I618"/>
    <mergeCell ref="L618:M618"/>
    <mergeCell ref="N618:Q618"/>
    <mergeCell ref="F607:I607"/>
    <mergeCell ref="L607:M607"/>
    <mergeCell ref="N607:Q607"/>
    <mergeCell ref="F608:I608"/>
    <mergeCell ref="L608:M608"/>
    <mergeCell ref="N608:Q608"/>
    <mergeCell ref="F609:I609"/>
    <mergeCell ref="L609:M609"/>
    <mergeCell ref="N609:Q609"/>
    <mergeCell ref="F610:I610"/>
    <mergeCell ref="L610:M610"/>
    <mergeCell ref="N610:Q610"/>
    <mergeCell ref="F611:I611"/>
    <mergeCell ref="L611:M611"/>
    <mergeCell ref="N611:Q611"/>
    <mergeCell ref="F612:I612"/>
    <mergeCell ref="L612:M612"/>
    <mergeCell ref="N612:Q612"/>
    <mergeCell ref="F601:I601"/>
    <mergeCell ref="L601:M601"/>
    <mergeCell ref="N601:Q601"/>
    <mergeCell ref="F602:I602"/>
    <mergeCell ref="L602:M602"/>
    <mergeCell ref="N602:Q602"/>
    <mergeCell ref="F603:I603"/>
    <mergeCell ref="L603:M603"/>
    <mergeCell ref="N603:Q603"/>
    <mergeCell ref="F604:I604"/>
    <mergeCell ref="L604:M604"/>
    <mergeCell ref="N604:Q604"/>
    <mergeCell ref="F605:I605"/>
    <mergeCell ref="L605:M605"/>
    <mergeCell ref="N605:Q605"/>
    <mergeCell ref="F606:I606"/>
    <mergeCell ref="L606:M606"/>
    <mergeCell ref="N606:Q606"/>
    <mergeCell ref="F595:I595"/>
    <mergeCell ref="L595:M595"/>
    <mergeCell ref="N595:Q595"/>
    <mergeCell ref="F596:I596"/>
    <mergeCell ref="L596:M596"/>
    <mergeCell ref="N596:Q596"/>
    <mergeCell ref="F597:I597"/>
    <mergeCell ref="L597:M597"/>
    <mergeCell ref="N597:Q597"/>
    <mergeCell ref="F598:I598"/>
    <mergeCell ref="L598:M598"/>
    <mergeCell ref="N598:Q598"/>
    <mergeCell ref="F599:I599"/>
    <mergeCell ref="L599:M599"/>
    <mergeCell ref="N599:Q599"/>
    <mergeCell ref="F600:I600"/>
    <mergeCell ref="L600:M600"/>
    <mergeCell ref="N600:Q600"/>
    <mergeCell ref="F589:I589"/>
    <mergeCell ref="L589:M589"/>
    <mergeCell ref="N589:Q589"/>
    <mergeCell ref="F590:I590"/>
    <mergeCell ref="L590:M590"/>
    <mergeCell ref="N590:Q590"/>
    <mergeCell ref="F591:I591"/>
    <mergeCell ref="L591:M591"/>
    <mergeCell ref="N591:Q591"/>
    <mergeCell ref="F592:I592"/>
    <mergeCell ref="L592:M592"/>
    <mergeCell ref="N592:Q592"/>
    <mergeCell ref="F593:I593"/>
    <mergeCell ref="L593:M593"/>
    <mergeCell ref="N593:Q593"/>
    <mergeCell ref="F594:I594"/>
    <mergeCell ref="L594:M594"/>
    <mergeCell ref="N594:Q594"/>
    <mergeCell ref="F583:I583"/>
    <mergeCell ref="L583:M583"/>
    <mergeCell ref="N583:Q583"/>
    <mergeCell ref="F584:I584"/>
    <mergeCell ref="L584:M584"/>
    <mergeCell ref="N584:Q584"/>
    <mergeCell ref="F585:I585"/>
    <mergeCell ref="L585:M585"/>
    <mergeCell ref="N585:Q585"/>
    <mergeCell ref="F586:I586"/>
    <mergeCell ref="L586:M586"/>
    <mergeCell ref="N586:Q586"/>
    <mergeCell ref="F587:I587"/>
    <mergeCell ref="L587:M587"/>
    <mergeCell ref="N587:Q587"/>
    <mergeCell ref="F588:I588"/>
    <mergeCell ref="L588:M588"/>
    <mergeCell ref="N588:Q588"/>
    <mergeCell ref="F577:I577"/>
    <mergeCell ref="L577:M577"/>
    <mergeCell ref="N577:Q577"/>
    <mergeCell ref="F578:I578"/>
    <mergeCell ref="L578:M578"/>
    <mergeCell ref="N578:Q578"/>
    <mergeCell ref="F579:I579"/>
    <mergeCell ref="L579:M579"/>
    <mergeCell ref="N579:Q579"/>
    <mergeCell ref="F580:I580"/>
    <mergeCell ref="L580:M580"/>
    <mergeCell ref="N580:Q580"/>
    <mergeCell ref="F581:I581"/>
    <mergeCell ref="L581:M581"/>
    <mergeCell ref="N581:Q581"/>
    <mergeCell ref="F582:I582"/>
    <mergeCell ref="L582:M582"/>
    <mergeCell ref="N582:Q582"/>
    <mergeCell ref="F571:I571"/>
    <mergeCell ref="L571:M571"/>
    <mergeCell ref="N571:Q571"/>
    <mergeCell ref="F572:I572"/>
    <mergeCell ref="L572:M572"/>
    <mergeCell ref="N572:Q572"/>
    <mergeCell ref="F573:I573"/>
    <mergeCell ref="L573:M573"/>
    <mergeCell ref="N573:Q573"/>
    <mergeCell ref="F574:I574"/>
    <mergeCell ref="L574:M574"/>
    <mergeCell ref="N574:Q574"/>
    <mergeCell ref="F575:I575"/>
    <mergeCell ref="L575:M575"/>
    <mergeCell ref="N575:Q575"/>
    <mergeCell ref="F576:I576"/>
    <mergeCell ref="L576:M576"/>
    <mergeCell ref="N576:Q576"/>
    <mergeCell ref="F565:I565"/>
    <mergeCell ref="L565:M565"/>
    <mergeCell ref="N565:Q565"/>
    <mergeCell ref="F566:I566"/>
    <mergeCell ref="L566:M566"/>
    <mergeCell ref="N566:Q566"/>
    <mergeCell ref="F567:I567"/>
    <mergeCell ref="L567:M567"/>
    <mergeCell ref="N567:Q567"/>
    <mergeCell ref="F568:I568"/>
    <mergeCell ref="L568:M568"/>
    <mergeCell ref="N568:Q568"/>
    <mergeCell ref="F569:I569"/>
    <mergeCell ref="L569:M569"/>
    <mergeCell ref="N569:Q569"/>
    <mergeCell ref="F570:I570"/>
    <mergeCell ref="L570:M570"/>
    <mergeCell ref="N570:Q570"/>
    <mergeCell ref="F559:I559"/>
    <mergeCell ref="L559:M559"/>
    <mergeCell ref="N559:Q559"/>
    <mergeCell ref="F560:I560"/>
    <mergeCell ref="L560:M560"/>
    <mergeCell ref="N560:Q560"/>
    <mergeCell ref="F561:I561"/>
    <mergeCell ref="L561:M561"/>
    <mergeCell ref="N561:Q561"/>
    <mergeCell ref="F562:I562"/>
    <mergeCell ref="L562:M562"/>
    <mergeCell ref="N562:Q562"/>
    <mergeCell ref="F563:I563"/>
    <mergeCell ref="L563:M563"/>
    <mergeCell ref="N563:Q563"/>
    <mergeCell ref="F564:I564"/>
    <mergeCell ref="L564:M564"/>
    <mergeCell ref="N564:Q564"/>
    <mergeCell ref="F553:I553"/>
    <mergeCell ref="L553:M553"/>
    <mergeCell ref="N553:Q553"/>
    <mergeCell ref="F554:I554"/>
    <mergeCell ref="L554:M554"/>
    <mergeCell ref="N554:Q554"/>
    <mergeCell ref="F555:I555"/>
    <mergeCell ref="L555:M555"/>
    <mergeCell ref="N555:Q555"/>
    <mergeCell ref="F556:I556"/>
    <mergeCell ref="L556:M556"/>
    <mergeCell ref="N556:Q556"/>
    <mergeCell ref="F557:I557"/>
    <mergeCell ref="L557:M557"/>
    <mergeCell ref="N557:Q557"/>
    <mergeCell ref="F558:I558"/>
    <mergeCell ref="L558:M558"/>
    <mergeCell ref="N558:Q558"/>
    <mergeCell ref="F547:I547"/>
    <mergeCell ref="L547:M547"/>
    <mergeCell ref="N547:Q547"/>
    <mergeCell ref="F548:I548"/>
    <mergeCell ref="L548:M548"/>
    <mergeCell ref="N548:Q548"/>
    <mergeCell ref="F549:I549"/>
    <mergeCell ref="L549:M549"/>
    <mergeCell ref="N549:Q549"/>
    <mergeCell ref="F550:I550"/>
    <mergeCell ref="L550:M550"/>
    <mergeCell ref="N550:Q550"/>
    <mergeCell ref="F551:I551"/>
    <mergeCell ref="L551:M551"/>
    <mergeCell ref="N551:Q551"/>
    <mergeCell ref="F552:I552"/>
    <mergeCell ref="L552:M552"/>
    <mergeCell ref="N552:Q552"/>
    <mergeCell ref="F541:I541"/>
    <mergeCell ref="L541:M541"/>
    <mergeCell ref="N541:Q541"/>
    <mergeCell ref="F542:I542"/>
    <mergeCell ref="L542:M542"/>
    <mergeCell ref="N542:Q542"/>
    <mergeCell ref="F543:I543"/>
    <mergeCell ref="L543:M543"/>
    <mergeCell ref="N543:Q543"/>
    <mergeCell ref="F544:I544"/>
    <mergeCell ref="L544:M544"/>
    <mergeCell ref="N544:Q544"/>
    <mergeCell ref="F545:I545"/>
    <mergeCell ref="L545:M545"/>
    <mergeCell ref="N545:Q545"/>
    <mergeCell ref="F546:I546"/>
    <mergeCell ref="L546:M546"/>
    <mergeCell ref="N546:Q546"/>
    <mergeCell ref="F535:I535"/>
    <mergeCell ref="L535:M535"/>
    <mergeCell ref="N535:Q535"/>
    <mergeCell ref="F536:I536"/>
    <mergeCell ref="L536:M536"/>
    <mergeCell ref="N536:Q536"/>
    <mergeCell ref="F537:I537"/>
    <mergeCell ref="L537:M537"/>
    <mergeCell ref="N537:Q537"/>
    <mergeCell ref="F538:I538"/>
    <mergeCell ref="L538:M538"/>
    <mergeCell ref="N538:Q538"/>
    <mergeCell ref="F539:I539"/>
    <mergeCell ref="L539:M539"/>
    <mergeCell ref="N539:Q539"/>
    <mergeCell ref="F540:I540"/>
    <mergeCell ref="L540:M540"/>
    <mergeCell ref="N540:Q540"/>
    <mergeCell ref="F529:I529"/>
    <mergeCell ref="L529:M529"/>
    <mergeCell ref="N529:Q529"/>
    <mergeCell ref="F530:I530"/>
    <mergeCell ref="L530:M530"/>
    <mergeCell ref="N530:Q530"/>
    <mergeCell ref="F531:I531"/>
    <mergeCell ref="L531:M531"/>
    <mergeCell ref="N531:Q531"/>
    <mergeCell ref="F532:I532"/>
    <mergeCell ref="L532:M532"/>
    <mergeCell ref="N532:Q532"/>
    <mergeCell ref="F533:I533"/>
    <mergeCell ref="L533:M533"/>
    <mergeCell ref="N533:Q533"/>
    <mergeCell ref="F534:I534"/>
    <mergeCell ref="L534:M534"/>
    <mergeCell ref="N534:Q534"/>
    <mergeCell ref="F523:I523"/>
    <mergeCell ref="L523:M523"/>
    <mergeCell ref="N523:Q523"/>
    <mergeCell ref="F524:I524"/>
    <mergeCell ref="L524:M524"/>
    <mergeCell ref="N524:Q524"/>
    <mergeCell ref="F525:I525"/>
    <mergeCell ref="L525:M525"/>
    <mergeCell ref="N525:Q525"/>
    <mergeCell ref="F526:I526"/>
    <mergeCell ref="L526:M526"/>
    <mergeCell ref="N526:Q526"/>
    <mergeCell ref="F527:I527"/>
    <mergeCell ref="L527:M527"/>
    <mergeCell ref="N527:Q527"/>
    <mergeCell ref="F528:I528"/>
    <mergeCell ref="L528:M528"/>
    <mergeCell ref="N528:Q528"/>
    <mergeCell ref="F517:I517"/>
    <mergeCell ref="L517:M517"/>
    <mergeCell ref="N517:Q517"/>
    <mergeCell ref="F518:I518"/>
    <mergeCell ref="L518:M518"/>
    <mergeCell ref="N518:Q518"/>
    <mergeCell ref="F519:I519"/>
    <mergeCell ref="L519:M519"/>
    <mergeCell ref="N519:Q519"/>
    <mergeCell ref="F520:I520"/>
    <mergeCell ref="L520:M520"/>
    <mergeCell ref="N520:Q520"/>
    <mergeCell ref="F521:I521"/>
    <mergeCell ref="L521:M521"/>
    <mergeCell ref="N521:Q521"/>
    <mergeCell ref="F522:I522"/>
    <mergeCell ref="L522:M522"/>
    <mergeCell ref="N522:Q522"/>
    <mergeCell ref="F511:I511"/>
    <mergeCell ref="L511:M511"/>
    <mergeCell ref="N511:Q511"/>
    <mergeCell ref="F512:I512"/>
    <mergeCell ref="L512:M512"/>
    <mergeCell ref="N512:Q512"/>
    <mergeCell ref="F513:I513"/>
    <mergeCell ref="L513:M513"/>
    <mergeCell ref="N513:Q513"/>
    <mergeCell ref="F514:I514"/>
    <mergeCell ref="L514:M514"/>
    <mergeCell ref="N514:Q514"/>
    <mergeCell ref="F515:I515"/>
    <mergeCell ref="L515:M515"/>
    <mergeCell ref="N515:Q515"/>
    <mergeCell ref="F516:I516"/>
    <mergeCell ref="L516:M516"/>
    <mergeCell ref="N516:Q516"/>
    <mergeCell ref="F505:I505"/>
    <mergeCell ref="L505:M505"/>
    <mergeCell ref="N505:Q505"/>
    <mergeCell ref="F506:I506"/>
    <mergeCell ref="L506:M506"/>
    <mergeCell ref="N506:Q506"/>
    <mergeCell ref="F507:I507"/>
    <mergeCell ref="L507:M507"/>
    <mergeCell ref="N507:Q507"/>
    <mergeCell ref="F508:I508"/>
    <mergeCell ref="L508:M508"/>
    <mergeCell ref="N508:Q508"/>
    <mergeCell ref="F509:I509"/>
    <mergeCell ref="L509:M509"/>
    <mergeCell ref="N509:Q509"/>
    <mergeCell ref="F510:I510"/>
    <mergeCell ref="L510:M510"/>
    <mergeCell ref="N510:Q510"/>
    <mergeCell ref="F499:I499"/>
    <mergeCell ref="L499:M499"/>
    <mergeCell ref="N499:Q499"/>
    <mergeCell ref="F500:I500"/>
    <mergeCell ref="L500:M500"/>
    <mergeCell ref="N500:Q500"/>
    <mergeCell ref="F501:I501"/>
    <mergeCell ref="L501:M501"/>
    <mergeCell ref="N501:Q501"/>
    <mergeCell ref="F502:I502"/>
    <mergeCell ref="L502:M502"/>
    <mergeCell ref="N502:Q502"/>
    <mergeCell ref="F503:I503"/>
    <mergeCell ref="L503:M503"/>
    <mergeCell ref="N503:Q503"/>
    <mergeCell ref="F504:I504"/>
    <mergeCell ref="L504:M504"/>
    <mergeCell ref="N504:Q504"/>
    <mergeCell ref="F493:I493"/>
    <mergeCell ref="L493:M493"/>
    <mergeCell ref="N493:Q493"/>
    <mergeCell ref="F494:I494"/>
    <mergeCell ref="L494:M494"/>
    <mergeCell ref="N494:Q494"/>
    <mergeCell ref="F495:I495"/>
    <mergeCell ref="L495:M495"/>
    <mergeCell ref="N495:Q495"/>
    <mergeCell ref="F496:I496"/>
    <mergeCell ref="L496:M496"/>
    <mergeCell ref="N496:Q496"/>
    <mergeCell ref="F497:I497"/>
    <mergeCell ref="L497:M497"/>
    <mergeCell ref="N497:Q497"/>
    <mergeCell ref="F498:I498"/>
    <mergeCell ref="L498:M498"/>
    <mergeCell ref="N498:Q498"/>
    <mergeCell ref="F487:I487"/>
    <mergeCell ref="L487:M487"/>
    <mergeCell ref="N487:Q487"/>
    <mergeCell ref="F488:I488"/>
    <mergeCell ref="L488:M488"/>
    <mergeCell ref="N488:Q488"/>
    <mergeCell ref="F489:I489"/>
    <mergeCell ref="L489:M489"/>
    <mergeCell ref="N489:Q489"/>
    <mergeCell ref="F490:I490"/>
    <mergeCell ref="L490:M490"/>
    <mergeCell ref="N490:Q490"/>
    <mergeCell ref="F491:I491"/>
    <mergeCell ref="L491:M491"/>
    <mergeCell ref="N491:Q491"/>
    <mergeCell ref="F492:I492"/>
    <mergeCell ref="L492:M492"/>
    <mergeCell ref="N492:Q492"/>
    <mergeCell ref="F481:I481"/>
    <mergeCell ref="L481:M481"/>
    <mergeCell ref="N481:Q481"/>
    <mergeCell ref="F482:I482"/>
    <mergeCell ref="L482:M482"/>
    <mergeCell ref="N482:Q482"/>
    <mergeCell ref="F483:I483"/>
    <mergeCell ref="L483:M483"/>
    <mergeCell ref="N483:Q483"/>
    <mergeCell ref="F484:I484"/>
    <mergeCell ref="L484:M484"/>
    <mergeCell ref="N484:Q484"/>
    <mergeCell ref="F485:I485"/>
    <mergeCell ref="L485:M485"/>
    <mergeCell ref="N485:Q485"/>
    <mergeCell ref="F486:I486"/>
    <mergeCell ref="L486:M486"/>
    <mergeCell ref="N486:Q486"/>
    <mergeCell ref="F475:I475"/>
    <mergeCell ref="L475:M475"/>
    <mergeCell ref="N475:Q475"/>
    <mergeCell ref="F476:I476"/>
    <mergeCell ref="L476:M476"/>
    <mergeCell ref="N476:Q476"/>
    <mergeCell ref="F477:I477"/>
    <mergeCell ref="L477:M477"/>
    <mergeCell ref="N477:Q477"/>
    <mergeCell ref="F478:I478"/>
    <mergeCell ref="L478:M478"/>
    <mergeCell ref="N478:Q478"/>
    <mergeCell ref="F479:I479"/>
    <mergeCell ref="L479:M479"/>
    <mergeCell ref="N479:Q479"/>
    <mergeCell ref="F480:I480"/>
    <mergeCell ref="L480:M480"/>
    <mergeCell ref="N480:Q480"/>
    <mergeCell ref="F469:I469"/>
    <mergeCell ref="L469:M469"/>
    <mergeCell ref="N469:Q469"/>
    <mergeCell ref="F470:I470"/>
    <mergeCell ref="L470:M470"/>
    <mergeCell ref="N470:Q470"/>
    <mergeCell ref="F471:I471"/>
    <mergeCell ref="L471:M471"/>
    <mergeCell ref="N471:Q471"/>
    <mergeCell ref="F472:I472"/>
    <mergeCell ref="L472:M472"/>
    <mergeCell ref="N472:Q472"/>
    <mergeCell ref="F473:I473"/>
    <mergeCell ref="L473:M473"/>
    <mergeCell ref="N473:Q473"/>
    <mergeCell ref="F474:I474"/>
    <mergeCell ref="L474:M474"/>
    <mergeCell ref="N474:Q474"/>
    <mergeCell ref="F463:I463"/>
    <mergeCell ref="L463:M463"/>
    <mergeCell ref="N463:Q463"/>
    <mergeCell ref="F464:I464"/>
    <mergeCell ref="L464:M464"/>
    <mergeCell ref="N464:Q464"/>
    <mergeCell ref="F465:I465"/>
    <mergeCell ref="L465:M465"/>
    <mergeCell ref="N465:Q465"/>
    <mergeCell ref="F466:I466"/>
    <mergeCell ref="L466:M466"/>
    <mergeCell ref="N466:Q466"/>
    <mergeCell ref="F467:I467"/>
    <mergeCell ref="L467:M467"/>
    <mergeCell ref="N467:Q467"/>
    <mergeCell ref="F468:I468"/>
    <mergeCell ref="L468:M468"/>
    <mergeCell ref="N468:Q468"/>
    <mergeCell ref="F457:I457"/>
    <mergeCell ref="L457:M457"/>
    <mergeCell ref="N457:Q457"/>
    <mergeCell ref="F458:I458"/>
    <mergeCell ref="L458:M458"/>
    <mergeCell ref="N458:Q458"/>
    <mergeCell ref="F459:I459"/>
    <mergeCell ref="L459:M459"/>
    <mergeCell ref="N459:Q459"/>
    <mergeCell ref="F460:I460"/>
    <mergeCell ref="L460:M460"/>
    <mergeCell ref="N460:Q460"/>
    <mergeCell ref="F461:I461"/>
    <mergeCell ref="L461:M461"/>
    <mergeCell ref="N461:Q461"/>
    <mergeCell ref="F462:I462"/>
    <mergeCell ref="L462:M462"/>
    <mergeCell ref="N462:Q462"/>
    <mergeCell ref="F451:I451"/>
    <mergeCell ref="L451:M451"/>
    <mergeCell ref="N451:Q451"/>
    <mergeCell ref="F452:I452"/>
    <mergeCell ref="L452:M452"/>
    <mergeCell ref="N452:Q452"/>
    <mergeCell ref="F453:I453"/>
    <mergeCell ref="L453:M453"/>
    <mergeCell ref="N453:Q453"/>
    <mergeCell ref="F454:I454"/>
    <mergeCell ref="L454:M454"/>
    <mergeCell ref="N454:Q454"/>
    <mergeCell ref="F455:I455"/>
    <mergeCell ref="L455:M455"/>
    <mergeCell ref="N455:Q455"/>
    <mergeCell ref="F456:I456"/>
    <mergeCell ref="L456:M456"/>
    <mergeCell ref="N456:Q456"/>
    <mergeCell ref="F445:I445"/>
    <mergeCell ref="L445:M445"/>
    <mergeCell ref="N445:Q445"/>
    <mergeCell ref="F446:I446"/>
    <mergeCell ref="L446:M446"/>
    <mergeCell ref="N446:Q446"/>
    <mergeCell ref="F447:I447"/>
    <mergeCell ref="L447:M447"/>
    <mergeCell ref="N447:Q447"/>
    <mergeCell ref="F448:I448"/>
    <mergeCell ref="L448:M448"/>
    <mergeCell ref="N448:Q448"/>
    <mergeCell ref="F449:I449"/>
    <mergeCell ref="L449:M449"/>
    <mergeCell ref="N449:Q449"/>
    <mergeCell ref="F450:I450"/>
    <mergeCell ref="L450:M450"/>
    <mergeCell ref="N450:Q450"/>
    <mergeCell ref="F439:I439"/>
    <mergeCell ref="L439:M439"/>
    <mergeCell ref="N439:Q439"/>
    <mergeCell ref="F440:I440"/>
    <mergeCell ref="L440:M440"/>
    <mergeCell ref="N440:Q440"/>
    <mergeCell ref="F441:I441"/>
    <mergeCell ref="L441:M441"/>
    <mergeCell ref="N441:Q441"/>
    <mergeCell ref="F442:I442"/>
    <mergeCell ref="L442:M442"/>
    <mergeCell ref="N442:Q442"/>
    <mergeCell ref="F443:I443"/>
    <mergeCell ref="L443:M443"/>
    <mergeCell ref="N443:Q443"/>
    <mergeCell ref="F444:I444"/>
    <mergeCell ref="L444:M444"/>
    <mergeCell ref="N444:Q444"/>
    <mergeCell ref="F433:I433"/>
    <mergeCell ref="L433:M433"/>
    <mergeCell ref="N433:Q433"/>
    <mergeCell ref="F434:I434"/>
    <mergeCell ref="L434:M434"/>
    <mergeCell ref="N434:Q434"/>
    <mergeCell ref="F435:I435"/>
    <mergeCell ref="L435:M435"/>
    <mergeCell ref="N435:Q435"/>
    <mergeCell ref="F436:I436"/>
    <mergeCell ref="L436:M436"/>
    <mergeCell ref="N436:Q436"/>
    <mergeCell ref="F437:I437"/>
    <mergeCell ref="L437:M437"/>
    <mergeCell ref="N437:Q437"/>
    <mergeCell ref="F438:I438"/>
    <mergeCell ref="L438:M438"/>
    <mergeCell ref="N438:Q438"/>
    <mergeCell ref="F427:I427"/>
    <mergeCell ref="L427:M427"/>
    <mergeCell ref="N427:Q427"/>
    <mergeCell ref="F428:I428"/>
    <mergeCell ref="L428:M428"/>
    <mergeCell ref="N428:Q428"/>
    <mergeCell ref="F429:I429"/>
    <mergeCell ref="L429:M429"/>
    <mergeCell ref="N429:Q429"/>
    <mergeCell ref="F430:I430"/>
    <mergeCell ref="L430:M430"/>
    <mergeCell ref="N430:Q430"/>
    <mergeCell ref="F431:I431"/>
    <mergeCell ref="L431:M431"/>
    <mergeCell ref="N431:Q431"/>
    <mergeCell ref="F432:I432"/>
    <mergeCell ref="L432:M432"/>
    <mergeCell ref="N432:Q432"/>
    <mergeCell ref="F421:I421"/>
    <mergeCell ref="L421:M421"/>
    <mergeCell ref="N421:Q421"/>
    <mergeCell ref="F422:I422"/>
    <mergeCell ref="L422:M422"/>
    <mergeCell ref="N422:Q422"/>
    <mergeCell ref="F423:I423"/>
    <mergeCell ref="L423:M423"/>
    <mergeCell ref="N423:Q423"/>
    <mergeCell ref="F424:I424"/>
    <mergeCell ref="L424:M424"/>
    <mergeCell ref="N424:Q424"/>
    <mergeCell ref="F425:I425"/>
    <mergeCell ref="L425:M425"/>
    <mergeCell ref="N425:Q425"/>
    <mergeCell ref="F426:I426"/>
    <mergeCell ref="L426:M426"/>
    <mergeCell ref="N426:Q426"/>
    <mergeCell ref="F415:I415"/>
    <mergeCell ref="L415:M415"/>
    <mergeCell ref="N415:Q415"/>
    <mergeCell ref="F416:I416"/>
    <mergeCell ref="L416:M416"/>
    <mergeCell ref="N416:Q416"/>
    <mergeCell ref="F417:I417"/>
    <mergeCell ref="L417:M417"/>
    <mergeCell ref="N417:Q417"/>
    <mergeCell ref="F418:I418"/>
    <mergeCell ref="L418:M418"/>
    <mergeCell ref="N418:Q418"/>
    <mergeCell ref="F419:I419"/>
    <mergeCell ref="L419:M419"/>
    <mergeCell ref="N419:Q419"/>
    <mergeCell ref="F420:I420"/>
    <mergeCell ref="L420:M420"/>
    <mergeCell ref="N420:Q420"/>
    <mergeCell ref="F409:I409"/>
    <mergeCell ref="L409:M409"/>
    <mergeCell ref="N409:Q409"/>
    <mergeCell ref="F410:I410"/>
    <mergeCell ref="L410:M410"/>
    <mergeCell ref="N410:Q410"/>
    <mergeCell ref="F411:I411"/>
    <mergeCell ref="L411:M411"/>
    <mergeCell ref="N411:Q411"/>
    <mergeCell ref="F412:I412"/>
    <mergeCell ref="L412:M412"/>
    <mergeCell ref="N412:Q412"/>
    <mergeCell ref="F413:I413"/>
    <mergeCell ref="L413:M413"/>
    <mergeCell ref="N413:Q413"/>
    <mergeCell ref="F414:I414"/>
    <mergeCell ref="L414:M414"/>
    <mergeCell ref="N414:Q414"/>
    <mergeCell ref="F403:I403"/>
    <mergeCell ref="L403:M403"/>
    <mergeCell ref="N403:Q403"/>
    <mergeCell ref="F404:I404"/>
    <mergeCell ref="L404:M404"/>
    <mergeCell ref="N404:Q404"/>
    <mergeCell ref="F405:I405"/>
    <mergeCell ref="L405:M405"/>
    <mergeCell ref="N405:Q405"/>
    <mergeCell ref="F406:I406"/>
    <mergeCell ref="L406:M406"/>
    <mergeCell ref="N406:Q406"/>
    <mergeCell ref="F407:I407"/>
    <mergeCell ref="L407:M407"/>
    <mergeCell ref="N407:Q407"/>
    <mergeCell ref="F408:I408"/>
    <mergeCell ref="L408:M408"/>
    <mergeCell ref="N408:Q408"/>
    <mergeCell ref="F397:I397"/>
    <mergeCell ref="L397:M397"/>
    <mergeCell ref="N397:Q397"/>
    <mergeCell ref="F398:I398"/>
    <mergeCell ref="L398:M398"/>
    <mergeCell ref="N398:Q398"/>
    <mergeCell ref="F399:I399"/>
    <mergeCell ref="L399:M399"/>
    <mergeCell ref="N399:Q399"/>
    <mergeCell ref="F400:I400"/>
    <mergeCell ref="L400:M400"/>
    <mergeCell ref="N400:Q400"/>
    <mergeCell ref="F401:I401"/>
    <mergeCell ref="L401:M401"/>
    <mergeCell ref="N401:Q401"/>
    <mergeCell ref="F402:I402"/>
    <mergeCell ref="L402:M402"/>
    <mergeCell ref="N402:Q402"/>
    <mergeCell ref="F391:I391"/>
    <mergeCell ref="L391:M391"/>
    <mergeCell ref="N391:Q391"/>
    <mergeCell ref="F392:I392"/>
    <mergeCell ref="L392:M392"/>
    <mergeCell ref="N392:Q392"/>
    <mergeCell ref="F393:I393"/>
    <mergeCell ref="L393:M393"/>
    <mergeCell ref="N393:Q393"/>
    <mergeCell ref="F394:I394"/>
    <mergeCell ref="L394:M394"/>
    <mergeCell ref="N394:Q394"/>
    <mergeCell ref="F395:I395"/>
    <mergeCell ref="L395:M395"/>
    <mergeCell ref="N395:Q395"/>
    <mergeCell ref="F396:I396"/>
    <mergeCell ref="L396:M396"/>
    <mergeCell ref="N396:Q396"/>
    <mergeCell ref="F385:I385"/>
    <mergeCell ref="L385:M385"/>
    <mergeCell ref="N385:Q385"/>
    <mergeCell ref="F386:I386"/>
    <mergeCell ref="L386:M386"/>
    <mergeCell ref="N386:Q386"/>
    <mergeCell ref="F387:I387"/>
    <mergeCell ref="L387:M387"/>
    <mergeCell ref="N387:Q387"/>
    <mergeCell ref="F388:I388"/>
    <mergeCell ref="L388:M388"/>
    <mergeCell ref="N388:Q388"/>
    <mergeCell ref="F389:I389"/>
    <mergeCell ref="L389:M389"/>
    <mergeCell ref="N389:Q389"/>
    <mergeCell ref="F390:I390"/>
    <mergeCell ref="L390:M390"/>
    <mergeCell ref="N390:Q390"/>
    <mergeCell ref="F379:I379"/>
    <mergeCell ref="L379:M379"/>
    <mergeCell ref="N379:Q379"/>
    <mergeCell ref="F380:I380"/>
    <mergeCell ref="L380:M380"/>
    <mergeCell ref="N380:Q380"/>
    <mergeCell ref="F381:I381"/>
    <mergeCell ref="L381:M381"/>
    <mergeCell ref="N381:Q381"/>
    <mergeCell ref="F382:I382"/>
    <mergeCell ref="L382:M382"/>
    <mergeCell ref="N382:Q382"/>
    <mergeCell ref="F383:I383"/>
    <mergeCell ref="L383:M383"/>
    <mergeCell ref="N383:Q383"/>
    <mergeCell ref="F384:I384"/>
    <mergeCell ref="L384:M384"/>
    <mergeCell ref="N384:Q384"/>
    <mergeCell ref="F373:I373"/>
    <mergeCell ref="L373:M373"/>
    <mergeCell ref="N373:Q373"/>
    <mergeCell ref="F374:I374"/>
    <mergeCell ref="L374:M374"/>
    <mergeCell ref="N374:Q374"/>
    <mergeCell ref="F375:I375"/>
    <mergeCell ref="L375:M375"/>
    <mergeCell ref="N375:Q375"/>
    <mergeCell ref="F376:I376"/>
    <mergeCell ref="L376:M376"/>
    <mergeCell ref="N376:Q376"/>
    <mergeCell ref="F377:I377"/>
    <mergeCell ref="L377:M377"/>
    <mergeCell ref="N377:Q377"/>
    <mergeCell ref="F378:I378"/>
    <mergeCell ref="L378:M378"/>
    <mergeCell ref="N378:Q378"/>
    <mergeCell ref="F367:I367"/>
    <mergeCell ref="L367:M367"/>
    <mergeCell ref="N367:Q367"/>
    <mergeCell ref="F368:I368"/>
    <mergeCell ref="L368:M368"/>
    <mergeCell ref="N368:Q368"/>
    <mergeCell ref="F369:I369"/>
    <mergeCell ref="L369:M369"/>
    <mergeCell ref="N369:Q369"/>
    <mergeCell ref="F370:I370"/>
    <mergeCell ref="L370:M370"/>
    <mergeCell ref="N370:Q370"/>
    <mergeCell ref="F371:I371"/>
    <mergeCell ref="L371:M371"/>
    <mergeCell ref="N371:Q371"/>
    <mergeCell ref="F372:I372"/>
    <mergeCell ref="L372:M372"/>
    <mergeCell ref="N372:Q372"/>
    <mergeCell ref="F361:I361"/>
    <mergeCell ref="L361:M361"/>
    <mergeCell ref="N361:Q361"/>
    <mergeCell ref="F362:I362"/>
    <mergeCell ref="L362:M362"/>
    <mergeCell ref="N362:Q362"/>
    <mergeCell ref="F363:I363"/>
    <mergeCell ref="L363:M363"/>
    <mergeCell ref="N363:Q363"/>
    <mergeCell ref="F364:I364"/>
    <mergeCell ref="L364:M364"/>
    <mergeCell ref="N364:Q364"/>
    <mergeCell ref="F365:I365"/>
    <mergeCell ref="L365:M365"/>
    <mergeCell ref="N365:Q365"/>
    <mergeCell ref="F366:I366"/>
    <mergeCell ref="L366:M366"/>
    <mergeCell ref="N366:Q366"/>
    <mergeCell ref="F355:I355"/>
    <mergeCell ref="L355:M355"/>
    <mergeCell ref="N355:Q355"/>
    <mergeCell ref="F356:I356"/>
    <mergeCell ref="L356:M356"/>
    <mergeCell ref="N356:Q356"/>
    <mergeCell ref="F357:I357"/>
    <mergeCell ref="L357:M357"/>
    <mergeCell ref="N357:Q357"/>
    <mergeCell ref="F358:I358"/>
    <mergeCell ref="L358:M358"/>
    <mergeCell ref="N358:Q358"/>
    <mergeCell ref="F359:I359"/>
    <mergeCell ref="L359:M359"/>
    <mergeCell ref="N359:Q359"/>
    <mergeCell ref="F360:I360"/>
    <mergeCell ref="L360:M360"/>
    <mergeCell ref="N360:Q360"/>
    <mergeCell ref="F349:I349"/>
    <mergeCell ref="L349:M349"/>
    <mergeCell ref="N349:Q349"/>
    <mergeCell ref="F350:I350"/>
    <mergeCell ref="L350:M350"/>
    <mergeCell ref="N350:Q350"/>
    <mergeCell ref="F351:I351"/>
    <mergeCell ref="L351:M351"/>
    <mergeCell ref="N351:Q351"/>
    <mergeCell ref="F352:I352"/>
    <mergeCell ref="L352:M352"/>
    <mergeCell ref="N352:Q352"/>
    <mergeCell ref="F353:I353"/>
    <mergeCell ref="L353:M353"/>
    <mergeCell ref="N353:Q353"/>
    <mergeCell ref="F354:I354"/>
    <mergeCell ref="L354:M354"/>
    <mergeCell ref="N354:Q354"/>
    <mergeCell ref="F343:I343"/>
    <mergeCell ref="L343:M343"/>
    <mergeCell ref="N343:Q343"/>
    <mergeCell ref="F344:I344"/>
    <mergeCell ref="L344:M344"/>
    <mergeCell ref="N344:Q344"/>
    <mergeCell ref="F345:I345"/>
    <mergeCell ref="L345:M345"/>
    <mergeCell ref="N345:Q345"/>
    <mergeCell ref="F346:I346"/>
    <mergeCell ref="L346:M346"/>
    <mergeCell ref="N346:Q346"/>
    <mergeCell ref="F347:I347"/>
    <mergeCell ref="L347:M347"/>
    <mergeCell ref="N347:Q347"/>
    <mergeCell ref="F348:I348"/>
    <mergeCell ref="L348:M348"/>
    <mergeCell ref="N348:Q348"/>
    <mergeCell ref="F337:I337"/>
    <mergeCell ref="L337:M337"/>
    <mergeCell ref="N337:Q337"/>
    <mergeCell ref="F338:I338"/>
    <mergeCell ref="L338:M338"/>
    <mergeCell ref="N338:Q338"/>
    <mergeCell ref="F339:I339"/>
    <mergeCell ref="L339:M339"/>
    <mergeCell ref="N339:Q339"/>
    <mergeCell ref="F340:I340"/>
    <mergeCell ref="L340:M340"/>
    <mergeCell ref="N340:Q340"/>
    <mergeCell ref="F341:I341"/>
    <mergeCell ref="L341:M341"/>
    <mergeCell ref="N341:Q341"/>
    <mergeCell ref="F342:I342"/>
    <mergeCell ref="L342:M342"/>
    <mergeCell ref="N342:Q342"/>
    <mergeCell ref="F331:I331"/>
    <mergeCell ref="L331:M331"/>
    <mergeCell ref="N331:Q331"/>
    <mergeCell ref="F332:I332"/>
    <mergeCell ref="L332:M332"/>
    <mergeCell ref="N332:Q332"/>
    <mergeCell ref="F333:I333"/>
    <mergeCell ref="L333:M333"/>
    <mergeCell ref="N333:Q333"/>
    <mergeCell ref="F334:I334"/>
    <mergeCell ref="L334:M334"/>
    <mergeCell ref="N334:Q334"/>
    <mergeCell ref="F335:I335"/>
    <mergeCell ref="L335:M335"/>
    <mergeCell ref="N335:Q335"/>
    <mergeCell ref="F336:I336"/>
    <mergeCell ref="L336:M336"/>
    <mergeCell ref="N336:Q336"/>
    <mergeCell ref="F325:I325"/>
    <mergeCell ref="L325:M325"/>
    <mergeCell ref="N325:Q325"/>
    <mergeCell ref="F326:I326"/>
    <mergeCell ref="L326:M326"/>
    <mergeCell ref="N326:Q326"/>
    <mergeCell ref="F327:I327"/>
    <mergeCell ref="L327:M327"/>
    <mergeCell ref="N327:Q327"/>
    <mergeCell ref="F328:I328"/>
    <mergeCell ref="L328:M328"/>
    <mergeCell ref="N328:Q328"/>
    <mergeCell ref="F329:I329"/>
    <mergeCell ref="L329:M329"/>
    <mergeCell ref="N329:Q329"/>
    <mergeCell ref="F330:I330"/>
    <mergeCell ref="L330:M330"/>
    <mergeCell ref="N330:Q330"/>
    <mergeCell ref="F319:I319"/>
    <mergeCell ref="L319:M319"/>
    <mergeCell ref="N319:Q319"/>
    <mergeCell ref="F320:I320"/>
    <mergeCell ref="L320:M320"/>
    <mergeCell ref="N320:Q320"/>
    <mergeCell ref="F321:I321"/>
    <mergeCell ref="L321:M321"/>
    <mergeCell ref="N321:Q321"/>
    <mergeCell ref="F322:I322"/>
    <mergeCell ref="L322:M322"/>
    <mergeCell ref="N322:Q322"/>
    <mergeCell ref="F323:I323"/>
    <mergeCell ref="L323:M323"/>
    <mergeCell ref="N323:Q323"/>
    <mergeCell ref="F324:I324"/>
    <mergeCell ref="L324:M324"/>
    <mergeCell ref="N324:Q324"/>
    <mergeCell ref="F313:I313"/>
    <mergeCell ref="L313:M313"/>
    <mergeCell ref="N313:Q313"/>
    <mergeCell ref="F314:I314"/>
    <mergeCell ref="L314:M314"/>
    <mergeCell ref="N314:Q314"/>
    <mergeCell ref="F315:I315"/>
    <mergeCell ref="L315:M315"/>
    <mergeCell ref="N315:Q315"/>
    <mergeCell ref="F316:I316"/>
    <mergeCell ref="L316:M316"/>
    <mergeCell ref="N316:Q316"/>
    <mergeCell ref="F317:I317"/>
    <mergeCell ref="L317:M317"/>
    <mergeCell ref="N317:Q317"/>
    <mergeCell ref="F318:I318"/>
    <mergeCell ref="L318:M318"/>
    <mergeCell ref="N318:Q318"/>
    <mergeCell ref="F307:I307"/>
    <mergeCell ref="L307:M307"/>
    <mergeCell ref="N307:Q307"/>
    <mergeCell ref="F308:I308"/>
    <mergeCell ref="L308:M308"/>
    <mergeCell ref="N308:Q308"/>
    <mergeCell ref="F309:I309"/>
    <mergeCell ref="L309:M309"/>
    <mergeCell ref="N309:Q309"/>
    <mergeCell ref="F310:I310"/>
    <mergeCell ref="L310:M310"/>
    <mergeCell ref="N310:Q310"/>
    <mergeCell ref="F311:I311"/>
    <mergeCell ref="L311:M311"/>
    <mergeCell ref="N311:Q311"/>
    <mergeCell ref="F312:I312"/>
    <mergeCell ref="L312:M312"/>
    <mergeCell ref="N312:Q312"/>
    <mergeCell ref="F301:I301"/>
    <mergeCell ref="L301:M301"/>
    <mergeCell ref="N301:Q301"/>
    <mergeCell ref="F302:I302"/>
    <mergeCell ref="L302:M302"/>
    <mergeCell ref="N302:Q302"/>
    <mergeCell ref="F303:I303"/>
    <mergeCell ref="L303:M303"/>
    <mergeCell ref="N303:Q303"/>
    <mergeCell ref="F304:I304"/>
    <mergeCell ref="L304:M304"/>
    <mergeCell ref="N304:Q304"/>
    <mergeCell ref="F305:I305"/>
    <mergeCell ref="L305:M305"/>
    <mergeCell ref="N305:Q305"/>
    <mergeCell ref="F306:I306"/>
    <mergeCell ref="L306:M306"/>
    <mergeCell ref="N306:Q306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F299:I299"/>
    <mergeCell ref="L299:M299"/>
    <mergeCell ref="N299:Q299"/>
    <mergeCell ref="F300:I300"/>
    <mergeCell ref="L300:M300"/>
    <mergeCell ref="N300:Q300"/>
    <mergeCell ref="F289:I289"/>
    <mergeCell ref="L289:M289"/>
    <mergeCell ref="N289:Q289"/>
    <mergeCell ref="F290:I290"/>
    <mergeCell ref="L290:M290"/>
    <mergeCell ref="N290:Q290"/>
    <mergeCell ref="F291:I291"/>
    <mergeCell ref="L291:M291"/>
    <mergeCell ref="N291:Q291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N287:Q287"/>
    <mergeCell ref="F288:I288"/>
    <mergeCell ref="L288:M288"/>
    <mergeCell ref="N288:Q288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15:I115"/>
    <mergeCell ref="L115:M115"/>
    <mergeCell ref="N115:Q115"/>
    <mergeCell ref="F116:I116"/>
    <mergeCell ref="L116:M116"/>
    <mergeCell ref="N116:Q116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C86:G86"/>
    <mergeCell ref="N86:Q86"/>
    <mergeCell ref="N88:Q88"/>
    <mergeCell ref="N89:Q89"/>
    <mergeCell ref="N90:Q90"/>
    <mergeCell ref="N92:Q92"/>
    <mergeCell ref="L94:Q94"/>
    <mergeCell ref="C100:Q100"/>
    <mergeCell ref="F102:P102"/>
    <mergeCell ref="F103:P103"/>
    <mergeCell ref="M105:P105"/>
    <mergeCell ref="M107:Q107"/>
    <mergeCell ref="M108:Q108"/>
    <mergeCell ref="F110:I110"/>
    <mergeCell ref="L110:M110"/>
    <mergeCell ref="N110:Q110"/>
    <mergeCell ref="F114:I114"/>
    <mergeCell ref="L114:M114"/>
    <mergeCell ref="N114:Q114"/>
    <mergeCell ref="N111:Q111"/>
    <mergeCell ref="N112:Q112"/>
    <mergeCell ref="N113:Q113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</mergeCells>
  <hyperlinks>
    <hyperlink ref="F1:G1" location="C2" display="1) Krycí list rozpočtu"/>
    <hyperlink ref="H1:K1" location="C86" display="2) Rekapitulace rozpočtu"/>
    <hyperlink ref="L1" location="C11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75"/>
  <sheetViews>
    <sheetView showGridLines="0" workbookViewId="0" topLeftCell="A1">
      <pane ySplit="1" topLeftCell="A40" activePane="bottomLeft" state="frozen"/>
      <selection pane="bottomLeft" activeCell="F79" sqref="F79:P79"/>
    </sheetView>
  </sheetViews>
  <sheetFormatPr defaultColWidth="9.33203125" defaultRowHeight="13.5"/>
  <cols>
    <col min="1" max="1" width="8.33203125" style="171" customWidth="1"/>
    <col min="2" max="2" width="1.66796875" style="171" customWidth="1"/>
    <col min="3" max="3" width="4.16015625" style="171" customWidth="1"/>
    <col min="4" max="4" width="4.33203125" style="171" customWidth="1"/>
    <col min="5" max="5" width="17.16015625" style="171" customWidth="1"/>
    <col min="6" max="7" width="11.16015625" style="171" customWidth="1"/>
    <col min="8" max="8" width="12.5" style="171" customWidth="1"/>
    <col min="9" max="9" width="7" style="171" customWidth="1"/>
    <col min="10" max="10" width="5.16015625" style="171" customWidth="1"/>
    <col min="11" max="11" width="11.5" style="171" customWidth="1"/>
    <col min="12" max="12" width="12" style="171" customWidth="1"/>
    <col min="13" max="14" width="6" style="171" customWidth="1"/>
    <col min="15" max="15" width="2" style="171" customWidth="1"/>
    <col min="16" max="16" width="12.5" style="171" customWidth="1"/>
    <col min="17" max="17" width="4.16015625" style="171" customWidth="1"/>
    <col min="18" max="18" width="1.66796875" style="171" customWidth="1"/>
    <col min="19" max="19" width="8.16015625" style="171" customWidth="1"/>
    <col min="20" max="20" width="29.66015625" style="171" hidden="1" customWidth="1"/>
    <col min="21" max="21" width="16.33203125" style="171" hidden="1" customWidth="1"/>
    <col min="22" max="22" width="12.33203125" style="176" customWidth="1"/>
    <col min="23" max="23" width="16.33203125" style="171" hidden="1" customWidth="1"/>
    <col min="24" max="24" width="12.16015625" style="171" hidden="1" customWidth="1"/>
    <col min="25" max="25" width="15" style="171" hidden="1" customWidth="1"/>
    <col min="26" max="26" width="11" style="171" hidden="1" customWidth="1"/>
    <col min="27" max="27" width="15" style="171" hidden="1" customWidth="1"/>
    <col min="28" max="28" width="16.33203125" style="171" customWidth="1"/>
    <col min="29" max="29" width="11" style="171" customWidth="1"/>
    <col min="30" max="30" width="15" style="171" customWidth="1"/>
    <col min="31" max="31" width="16.33203125" style="171" customWidth="1"/>
    <col min="32" max="43" width="9.33203125" style="171" customWidth="1"/>
    <col min="44" max="65" width="9.33203125" style="171" hidden="1" customWidth="1"/>
    <col min="66" max="16384" width="9.33203125" style="171" customWidth="1"/>
  </cols>
  <sheetData>
    <row r="1" spans="1:66" ht="21.75" customHeight="1">
      <c r="A1" s="97"/>
      <c r="B1" s="11"/>
      <c r="C1" s="11"/>
      <c r="D1" s="12" t="s">
        <v>1</v>
      </c>
      <c r="E1" s="11"/>
      <c r="F1" s="13" t="s">
        <v>88</v>
      </c>
      <c r="G1" s="13"/>
      <c r="H1" s="351" t="s">
        <v>89</v>
      </c>
      <c r="I1" s="351"/>
      <c r="J1" s="351"/>
      <c r="K1" s="351"/>
      <c r="L1" s="13" t="s">
        <v>90</v>
      </c>
      <c r="M1" s="11"/>
      <c r="N1" s="11"/>
      <c r="O1" s="12" t="s">
        <v>91</v>
      </c>
      <c r="P1" s="11"/>
      <c r="Q1" s="11"/>
      <c r="R1" s="11"/>
      <c r="S1" s="13" t="s">
        <v>92</v>
      </c>
      <c r="T1" s="13"/>
      <c r="U1" s="97"/>
      <c r="V1" s="142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</row>
    <row r="2" spans="3:46" ht="36.95" customHeight="1">
      <c r="C2" s="312" t="s">
        <v>7</v>
      </c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T2" s="172" t="s">
        <v>78</v>
      </c>
    </row>
    <row r="3" spans="2:46" ht="6.95" customHeight="1">
      <c r="B3" s="173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5"/>
      <c r="AT3" s="172" t="s">
        <v>93</v>
      </c>
    </row>
    <row r="4" spans="2:46" ht="36.95" customHeight="1">
      <c r="B4" s="177"/>
      <c r="C4" s="314" t="s">
        <v>94</v>
      </c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178"/>
      <c r="T4" s="179" t="s">
        <v>13</v>
      </c>
      <c r="AT4" s="172" t="s">
        <v>6</v>
      </c>
    </row>
    <row r="5" spans="2:18" ht="6.95" customHeight="1">
      <c r="B5" s="177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78"/>
    </row>
    <row r="6" spans="2:18" ht="25.35" customHeight="1">
      <c r="B6" s="177"/>
      <c r="C6" s="180"/>
      <c r="D6" s="181" t="s">
        <v>17</v>
      </c>
      <c r="E6" s="180"/>
      <c r="F6" s="316" t="str">
        <f>'Rekapitulace stavby'!K6</f>
        <v>VŠE - Stavební práce - profese</v>
      </c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180"/>
      <c r="R6" s="178"/>
    </row>
    <row r="7" spans="2:18" s="182" customFormat="1" ht="32.85" customHeight="1">
      <c r="B7" s="183"/>
      <c r="C7" s="184"/>
      <c r="D7" s="185" t="s">
        <v>95</v>
      </c>
      <c r="E7" s="184"/>
      <c r="F7" s="318" t="s">
        <v>6898</v>
      </c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184"/>
      <c r="R7" s="186"/>
    </row>
    <row r="8" spans="2:18" s="182" customFormat="1" ht="14.45" customHeight="1">
      <c r="B8" s="183"/>
      <c r="C8" s="184"/>
      <c r="D8" s="181" t="s">
        <v>18</v>
      </c>
      <c r="E8" s="184"/>
      <c r="F8" s="187" t="s">
        <v>5</v>
      </c>
      <c r="G8" s="184"/>
      <c r="H8" s="184"/>
      <c r="I8" s="184"/>
      <c r="J8" s="184"/>
      <c r="K8" s="184"/>
      <c r="L8" s="184"/>
      <c r="M8" s="181" t="s">
        <v>19</v>
      </c>
      <c r="N8" s="184"/>
      <c r="O8" s="187" t="s">
        <v>5</v>
      </c>
      <c r="P8" s="184"/>
      <c r="Q8" s="184"/>
      <c r="R8" s="186"/>
    </row>
    <row r="9" spans="2:18" s="182" customFormat="1" ht="14.45" customHeight="1">
      <c r="B9" s="183"/>
      <c r="C9" s="184"/>
      <c r="D9" s="181" t="s">
        <v>20</v>
      </c>
      <c r="E9" s="184"/>
      <c r="F9" s="187" t="s">
        <v>21</v>
      </c>
      <c r="G9" s="184"/>
      <c r="H9" s="184"/>
      <c r="I9" s="184"/>
      <c r="J9" s="184"/>
      <c r="K9" s="184"/>
      <c r="L9" s="184"/>
      <c r="M9" s="181" t="s">
        <v>22</v>
      </c>
      <c r="N9" s="184"/>
      <c r="O9" s="320" t="str">
        <f>'Rekapitulace stavby'!AN8</f>
        <v>5.10.2017</v>
      </c>
      <c r="P9" s="320"/>
      <c r="Q9" s="184"/>
      <c r="R9" s="186"/>
    </row>
    <row r="10" spans="2:18" s="182" customFormat="1" ht="10.9" customHeight="1">
      <c r="B10" s="183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6"/>
    </row>
    <row r="11" spans="2:18" s="182" customFormat="1" ht="14.45" customHeight="1">
      <c r="B11" s="183"/>
      <c r="C11" s="184"/>
      <c r="D11" s="181" t="s">
        <v>24</v>
      </c>
      <c r="E11" s="184"/>
      <c r="F11" s="184"/>
      <c r="G11" s="184"/>
      <c r="H11" s="184"/>
      <c r="I11" s="184"/>
      <c r="J11" s="184"/>
      <c r="K11" s="184"/>
      <c r="L11" s="184"/>
      <c r="M11" s="181" t="s">
        <v>25</v>
      </c>
      <c r="N11" s="184"/>
      <c r="O11" s="321" t="str">
        <f>IF('Rekapitulace stavby'!AN10="","",'Rekapitulace stavby'!AN10)</f>
        <v/>
      </c>
      <c r="P11" s="321"/>
      <c r="Q11" s="184"/>
      <c r="R11" s="186"/>
    </row>
    <row r="12" spans="2:18" s="182" customFormat="1" ht="18" customHeight="1">
      <c r="B12" s="183"/>
      <c r="C12" s="184"/>
      <c r="D12" s="184"/>
      <c r="E12" s="187" t="str">
        <f>IF('Rekapitulace stavby'!E11="","",'Rekapitulace stavby'!E11)</f>
        <v xml:space="preserve"> </v>
      </c>
      <c r="F12" s="184"/>
      <c r="G12" s="184"/>
      <c r="H12" s="184"/>
      <c r="I12" s="184"/>
      <c r="J12" s="184"/>
      <c r="K12" s="184"/>
      <c r="L12" s="184"/>
      <c r="M12" s="181" t="s">
        <v>26</v>
      </c>
      <c r="N12" s="184"/>
      <c r="O12" s="321" t="str">
        <f>IF('Rekapitulace stavby'!AN11="","",'Rekapitulace stavby'!AN11)</f>
        <v/>
      </c>
      <c r="P12" s="321"/>
      <c r="Q12" s="184"/>
      <c r="R12" s="186"/>
    </row>
    <row r="13" spans="2:18" s="182" customFormat="1" ht="6.95" customHeight="1">
      <c r="B13" s="183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6"/>
    </row>
    <row r="14" spans="2:18" s="182" customFormat="1" ht="14.45" customHeight="1">
      <c r="B14" s="183"/>
      <c r="C14" s="184"/>
      <c r="D14" s="181" t="s">
        <v>27</v>
      </c>
      <c r="E14" s="184"/>
      <c r="F14" s="184"/>
      <c r="G14" s="184"/>
      <c r="H14" s="184"/>
      <c r="I14" s="184"/>
      <c r="J14" s="184"/>
      <c r="K14" s="184"/>
      <c r="L14" s="184"/>
      <c r="M14" s="181" t="s">
        <v>25</v>
      </c>
      <c r="N14" s="184"/>
      <c r="O14" s="321" t="str">
        <f>IF('Rekapitulace stavby'!AN13="","",'Rekapitulace stavby'!AN13)</f>
        <v/>
      </c>
      <c r="P14" s="321"/>
      <c r="Q14" s="184"/>
      <c r="R14" s="186"/>
    </row>
    <row r="15" spans="2:18" s="182" customFormat="1" ht="18" customHeight="1">
      <c r="B15" s="183"/>
      <c r="C15" s="184"/>
      <c r="D15" s="184"/>
      <c r="E15" s="187" t="str">
        <f>IF('Rekapitulace stavby'!E14="","",'Rekapitulace stavby'!E14)</f>
        <v xml:space="preserve"> </v>
      </c>
      <c r="F15" s="184"/>
      <c r="G15" s="184"/>
      <c r="H15" s="184"/>
      <c r="I15" s="184"/>
      <c r="J15" s="184"/>
      <c r="K15" s="184"/>
      <c r="L15" s="184"/>
      <c r="M15" s="181" t="s">
        <v>26</v>
      </c>
      <c r="N15" s="184"/>
      <c r="O15" s="321" t="str">
        <f>IF('Rekapitulace stavby'!AN14="","",'Rekapitulace stavby'!AN14)</f>
        <v/>
      </c>
      <c r="P15" s="321"/>
      <c r="Q15" s="184"/>
      <c r="R15" s="186"/>
    </row>
    <row r="16" spans="2:18" s="182" customFormat="1" ht="6.95" customHeight="1">
      <c r="B16" s="183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6"/>
    </row>
    <row r="17" spans="2:18" s="182" customFormat="1" ht="14.45" customHeight="1">
      <c r="B17" s="183"/>
      <c r="C17" s="184"/>
      <c r="D17" s="181" t="s">
        <v>28</v>
      </c>
      <c r="E17" s="184"/>
      <c r="F17" s="184"/>
      <c r="G17" s="184"/>
      <c r="H17" s="184"/>
      <c r="I17" s="184"/>
      <c r="J17" s="184"/>
      <c r="K17" s="184"/>
      <c r="L17" s="184"/>
      <c r="M17" s="181" t="s">
        <v>25</v>
      </c>
      <c r="N17" s="184"/>
      <c r="O17" s="321" t="str">
        <f>IF('Rekapitulace stavby'!AN16="","",'Rekapitulace stavby'!AN16)</f>
        <v/>
      </c>
      <c r="P17" s="321"/>
      <c r="Q17" s="184"/>
      <c r="R17" s="186"/>
    </row>
    <row r="18" spans="2:18" s="182" customFormat="1" ht="18" customHeight="1">
      <c r="B18" s="183"/>
      <c r="C18" s="184"/>
      <c r="D18" s="184"/>
      <c r="E18" s="187" t="str">
        <f>IF('Rekapitulace stavby'!E17="","",'Rekapitulace stavby'!E17)</f>
        <v xml:space="preserve"> </v>
      </c>
      <c r="F18" s="184"/>
      <c r="G18" s="184"/>
      <c r="H18" s="184"/>
      <c r="I18" s="184"/>
      <c r="J18" s="184"/>
      <c r="K18" s="184"/>
      <c r="L18" s="184"/>
      <c r="M18" s="181" t="s">
        <v>26</v>
      </c>
      <c r="N18" s="184"/>
      <c r="O18" s="321" t="str">
        <f>IF('Rekapitulace stavby'!AN17="","",'Rekapitulace stavby'!AN17)</f>
        <v/>
      </c>
      <c r="P18" s="321"/>
      <c r="Q18" s="184"/>
      <c r="R18" s="186"/>
    </row>
    <row r="19" spans="2:18" s="182" customFormat="1" ht="6.95" customHeight="1">
      <c r="B19" s="183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6"/>
    </row>
    <row r="20" spans="2:18" s="182" customFormat="1" ht="14.45" customHeight="1">
      <c r="B20" s="183"/>
      <c r="C20" s="184"/>
      <c r="D20" s="181" t="s">
        <v>30</v>
      </c>
      <c r="E20" s="184"/>
      <c r="F20" s="184"/>
      <c r="G20" s="184"/>
      <c r="H20" s="184"/>
      <c r="I20" s="184"/>
      <c r="J20" s="184"/>
      <c r="K20" s="184"/>
      <c r="L20" s="184"/>
      <c r="M20" s="181" t="s">
        <v>25</v>
      </c>
      <c r="N20" s="184"/>
      <c r="O20" s="321" t="str">
        <f>IF('Rekapitulace stavby'!AN19="","",'Rekapitulace stavby'!AN19)</f>
        <v/>
      </c>
      <c r="P20" s="321"/>
      <c r="Q20" s="184"/>
      <c r="R20" s="186"/>
    </row>
    <row r="21" spans="2:18" s="182" customFormat="1" ht="18" customHeight="1">
      <c r="B21" s="183"/>
      <c r="C21" s="184"/>
      <c r="D21" s="184"/>
      <c r="E21" s="187" t="str">
        <f>IF('Rekapitulace stavby'!E20="","",'Rekapitulace stavby'!E20)</f>
        <v xml:space="preserve"> </v>
      </c>
      <c r="F21" s="184"/>
      <c r="G21" s="184"/>
      <c r="H21" s="184"/>
      <c r="I21" s="184"/>
      <c r="J21" s="184"/>
      <c r="K21" s="184"/>
      <c r="L21" s="184"/>
      <c r="M21" s="181" t="s">
        <v>26</v>
      </c>
      <c r="N21" s="184"/>
      <c r="O21" s="321" t="str">
        <f>IF('Rekapitulace stavby'!AN20="","",'Rekapitulace stavby'!AN20)</f>
        <v/>
      </c>
      <c r="P21" s="321"/>
      <c r="Q21" s="184"/>
      <c r="R21" s="186"/>
    </row>
    <row r="22" spans="2:18" s="182" customFormat="1" ht="6.95" customHeight="1">
      <c r="B22" s="183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6"/>
    </row>
    <row r="23" spans="2:18" s="182" customFormat="1" ht="14.45" customHeight="1">
      <c r="B23" s="183"/>
      <c r="C23" s="184"/>
      <c r="D23" s="181" t="s">
        <v>31</v>
      </c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6"/>
    </row>
    <row r="24" spans="2:18" s="182" customFormat="1" ht="28.5" customHeight="1">
      <c r="B24" s="183"/>
      <c r="C24" s="184"/>
      <c r="D24" s="184"/>
      <c r="E24" s="322" t="s">
        <v>137</v>
      </c>
      <c r="F24" s="322"/>
      <c r="G24" s="322"/>
      <c r="H24" s="322"/>
      <c r="I24" s="322"/>
      <c r="J24" s="322"/>
      <c r="K24" s="322"/>
      <c r="L24" s="322"/>
      <c r="M24" s="184"/>
      <c r="N24" s="184"/>
      <c r="O24" s="184"/>
      <c r="P24" s="184"/>
      <c r="Q24" s="184"/>
      <c r="R24" s="186"/>
    </row>
    <row r="25" spans="2:18" s="182" customFormat="1" ht="6.95" customHeight="1">
      <c r="B25" s="183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6"/>
    </row>
    <row r="26" spans="2:18" s="182" customFormat="1" ht="6.95" customHeight="1">
      <c r="B26" s="183"/>
      <c r="C26" s="184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4"/>
      <c r="R26" s="186"/>
    </row>
    <row r="27" spans="2:18" s="182" customFormat="1" ht="14.45" customHeight="1">
      <c r="B27" s="183"/>
      <c r="C27" s="184"/>
      <c r="D27" s="189" t="s">
        <v>96</v>
      </c>
      <c r="E27" s="184"/>
      <c r="F27" s="184"/>
      <c r="G27" s="184"/>
      <c r="H27" s="184"/>
      <c r="I27" s="184"/>
      <c r="J27" s="184"/>
      <c r="K27" s="184"/>
      <c r="L27" s="184"/>
      <c r="M27" s="323">
        <f>N88</f>
        <v>0</v>
      </c>
      <c r="N27" s="323"/>
      <c r="O27" s="323"/>
      <c r="P27" s="323"/>
      <c r="Q27" s="184"/>
      <c r="R27" s="186"/>
    </row>
    <row r="28" spans="2:18" s="182" customFormat="1" ht="14.45" customHeight="1">
      <c r="B28" s="183"/>
      <c r="C28" s="184"/>
      <c r="D28" s="190" t="s">
        <v>97</v>
      </c>
      <c r="E28" s="184"/>
      <c r="F28" s="184"/>
      <c r="G28" s="184"/>
      <c r="H28" s="184"/>
      <c r="I28" s="184"/>
      <c r="J28" s="184"/>
      <c r="K28" s="184"/>
      <c r="L28" s="184"/>
      <c r="M28" s="323">
        <f>N92</f>
        <v>0</v>
      </c>
      <c r="N28" s="323"/>
      <c r="O28" s="323"/>
      <c r="P28" s="323"/>
      <c r="Q28" s="184"/>
      <c r="R28" s="186"/>
    </row>
    <row r="29" spans="2:18" s="182" customFormat="1" ht="6.95" customHeight="1">
      <c r="B29" s="183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6"/>
    </row>
    <row r="30" spans="2:18" s="182" customFormat="1" ht="25.35" customHeight="1">
      <c r="B30" s="183"/>
      <c r="C30" s="184"/>
      <c r="D30" s="191" t="s">
        <v>34</v>
      </c>
      <c r="E30" s="184"/>
      <c r="F30" s="184"/>
      <c r="G30" s="184"/>
      <c r="H30" s="184"/>
      <c r="I30" s="184"/>
      <c r="J30" s="184"/>
      <c r="K30" s="184"/>
      <c r="L30" s="184"/>
      <c r="M30" s="324">
        <f>ROUND(M27+M28,2)</f>
        <v>0</v>
      </c>
      <c r="N30" s="319"/>
      <c r="O30" s="319"/>
      <c r="P30" s="319"/>
      <c r="Q30" s="184"/>
      <c r="R30" s="186"/>
    </row>
    <row r="31" spans="2:18" s="182" customFormat="1" ht="6.95" customHeight="1">
      <c r="B31" s="183"/>
      <c r="C31" s="184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4"/>
      <c r="R31" s="186"/>
    </row>
    <row r="32" spans="2:18" s="182" customFormat="1" ht="14.45" customHeight="1">
      <c r="B32" s="183"/>
      <c r="C32" s="184"/>
      <c r="D32" s="192" t="s">
        <v>35</v>
      </c>
      <c r="E32" s="192" t="s">
        <v>36</v>
      </c>
      <c r="F32" s="193">
        <v>0.21</v>
      </c>
      <c r="G32" s="194" t="s">
        <v>37</v>
      </c>
      <c r="H32" s="325">
        <f>ROUND((SUM(BE92:BE93)+SUM(BE111:BE370)),2)</f>
        <v>0</v>
      </c>
      <c r="I32" s="319"/>
      <c r="J32" s="319"/>
      <c r="K32" s="184"/>
      <c r="L32" s="184"/>
      <c r="M32" s="325">
        <f>ROUND(ROUND((SUM(BE92:BE93)+SUM(BE111:BE370)),2)*F32,2)</f>
        <v>0</v>
      </c>
      <c r="N32" s="319"/>
      <c r="O32" s="319"/>
      <c r="P32" s="319"/>
      <c r="Q32" s="184"/>
      <c r="R32" s="186"/>
    </row>
    <row r="33" spans="2:18" s="182" customFormat="1" ht="14.45" customHeight="1">
      <c r="B33" s="183"/>
      <c r="C33" s="184"/>
      <c r="D33" s="184"/>
      <c r="E33" s="192" t="s">
        <v>38</v>
      </c>
      <c r="F33" s="193">
        <v>0.15</v>
      </c>
      <c r="G33" s="194" t="s">
        <v>37</v>
      </c>
      <c r="H33" s="325">
        <f>ROUND((SUM(BF92:BF93)+SUM(BF111:BF370)),2)</f>
        <v>0</v>
      </c>
      <c r="I33" s="319"/>
      <c r="J33" s="319"/>
      <c r="K33" s="184"/>
      <c r="L33" s="184"/>
      <c r="M33" s="325">
        <f>ROUND(ROUND((SUM(BF92:BF93)+SUM(BF111:BF370)),2)*F33,2)</f>
        <v>0</v>
      </c>
      <c r="N33" s="319"/>
      <c r="O33" s="319"/>
      <c r="P33" s="319"/>
      <c r="Q33" s="184"/>
      <c r="R33" s="186"/>
    </row>
    <row r="34" spans="2:18" s="182" customFormat="1" ht="14.45" customHeight="1" hidden="1">
      <c r="B34" s="183"/>
      <c r="C34" s="184"/>
      <c r="D34" s="184"/>
      <c r="E34" s="192" t="s">
        <v>39</v>
      </c>
      <c r="F34" s="193">
        <v>0.21</v>
      </c>
      <c r="G34" s="194" t="s">
        <v>37</v>
      </c>
      <c r="H34" s="325">
        <f>ROUND((SUM(BG92:BG93)+SUM(BG111:BG370)),2)</f>
        <v>0</v>
      </c>
      <c r="I34" s="319"/>
      <c r="J34" s="319"/>
      <c r="K34" s="184"/>
      <c r="L34" s="184"/>
      <c r="M34" s="325">
        <v>0</v>
      </c>
      <c r="N34" s="319"/>
      <c r="O34" s="319"/>
      <c r="P34" s="319"/>
      <c r="Q34" s="184"/>
      <c r="R34" s="186"/>
    </row>
    <row r="35" spans="2:18" s="182" customFormat="1" ht="14.45" customHeight="1" hidden="1">
      <c r="B35" s="183"/>
      <c r="C35" s="184"/>
      <c r="D35" s="184"/>
      <c r="E35" s="192" t="s">
        <v>40</v>
      </c>
      <c r="F35" s="193">
        <v>0.15</v>
      </c>
      <c r="G35" s="194" t="s">
        <v>37</v>
      </c>
      <c r="H35" s="325">
        <f>ROUND((SUM(BH92:BH93)+SUM(BH111:BH370)),2)</f>
        <v>0</v>
      </c>
      <c r="I35" s="319"/>
      <c r="J35" s="319"/>
      <c r="K35" s="184"/>
      <c r="L35" s="184"/>
      <c r="M35" s="325">
        <v>0</v>
      </c>
      <c r="N35" s="319"/>
      <c r="O35" s="319"/>
      <c r="P35" s="319"/>
      <c r="Q35" s="184"/>
      <c r="R35" s="186"/>
    </row>
    <row r="36" spans="2:18" s="182" customFormat="1" ht="14.45" customHeight="1" hidden="1">
      <c r="B36" s="183"/>
      <c r="C36" s="184"/>
      <c r="D36" s="184"/>
      <c r="E36" s="192" t="s">
        <v>41</v>
      </c>
      <c r="F36" s="193">
        <v>0</v>
      </c>
      <c r="G36" s="194" t="s">
        <v>37</v>
      </c>
      <c r="H36" s="325">
        <f>ROUND((SUM(BI92:BI93)+SUM(BI111:BI370)),2)</f>
        <v>0</v>
      </c>
      <c r="I36" s="319"/>
      <c r="J36" s="319"/>
      <c r="K36" s="184"/>
      <c r="L36" s="184"/>
      <c r="M36" s="325">
        <v>0</v>
      </c>
      <c r="N36" s="319"/>
      <c r="O36" s="319"/>
      <c r="P36" s="319"/>
      <c r="Q36" s="184"/>
      <c r="R36" s="186"/>
    </row>
    <row r="37" spans="2:18" s="182" customFormat="1" ht="6.95" customHeight="1">
      <c r="B37" s="183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6"/>
    </row>
    <row r="38" spans="2:18" s="182" customFormat="1" ht="25.35" customHeight="1">
      <c r="B38" s="183"/>
      <c r="C38" s="195"/>
      <c r="D38" s="196" t="s">
        <v>42</v>
      </c>
      <c r="E38" s="197"/>
      <c r="F38" s="197"/>
      <c r="G38" s="198" t="s">
        <v>43</v>
      </c>
      <c r="H38" s="199" t="s">
        <v>44</v>
      </c>
      <c r="I38" s="197"/>
      <c r="J38" s="197"/>
      <c r="K38" s="197"/>
      <c r="L38" s="326">
        <f>SUM(M30:M36)</f>
        <v>0</v>
      </c>
      <c r="M38" s="326"/>
      <c r="N38" s="326"/>
      <c r="O38" s="326"/>
      <c r="P38" s="327"/>
      <c r="Q38" s="195"/>
      <c r="R38" s="186"/>
    </row>
    <row r="39" spans="2:18" s="182" customFormat="1" ht="14.45" customHeight="1">
      <c r="B39" s="183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6"/>
    </row>
    <row r="40" spans="2:18" s="182" customFormat="1" ht="14.45" customHeight="1">
      <c r="B40" s="183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6"/>
    </row>
    <row r="41" spans="2:18" ht="13.5">
      <c r="B41" s="177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78"/>
    </row>
    <row r="42" spans="2:18" ht="13.5">
      <c r="B42" s="177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78"/>
    </row>
    <row r="43" spans="2:18" ht="13.5">
      <c r="B43" s="177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78"/>
    </row>
    <row r="44" spans="2:18" ht="13.5">
      <c r="B44" s="177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78"/>
    </row>
    <row r="45" spans="2:18" ht="13.5">
      <c r="B45" s="177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78"/>
    </row>
    <row r="46" spans="2:18" ht="13.5">
      <c r="B46" s="177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78"/>
    </row>
    <row r="47" spans="2:18" ht="13.5">
      <c r="B47" s="177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78"/>
    </row>
    <row r="48" spans="2:18" ht="13.5">
      <c r="B48" s="177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78"/>
    </row>
    <row r="49" spans="2:18" ht="13.5">
      <c r="B49" s="177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78"/>
    </row>
    <row r="50" spans="2:18" s="182" customFormat="1" ht="15">
      <c r="B50" s="183"/>
      <c r="C50" s="184"/>
      <c r="D50" s="200" t="s">
        <v>45</v>
      </c>
      <c r="E50" s="188"/>
      <c r="F50" s="188"/>
      <c r="G50" s="188"/>
      <c r="H50" s="201"/>
      <c r="I50" s="184"/>
      <c r="J50" s="200" t="s">
        <v>46</v>
      </c>
      <c r="K50" s="188"/>
      <c r="L50" s="188"/>
      <c r="M50" s="188"/>
      <c r="N50" s="188"/>
      <c r="O50" s="188"/>
      <c r="P50" s="201"/>
      <c r="Q50" s="184"/>
      <c r="R50" s="186"/>
    </row>
    <row r="51" spans="2:18" ht="13.5">
      <c r="B51" s="177"/>
      <c r="C51" s="180"/>
      <c r="D51" s="202"/>
      <c r="E51" s="180"/>
      <c r="F51" s="180"/>
      <c r="G51" s="180"/>
      <c r="H51" s="203"/>
      <c r="I51" s="180"/>
      <c r="J51" s="202"/>
      <c r="K51" s="180"/>
      <c r="L51" s="180"/>
      <c r="M51" s="180"/>
      <c r="N51" s="180"/>
      <c r="O51" s="180"/>
      <c r="P51" s="203"/>
      <c r="Q51" s="180"/>
      <c r="R51" s="178"/>
    </row>
    <row r="52" spans="2:18" ht="13.5">
      <c r="B52" s="177"/>
      <c r="C52" s="180"/>
      <c r="D52" s="202"/>
      <c r="E52" s="180"/>
      <c r="F52" s="180"/>
      <c r="G52" s="180"/>
      <c r="H52" s="203"/>
      <c r="I52" s="180"/>
      <c r="J52" s="202"/>
      <c r="K52" s="180"/>
      <c r="L52" s="180"/>
      <c r="M52" s="180"/>
      <c r="N52" s="180"/>
      <c r="O52" s="180"/>
      <c r="P52" s="203"/>
      <c r="Q52" s="180"/>
      <c r="R52" s="178"/>
    </row>
    <row r="53" spans="2:18" ht="13.5">
      <c r="B53" s="177"/>
      <c r="C53" s="180"/>
      <c r="D53" s="202"/>
      <c r="E53" s="180"/>
      <c r="F53" s="180"/>
      <c r="G53" s="180"/>
      <c r="H53" s="203"/>
      <c r="I53" s="180"/>
      <c r="J53" s="202"/>
      <c r="K53" s="180"/>
      <c r="L53" s="180"/>
      <c r="M53" s="180"/>
      <c r="N53" s="180"/>
      <c r="O53" s="180"/>
      <c r="P53" s="203"/>
      <c r="Q53" s="180"/>
      <c r="R53" s="178"/>
    </row>
    <row r="54" spans="2:18" ht="13.5">
      <c r="B54" s="177"/>
      <c r="C54" s="180"/>
      <c r="D54" s="202"/>
      <c r="E54" s="180"/>
      <c r="F54" s="180"/>
      <c r="G54" s="180"/>
      <c r="H54" s="203"/>
      <c r="I54" s="180"/>
      <c r="J54" s="202"/>
      <c r="K54" s="180"/>
      <c r="L54" s="180"/>
      <c r="M54" s="180"/>
      <c r="N54" s="180"/>
      <c r="O54" s="180"/>
      <c r="P54" s="203"/>
      <c r="Q54" s="180"/>
      <c r="R54" s="178"/>
    </row>
    <row r="55" spans="2:18" ht="13.5">
      <c r="B55" s="177"/>
      <c r="C55" s="180"/>
      <c r="D55" s="202"/>
      <c r="E55" s="180"/>
      <c r="F55" s="180"/>
      <c r="G55" s="180"/>
      <c r="H55" s="203"/>
      <c r="I55" s="180"/>
      <c r="J55" s="202"/>
      <c r="K55" s="180"/>
      <c r="L55" s="180"/>
      <c r="M55" s="180"/>
      <c r="N55" s="180"/>
      <c r="O55" s="180"/>
      <c r="P55" s="203"/>
      <c r="Q55" s="180"/>
      <c r="R55" s="178"/>
    </row>
    <row r="56" spans="2:18" ht="13.5">
      <c r="B56" s="177"/>
      <c r="C56" s="180"/>
      <c r="D56" s="202"/>
      <c r="E56" s="180"/>
      <c r="F56" s="180"/>
      <c r="G56" s="180"/>
      <c r="H56" s="203"/>
      <c r="I56" s="180"/>
      <c r="J56" s="202"/>
      <c r="K56" s="180"/>
      <c r="L56" s="180"/>
      <c r="M56" s="180"/>
      <c r="N56" s="180"/>
      <c r="O56" s="180"/>
      <c r="P56" s="203"/>
      <c r="Q56" s="180"/>
      <c r="R56" s="178"/>
    </row>
    <row r="57" spans="2:18" ht="13.5">
      <c r="B57" s="177"/>
      <c r="C57" s="180"/>
      <c r="D57" s="202"/>
      <c r="E57" s="180"/>
      <c r="F57" s="180"/>
      <c r="G57" s="180"/>
      <c r="H57" s="203"/>
      <c r="I57" s="180"/>
      <c r="J57" s="202"/>
      <c r="K57" s="180"/>
      <c r="L57" s="180"/>
      <c r="M57" s="180"/>
      <c r="N57" s="180"/>
      <c r="O57" s="180"/>
      <c r="P57" s="203"/>
      <c r="Q57" s="180"/>
      <c r="R57" s="178"/>
    </row>
    <row r="58" spans="2:18" ht="13.5">
      <c r="B58" s="177"/>
      <c r="C58" s="180"/>
      <c r="D58" s="202"/>
      <c r="E58" s="180"/>
      <c r="F58" s="180"/>
      <c r="G58" s="180"/>
      <c r="H58" s="203"/>
      <c r="I58" s="180"/>
      <c r="J58" s="202"/>
      <c r="K58" s="180"/>
      <c r="L58" s="180"/>
      <c r="M58" s="180"/>
      <c r="N58" s="180"/>
      <c r="O58" s="180"/>
      <c r="P58" s="203"/>
      <c r="Q58" s="180"/>
      <c r="R58" s="178"/>
    </row>
    <row r="59" spans="2:18" s="182" customFormat="1" ht="15">
      <c r="B59" s="183"/>
      <c r="C59" s="184"/>
      <c r="D59" s="204" t="s">
        <v>47</v>
      </c>
      <c r="E59" s="205"/>
      <c r="F59" s="205"/>
      <c r="G59" s="206" t="s">
        <v>48</v>
      </c>
      <c r="H59" s="207"/>
      <c r="I59" s="184"/>
      <c r="J59" s="204" t="s">
        <v>47</v>
      </c>
      <c r="K59" s="205"/>
      <c r="L59" s="205"/>
      <c r="M59" s="205"/>
      <c r="N59" s="206" t="s">
        <v>48</v>
      </c>
      <c r="O59" s="205"/>
      <c r="P59" s="207"/>
      <c r="Q59" s="184"/>
      <c r="R59" s="186"/>
    </row>
    <row r="60" spans="2:18" ht="13.5">
      <c r="B60" s="177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78"/>
    </row>
    <row r="61" spans="2:18" s="182" customFormat="1" ht="15">
      <c r="B61" s="183"/>
      <c r="C61" s="184"/>
      <c r="D61" s="200" t="s">
        <v>49</v>
      </c>
      <c r="E61" s="188"/>
      <c r="F61" s="188"/>
      <c r="G61" s="188"/>
      <c r="H61" s="201"/>
      <c r="I61" s="184"/>
      <c r="J61" s="200" t="s">
        <v>50</v>
      </c>
      <c r="K61" s="188"/>
      <c r="L61" s="188"/>
      <c r="M61" s="188"/>
      <c r="N61" s="188"/>
      <c r="O61" s="188"/>
      <c r="P61" s="201"/>
      <c r="Q61" s="184"/>
      <c r="R61" s="186"/>
    </row>
    <row r="62" spans="2:18" ht="13.5">
      <c r="B62" s="177"/>
      <c r="C62" s="180"/>
      <c r="D62" s="202"/>
      <c r="E62" s="180"/>
      <c r="F62" s="180"/>
      <c r="G62" s="180"/>
      <c r="H62" s="203"/>
      <c r="I62" s="180"/>
      <c r="J62" s="202"/>
      <c r="K62" s="180"/>
      <c r="L62" s="180"/>
      <c r="M62" s="180"/>
      <c r="N62" s="180"/>
      <c r="O62" s="180"/>
      <c r="P62" s="203"/>
      <c r="Q62" s="180"/>
      <c r="R62" s="178"/>
    </row>
    <row r="63" spans="2:18" ht="13.5">
      <c r="B63" s="177"/>
      <c r="C63" s="180"/>
      <c r="D63" s="202"/>
      <c r="E63" s="180"/>
      <c r="F63" s="180"/>
      <c r="G63" s="180"/>
      <c r="H63" s="203"/>
      <c r="I63" s="180"/>
      <c r="J63" s="202"/>
      <c r="K63" s="180"/>
      <c r="L63" s="180"/>
      <c r="M63" s="180"/>
      <c r="N63" s="180"/>
      <c r="O63" s="180"/>
      <c r="P63" s="203"/>
      <c r="Q63" s="180"/>
      <c r="R63" s="178"/>
    </row>
    <row r="64" spans="2:18" ht="13.5">
      <c r="B64" s="177"/>
      <c r="C64" s="180"/>
      <c r="D64" s="202"/>
      <c r="E64" s="180"/>
      <c r="F64" s="180"/>
      <c r="G64" s="180"/>
      <c r="H64" s="203"/>
      <c r="I64" s="180"/>
      <c r="J64" s="202"/>
      <c r="K64" s="180"/>
      <c r="L64" s="180"/>
      <c r="M64" s="180"/>
      <c r="N64" s="180"/>
      <c r="O64" s="180"/>
      <c r="P64" s="203"/>
      <c r="Q64" s="180"/>
      <c r="R64" s="178"/>
    </row>
    <row r="65" spans="2:18" ht="13.5">
      <c r="B65" s="177"/>
      <c r="C65" s="180"/>
      <c r="D65" s="202"/>
      <c r="E65" s="180"/>
      <c r="F65" s="180"/>
      <c r="G65" s="180"/>
      <c r="H65" s="203"/>
      <c r="I65" s="180"/>
      <c r="J65" s="202"/>
      <c r="K65" s="180"/>
      <c r="L65" s="180"/>
      <c r="M65" s="180"/>
      <c r="N65" s="180"/>
      <c r="O65" s="180"/>
      <c r="P65" s="203"/>
      <c r="Q65" s="180"/>
      <c r="R65" s="178"/>
    </row>
    <row r="66" spans="2:18" ht="13.5">
      <c r="B66" s="177"/>
      <c r="C66" s="180"/>
      <c r="D66" s="202"/>
      <c r="E66" s="180"/>
      <c r="F66" s="180"/>
      <c r="G66" s="180"/>
      <c r="H66" s="203"/>
      <c r="I66" s="180"/>
      <c r="J66" s="202"/>
      <c r="K66" s="180"/>
      <c r="L66" s="180"/>
      <c r="M66" s="180"/>
      <c r="N66" s="180"/>
      <c r="O66" s="180"/>
      <c r="P66" s="203"/>
      <c r="Q66" s="180"/>
      <c r="R66" s="178"/>
    </row>
    <row r="67" spans="2:18" ht="13.5">
      <c r="B67" s="177"/>
      <c r="C67" s="180"/>
      <c r="D67" s="202"/>
      <c r="E67" s="180"/>
      <c r="F67" s="180"/>
      <c r="G67" s="180"/>
      <c r="H67" s="203"/>
      <c r="I67" s="180"/>
      <c r="J67" s="202"/>
      <c r="K67" s="180"/>
      <c r="L67" s="180"/>
      <c r="M67" s="180"/>
      <c r="N67" s="180"/>
      <c r="O67" s="180"/>
      <c r="P67" s="203"/>
      <c r="Q67" s="180"/>
      <c r="R67" s="178"/>
    </row>
    <row r="68" spans="2:18" ht="13.5">
      <c r="B68" s="177"/>
      <c r="C68" s="180"/>
      <c r="D68" s="202"/>
      <c r="E68" s="180"/>
      <c r="F68" s="180"/>
      <c r="G68" s="180"/>
      <c r="H68" s="203"/>
      <c r="I68" s="180"/>
      <c r="J68" s="202"/>
      <c r="K68" s="180"/>
      <c r="L68" s="180"/>
      <c r="M68" s="180"/>
      <c r="N68" s="180"/>
      <c r="O68" s="180"/>
      <c r="P68" s="203"/>
      <c r="Q68" s="180"/>
      <c r="R68" s="178"/>
    </row>
    <row r="69" spans="2:18" ht="13.5">
      <c r="B69" s="177"/>
      <c r="C69" s="180"/>
      <c r="D69" s="202"/>
      <c r="E69" s="180"/>
      <c r="F69" s="180"/>
      <c r="G69" s="180"/>
      <c r="H69" s="203"/>
      <c r="I69" s="180"/>
      <c r="J69" s="202"/>
      <c r="K69" s="180"/>
      <c r="L69" s="180"/>
      <c r="M69" s="180"/>
      <c r="N69" s="180"/>
      <c r="O69" s="180"/>
      <c r="P69" s="203"/>
      <c r="Q69" s="180"/>
      <c r="R69" s="178"/>
    </row>
    <row r="70" spans="2:18" s="182" customFormat="1" ht="15">
      <c r="B70" s="183"/>
      <c r="C70" s="184"/>
      <c r="D70" s="204" t="s">
        <v>47</v>
      </c>
      <c r="E70" s="205"/>
      <c r="F70" s="205"/>
      <c r="G70" s="206" t="s">
        <v>48</v>
      </c>
      <c r="H70" s="207"/>
      <c r="I70" s="184"/>
      <c r="J70" s="204" t="s">
        <v>47</v>
      </c>
      <c r="K70" s="205"/>
      <c r="L70" s="205"/>
      <c r="M70" s="205"/>
      <c r="N70" s="206" t="s">
        <v>48</v>
      </c>
      <c r="O70" s="205"/>
      <c r="P70" s="207"/>
      <c r="Q70" s="184"/>
      <c r="R70" s="186"/>
    </row>
    <row r="71" spans="2:18" s="182" customFormat="1" ht="14.45" customHeight="1">
      <c r="B71" s="208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10"/>
    </row>
    <row r="75" spans="2:18" s="182" customFormat="1" ht="6.95" customHeight="1">
      <c r="B75" s="211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3"/>
    </row>
    <row r="76" spans="2:18" s="182" customFormat="1" ht="36.95" customHeight="1">
      <c r="B76" s="183"/>
      <c r="C76" s="314" t="s">
        <v>98</v>
      </c>
      <c r="D76" s="315"/>
      <c r="E76" s="315"/>
      <c r="F76" s="315"/>
      <c r="G76" s="315"/>
      <c r="H76" s="315"/>
      <c r="I76" s="315"/>
      <c r="J76" s="315"/>
      <c r="K76" s="315"/>
      <c r="L76" s="315"/>
      <c r="M76" s="315"/>
      <c r="N76" s="315"/>
      <c r="O76" s="315"/>
      <c r="P76" s="315"/>
      <c r="Q76" s="315"/>
      <c r="R76" s="186"/>
    </row>
    <row r="77" spans="2:18" s="182" customFormat="1" ht="6.95" customHeight="1">
      <c r="B77" s="183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6"/>
    </row>
    <row r="78" spans="2:18" s="182" customFormat="1" ht="30" customHeight="1">
      <c r="B78" s="183"/>
      <c r="C78" s="181" t="s">
        <v>17</v>
      </c>
      <c r="D78" s="184"/>
      <c r="E78" s="184"/>
      <c r="F78" s="316" t="str">
        <f>F6</f>
        <v>VŠE - Stavební práce - profese</v>
      </c>
      <c r="G78" s="317"/>
      <c r="H78" s="317"/>
      <c r="I78" s="317"/>
      <c r="J78" s="317"/>
      <c r="K78" s="317"/>
      <c r="L78" s="317"/>
      <c r="M78" s="317"/>
      <c r="N78" s="317"/>
      <c r="O78" s="317"/>
      <c r="P78" s="317"/>
      <c r="Q78" s="184"/>
      <c r="R78" s="186"/>
    </row>
    <row r="79" spans="2:18" s="182" customFormat="1" ht="36.95" customHeight="1">
      <c r="B79" s="183"/>
      <c r="C79" s="214" t="s">
        <v>95</v>
      </c>
      <c r="D79" s="184"/>
      <c r="E79" s="184"/>
      <c r="F79" s="328" t="str">
        <f>F7</f>
        <v>2 - Kanalizace</v>
      </c>
      <c r="G79" s="319"/>
      <c r="H79" s="319"/>
      <c r="I79" s="319"/>
      <c r="J79" s="319"/>
      <c r="K79" s="319"/>
      <c r="L79" s="319"/>
      <c r="M79" s="319"/>
      <c r="N79" s="319"/>
      <c r="O79" s="319"/>
      <c r="P79" s="319"/>
      <c r="Q79" s="184"/>
      <c r="R79" s="186"/>
    </row>
    <row r="80" spans="2:18" s="182" customFormat="1" ht="6.95" customHeight="1">
      <c r="B80" s="183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6"/>
    </row>
    <row r="81" spans="2:18" s="182" customFormat="1" ht="18" customHeight="1">
      <c r="B81" s="183"/>
      <c r="C81" s="181" t="s">
        <v>20</v>
      </c>
      <c r="D81" s="184"/>
      <c r="E81" s="184"/>
      <c r="F81" s="187" t="str">
        <f>F9</f>
        <v xml:space="preserve"> </v>
      </c>
      <c r="G81" s="184"/>
      <c r="H81" s="184"/>
      <c r="I81" s="184"/>
      <c r="J81" s="184"/>
      <c r="K81" s="181" t="s">
        <v>22</v>
      </c>
      <c r="L81" s="184"/>
      <c r="M81" s="320" t="str">
        <f>IF(O9="","",O9)</f>
        <v>5.10.2017</v>
      </c>
      <c r="N81" s="320"/>
      <c r="O81" s="320"/>
      <c r="P81" s="320"/>
      <c r="Q81" s="184"/>
      <c r="R81" s="186"/>
    </row>
    <row r="82" spans="2:18" s="182" customFormat="1" ht="6.95" customHeight="1">
      <c r="B82" s="183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6"/>
    </row>
    <row r="83" spans="2:18" s="182" customFormat="1" ht="15">
      <c r="B83" s="183"/>
      <c r="C83" s="181" t="s">
        <v>24</v>
      </c>
      <c r="D83" s="184"/>
      <c r="E83" s="184"/>
      <c r="F83" s="187" t="str">
        <f>E12</f>
        <v xml:space="preserve"> </v>
      </c>
      <c r="G83" s="184"/>
      <c r="H83" s="184"/>
      <c r="I83" s="184"/>
      <c r="J83" s="184"/>
      <c r="K83" s="181" t="s">
        <v>28</v>
      </c>
      <c r="L83" s="184"/>
      <c r="M83" s="321" t="str">
        <f>E18</f>
        <v xml:space="preserve"> </v>
      </c>
      <c r="N83" s="321"/>
      <c r="O83" s="321"/>
      <c r="P83" s="321"/>
      <c r="Q83" s="321"/>
      <c r="R83" s="186"/>
    </row>
    <row r="84" spans="2:18" s="182" customFormat="1" ht="14.45" customHeight="1">
      <c r="B84" s="183"/>
      <c r="C84" s="181" t="s">
        <v>27</v>
      </c>
      <c r="D84" s="184"/>
      <c r="E84" s="184"/>
      <c r="F84" s="187" t="str">
        <f>IF(E15="","",E15)</f>
        <v xml:space="preserve"> </v>
      </c>
      <c r="G84" s="184"/>
      <c r="H84" s="184"/>
      <c r="I84" s="184"/>
      <c r="J84" s="184"/>
      <c r="K84" s="181" t="s">
        <v>30</v>
      </c>
      <c r="L84" s="184"/>
      <c r="M84" s="321" t="str">
        <f>E21</f>
        <v xml:space="preserve"> </v>
      </c>
      <c r="N84" s="321"/>
      <c r="O84" s="321"/>
      <c r="P84" s="321"/>
      <c r="Q84" s="321"/>
      <c r="R84" s="186"/>
    </row>
    <row r="85" spans="2:18" s="182" customFormat="1" ht="10.35" customHeight="1">
      <c r="B85" s="183"/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6"/>
    </row>
    <row r="86" spans="2:18" s="182" customFormat="1" ht="29.25" customHeight="1">
      <c r="B86" s="183"/>
      <c r="C86" s="329" t="s">
        <v>99</v>
      </c>
      <c r="D86" s="330"/>
      <c r="E86" s="330"/>
      <c r="F86" s="330"/>
      <c r="G86" s="330"/>
      <c r="H86" s="195"/>
      <c r="I86" s="195"/>
      <c r="J86" s="195"/>
      <c r="K86" s="195"/>
      <c r="L86" s="195"/>
      <c r="M86" s="195"/>
      <c r="N86" s="329" t="s">
        <v>100</v>
      </c>
      <c r="O86" s="330"/>
      <c r="P86" s="330"/>
      <c r="Q86" s="330"/>
      <c r="R86" s="186"/>
    </row>
    <row r="87" spans="2:18" s="182" customFormat="1" ht="10.35" customHeight="1">
      <c r="B87" s="183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6"/>
    </row>
    <row r="88" spans="2:47" s="182" customFormat="1" ht="29.25" customHeight="1">
      <c r="B88" s="183"/>
      <c r="C88" s="215" t="s">
        <v>101</v>
      </c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331">
        <f>N111</f>
        <v>0</v>
      </c>
      <c r="O88" s="332"/>
      <c r="P88" s="332"/>
      <c r="Q88" s="332"/>
      <c r="R88" s="186"/>
      <c r="AU88" s="172" t="s">
        <v>102</v>
      </c>
    </row>
    <row r="89" spans="2:22" s="220" customFormat="1" ht="24.95" customHeight="1">
      <c r="B89" s="216"/>
      <c r="C89" s="217"/>
      <c r="D89" s="218" t="s">
        <v>138</v>
      </c>
      <c r="E89" s="217"/>
      <c r="F89" s="217"/>
      <c r="G89" s="217"/>
      <c r="H89" s="217"/>
      <c r="I89" s="217"/>
      <c r="J89" s="217"/>
      <c r="K89" s="217"/>
      <c r="L89" s="217"/>
      <c r="M89" s="217"/>
      <c r="N89" s="333">
        <f>N112</f>
        <v>0</v>
      </c>
      <c r="O89" s="334"/>
      <c r="P89" s="334"/>
      <c r="Q89" s="334"/>
      <c r="R89" s="219"/>
      <c r="V89" s="221"/>
    </row>
    <row r="90" spans="2:22" s="226" customFormat="1" ht="19.9" customHeight="1">
      <c r="B90" s="222"/>
      <c r="C90" s="223"/>
      <c r="D90" s="224" t="s">
        <v>2263</v>
      </c>
      <c r="E90" s="223"/>
      <c r="F90" s="223"/>
      <c r="G90" s="223"/>
      <c r="H90" s="223"/>
      <c r="I90" s="223"/>
      <c r="J90" s="223"/>
      <c r="K90" s="223"/>
      <c r="L90" s="223"/>
      <c r="M90" s="223"/>
      <c r="N90" s="335">
        <f>N113</f>
        <v>0</v>
      </c>
      <c r="O90" s="336"/>
      <c r="P90" s="336"/>
      <c r="Q90" s="336"/>
      <c r="R90" s="225"/>
      <c r="V90" s="227"/>
    </row>
    <row r="91" spans="2:18" s="182" customFormat="1" ht="21.75" customHeight="1">
      <c r="B91" s="183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6"/>
    </row>
    <row r="92" spans="2:21" s="182" customFormat="1" ht="29.25" customHeight="1">
      <c r="B92" s="183"/>
      <c r="C92" s="215" t="s">
        <v>103</v>
      </c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332">
        <v>0</v>
      </c>
      <c r="O92" s="337"/>
      <c r="P92" s="337"/>
      <c r="Q92" s="337"/>
      <c r="R92" s="186"/>
      <c r="T92" s="228"/>
      <c r="U92" s="229" t="s">
        <v>35</v>
      </c>
    </row>
    <row r="93" spans="2:18" s="182" customFormat="1" ht="18" customHeight="1">
      <c r="B93" s="183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6"/>
    </row>
    <row r="94" spans="2:18" s="182" customFormat="1" ht="29.25" customHeight="1">
      <c r="B94" s="183"/>
      <c r="C94" s="230" t="s">
        <v>87</v>
      </c>
      <c r="D94" s="195"/>
      <c r="E94" s="195"/>
      <c r="F94" s="195"/>
      <c r="G94" s="195"/>
      <c r="H94" s="195"/>
      <c r="I94" s="195"/>
      <c r="J94" s="195"/>
      <c r="K94" s="195"/>
      <c r="L94" s="338">
        <f>ROUND(SUM(N88+N92),2)</f>
        <v>0</v>
      </c>
      <c r="M94" s="338"/>
      <c r="N94" s="338"/>
      <c r="O94" s="338"/>
      <c r="P94" s="338"/>
      <c r="Q94" s="338"/>
      <c r="R94" s="186"/>
    </row>
    <row r="95" spans="2:18" s="182" customFormat="1" ht="6.95" customHeight="1">
      <c r="B95" s="208"/>
      <c r="C95" s="209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09"/>
      <c r="P95" s="209"/>
      <c r="Q95" s="209"/>
      <c r="R95" s="210"/>
    </row>
    <row r="99" spans="2:18" s="182" customFormat="1" ht="6.95" customHeight="1">
      <c r="B99" s="211"/>
      <c r="C99" s="212"/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2"/>
      <c r="O99" s="212"/>
      <c r="P99" s="212"/>
      <c r="Q99" s="212"/>
      <c r="R99" s="213"/>
    </row>
    <row r="100" spans="2:18" s="182" customFormat="1" ht="36.95" customHeight="1">
      <c r="B100" s="183"/>
      <c r="C100" s="314" t="s">
        <v>104</v>
      </c>
      <c r="D100" s="319"/>
      <c r="E100" s="319"/>
      <c r="F100" s="319"/>
      <c r="G100" s="319"/>
      <c r="H100" s="319"/>
      <c r="I100" s="319"/>
      <c r="J100" s="319"/>
      <c r="K100" s="319"/>
      <c r="L100" s="319"/>
      <c r="M100" s="319"/>
      <c r="N100" s="319"/>
      <c r="O100" s="319"/>
      <c r="P100" s="319"/>
      <c r="Q100" s="319"/>
      <c r="R100" s="186"/>
    </row>
    <row r="101" spans="2:18" s="182" customFormat="1" ht="6.95" customHeight="1">
      <c r="B101" s="183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6"/>
    </row>
    <row r="102" spans="2:18" s="182" customFormat="1" ht="30" customHeight="1">
      <c r="B102" s="183"/>
      <c r="C102" s="181" t="s">
        <v>17</v>
      </c>
      <c r="D102" s="184"/>
      <c r="E102" s="184"/>
      <c r="F102" s="316" t="str">
        <f>F6</f>
        <v>VŠE - Stavební práce - profese</v>
      </c>
      <c r="G102" s="317"/>
      <c r="H102" s="317"/>
      <c r="I102" s="317"/>
      <c r="J102" s="317"/>
      <c r="K102" s="317"/>
      <c r="L102" s="317"/>
      <c r="M102" s="317"/>
      <c r="N102" s="317"/>
      <c r="O102" s="317"/>
      <c r="P102" s="317"/>
      <c r="Q102" s="184"/>
      <c r="R102" s="186"/>
    </row>
    <row r="103" spans="2:18" s="182" customFormat="1" ht="36.95" customHeight="1">
      <c r="B103" s="183"/>
      <c r="C103" s="214" t="s">
        <v>95</v>
      </c>
      <c r="D103" s="184"/>
      <c r="E103" s="184"/>
      <c r="F103" s="328" t="str">
        <f>F7</f>
        <v>2 - Kanalizace</v>
      </c>
      <c r="G103" s="319"/>
      <c r="H103" s="319"/>
      <c r="I103" s="319"/>
      <c r="J103" s="319"/>
      <c r="K103" s="319"/>
      <c r="L103" s="319"/>
      <c r="M103" s="319"/>
      <c r="N103" s="319"/>
      <c r="O103" s="319"/>
      <c r="P103" s="319"/>
      <c r="Q103" s="184"/>
      <c r="R103" s="186"/>
    </row>
    <row r="104" spans="2:18" s="182" customFormat="1" ht="6.95" customHeight="1">
      <c r="B104" s="183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6"/>
    </row>
    <row r="105" spans="2:18" s="182" customFormat="1" ht="18" customHeight="1">
      <c r="B105" s="183"/>
      <c r="C105" s="181" t="s">
        <v>20</v>
      </c>
      <c r="D105" s="184"/>
      <c r="E105" s="184"/>
      <c r="F105" s="187" t="str">
        <f>F9</f>
        <v xml:space="preserve"> </v>
      </c>
      <c r="G105" s="184"/>
      <c r="H105" s="184"/>
      <c r="I105" s="184"/>
      <c r="J105" s="184"/>
      <c r="K105" s="181" t="s">
        <v>22</v>
      </c>
      <c r="L105" s="184"/>
      <c r="M105" s="320" t="str">
        <f>IF(O9="","",O9)</f>
        <v>5.10.2017</v>
      </c>
      <c r="N105" s="320"/>
      <c r="O105" s="320"/>
      <c r="P105" s="320"/>
      <c r="Q105" s="184"/>
      <c r="R105" s="186"/>
    </row>
    <row r="106" spans="2:22" s="182" customFormat="1" ht="6.95" customHeight="1">
      <c r="B106" s="183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6"/>
      <c r="V106" s="248"/>
    </row>
    <row r="107" spans="2:22" s="182" customFormat="1" ht="15">
      <c r="B107" s="183"/>
      <c r="C107" s="181" t="s">
        <v>24</v>
      </c>
      <c r="D107" s="184"/>
      <c r="E107" s="184"/>
      <c r="F107" s="187" t="str">
        <f>E12</f>
        <v xml:space="preserve"> </v>
      </c>
      <c r="G107" s="184"/>
      <c r="H107" s="184"/>
      <c r="I107" s="184"/>
      <c r="J107" s="184"/>
      <c r="K107" s="181" t="s">
        <v>28</v>
      </c>
      <c r="L107" s="184"/>
      <c r="M107" s="321" t="str">
        <f>E18</f>
        <v xml:space="preserve"> </v>
      </c>
      <c r="N107" s="321"/>
      <c r="O107" s="321"/>
      <c r="P107" s="321"/>
      <c r="Q107" s="321"/>
      <c r="R107" s="186"/>
      <c r="V107" s="248"/>
    </row>
    <row r="108" spans="2:22" s="182" customFormat="1" ht="14.45" customHeight="1">
      <c r="B108" s="183"/>
      <c r="C108" s="181" t="s">
        <v>27</v>
      </c>
      <c r="D108" s="184"/>
      <c r="E108" s="184"/>
      <c r="F108" s="187" t="str">
        <f>IF(E15="","",E15)</f>
        <v xml:space="preserve"> </v>
      </c>
      <c r="G108" s="184"/>
      <c r="H108" s="184"/>
      <c r="I108" s="184"/>
      <c r="J108" s="184"/>
      <c r="K108" s="181" t="s">
        <v>30</v>
      </c>
      <c r="L108" s="184"/>
      <c r="M108" s="321" t="str">
        <f>E21</f>
        <v xml:space="preserve"> </v>
      </c>
      <c r="N108" s="321"/>
      <c r="O108" s="321"/>
      <c r="P108" s="321"/>
      <c r="Q108" s="321"/>
      <c r="R108" s="186"/>
      <c r="V108" s="248"/>
    </row>
    <row r="109" spans="2:22" s="182" customFormat="1" ht="10.35" customHeight="1">
      <c r="B109" s="183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6"/>
      <c r="V109" s="248"/>
    </row>
    <row r="110" spans="2:27" s="235" customFormat="1" ht="29.25" customHeight="1">
      <c r="B110" s="231"/>
      <c r="C110" s="232" t="s">
        <v>105</v>
      </c>
      <c r="D110" s="233" t="s">
        <v>106</v>
      </c>
      <c r="E110" s="233" t="s">
        <v>53</v>
      </c>
      <c r="F110" s="339" t="s">
        <v>107</v>
      </c>
      <c r="G110" s="339"/>
      <c r="H110" s="339"/>
      <c r="I110" s="339"/>
      <c r="J110" s="233" t="s">
        <v>108</v>
      </c>
      <c r="K110" s="233" t="s">
        <v>109</v>
      </c>
      <c r="L110" s="339" t="s">
        <v>110</v>
      </c>
      <c r="M110" s="339"/>
      <c r="N110" s="339" t="s">
        <v>100</v>
      </c>
      <c r="O110" s="339"/>
      <c r="P110" s="339"/>
      <c r="Q110" s="340"/>
      <c r="R110" s="234"/>
      <c r="T110" s="236" t="s">
        <v>111</v>
      </c>
      <c r="U110" s="237" t="s">
        <v>35</v>
      </c>
      <c r="V110" s="248"/>
      <c r="W110" s="237" t="s">
        <v>112</v>
      </c>
      <c r="X110" s="237" t="s">
        <v>113</v>
      </c>
      <c r="Y110" s="237" t="s">
        <v>114</v>
      </c>
      <c r="Z110" s="237" t="s">
        <v>115</v>
      </c>
      <c r="AA110" s="238" t="s">
        <v>116</v>
      </c>
    </row>
    <row r="111" spans="2:63" s="182" customFormat="1" ht="29.25" customHeight="1">
      <c r="B111" s="183"/>
      <c r="C111" s="239" t="s">
        <v>96</v>
      </c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344">
        <f>BK111</f>
        <v>0</v>
      </c>
      <c r="O111" s="345"/>
      <c r="P111" s="345"/>
      <c r="Q111" s="345"/>
      <c r="R111" s="186"/>
      <c r="T111" s="240"/>
      <c r="U111" s="188"/>
      <c r="V111" s="248"/>
      <c r="W111" s="241">
        <f>W112</f>
        <v>0</v>
      </c>
      <c r="X111" s="188"/>
      <c r="Y111" s="241">
        <f>Y112</f>
        <v>1.5264621500000002</v>
      </c>
      <c r="Z111" s="188"/>
      <c r="AA111" s="242">
        <f>AA112</f>
        <v>1.0453499999999996</v>
      </c>
      <c r="AT111" s="172" t="s">
        <v>70</v>
      </c>
      <c r="AU111" s="172" t="s">
        <v>102</v>
      </c>
      <c r="BK111" s="243">
        <f>BK112</f>
        <v>0</v>
      </c>
    </row>
    <row r="112" spans="2:63" s="246" customFormat="1" ht="37.35" customHeight="1">
      <c r="B112" s="244"/>
      <c r="C112" s="155"/>
      <c r="D112" s="157" t="s">
        <v>138</v>
      </c>
      <c r="E112" s="157"/>
      <c r="F112" s="157"/>
      <c r="G112" s="157"/>
      <c r="H112" s="157"/>
      <c r="I112" s="157"/>
      <c r="J112" s="157"/>
      <c r="K112" s="157"/>
      <c r="L112" s="157"/>
      <c r="M112" s="157"/>
      <c r="N112" s="346">
        <f>BK112</f>
        <v>0</v>
      </c>
      <c r="O112" s="333"/>
      <c r="P112" s="333"/>
      <c r="Q112" s="333"/>
      <c r="R112" s="245"/>
      <c r="T112" s="247"/>
      <c r="U112" s="155"/>
      <c r="V112" s="248"/>
      <c r="W112" s="249">
        <f>W113</f>
        <v>0</v>
      </c>
      <c r="X112" s="155"/>
      <c r="Y112" s="249">
        <f>Y113</f>
        <v>1.5264621500000002</v>
      </c>
      <c r="Z112" s="155"/>
      <c r="AA112" s="250">
        <f>AA113</f>
        <v>1.0453499999999996</v>
      </c>
      <c r="AR112" s="251" t="s">
        <v>93</v>
      </c>
      <c r="AT112" s="252" t="s">
        <v>70</v>
      </c>
      <c r="AU112" s="252" t="s">
        <v>71</v>
      </c>
      <c r="AY112" s="251" t="s">
        <v>117</v>
      </c>
      <c r="BK112" s="253">
        <f>BK113</f>
        <v>0</v>
      </c>
    </row>
    <row r="113" spans="2:63" s="246" customFormat="1" ht="19.9" customHeight="1">
      <c r="B113" s="244"/>
      <c r="C113" s="155"/>
      <c r="D113" s="156" t="s">
        <v>2263</v>
      </c>
      <c r="E113" s="156"/>
      <c r="F113" s="156"/>
      <c r="G113" s="156"/>
      <c r="H113" s="156"/>
      <c r="I113" s="156"/>
      <c r="J113" s="156"/>
      <c r="K113" s="156"/>
      <c r="L113" s="156"/>
      <c r="M113" s="156"/>
      <c r="N113" s="347">
        <f>BK113</f>
        <v>0</v>
      </c>
      <c r="O113" s="348"/>
      <c r="P113" s="348"/>
      <c r="Q113" s="348"/>
      <c r="R113" s="245"/>
      <c r="T113" s="247"/>
      <c r="U113" s="155"/>
      <c r="V113" s="248"/>
      <c r="W113" s="249">
        <f>SUM(W114:W370)</f>
        <v>0</v>
      </c>
      <c r="X113" s="155"/>
      <c r="Y113" s="249">
        <f>SUM(Y114:Y370)</f>
        <v>1.5264621500000002</v>
      </c>
      <c r="Z113" s="155"/>
      <c r="AA113" s="250">
        <f>SUM(AA114:AA370)</f>
        <v>1.0453499999999996</v>
      </c>
      <c r="AR113" s="251" t="s">
        <v>93</v>
      </c>
      <c r="AT113" s="252" t="s">
        <v>70</v>
      </c>
      <c r="AU113" s="252" t="s">
        <v>16</v>
      </c>
      <c r="AY113" s="251" t="s">
        <v>117</v>
      </c>
      <c r="BK113" s="253">
        <f>SUM(BK114:BK370)</f>
        <v>0</v>
      </c>
    </row>
    <row r="114" spans="2:65" s="182" customFormat="1" ht="16.5" customHeight="1">
      <c r="B114" s="183"/>
      <c r="C114" s="151" t="s">
        <v>16</v>
      </c>
      <c r="D114" s="151" t="s">
        <v>118</v>
      </c>
      <c r="E114" s="152" t="s">
        <v>2264</v>
      </c>
      <c r="F114" s="341" t="s">
        <v>2265</v>
      </c>
      <c r="G114" s="341"/>
      <c r="H114" s="341"/>
      <c r="I114" s="341"/>
      <c r="J114" s="153" t="s">
        <v>142</v>
      </c>
      <c r="K114" s="154">
        <v>1</v>
      </c>
      <c r="L114" s="342"/>
      <c r="M114" s="342"/>
      <c r="N114" s="343">
        <f aca="true" t="shared" si="0" ref="N114:N177">ROUND(L114*K114,2)</f>
        <v>0</v>
      </c>
      <c r="O114" s="343"/>
      <c r="P114" s="343"/>
      <c r="Q114" s="343"/>
      <c r="R114" s="186"/>
      <c r="T114" s="254" t="s">
        <v>5</v>
      </c>
      <c r="U114" s="255" t="s">
        <v>36</v>
      </c>
      <c r="V114" s="256"/>
      <c r="W114" s="257">
        <f aca="true" t="shared" si="1" ref="W114:W177">V114*K114</f>
        <v>0</v>
      </c>
      <c r="X114" s="257">
        <v>0.00058169</v>
      </c>
      <c r="Y114" s="257">
        <f aca="true" t="shared" si="2" ref="Y114:Y177">X114*K114</f>
        <v>0.00058169</v>
      </c>
      <c r="Z114" s="257">
        <v>0.00042</v>
      </c>
      <c r="AA114" s="258">
        <f aca="true" t="shared" si="3" ref="AA114:AA177">Z114*K114</f>
        <v>0.00042</v>
      </c>
      <c r="AR114" s="172" t="s">
        <v>132</v>
      </c>
      <c r="AT114" s="172" t="s">
        <v>118</v>
      </c>
      <c r="AU114" s="172" t="s">
        <v>93</v>
      </c>
      <c r="AY114" s="172" t="s">
        <v>117</v>
      </c>
      <c r="BE114" s="259">
        <f aca="true" t="shared" si="4" ref="BE114:BE177">IF(U114="základní",N114,0)</f>
        <v>0</v>
      </c>
      <c r="BF114" s="259">
        <f aca="true" t="shared" si="5" ref="BF114:BF177">IF(U114="snížená",N114,0)</f>
        <v>0</v>
      </c>
      <c r="BG114" s="259">
        <f aca="true" t="shared" si="6" ref="BG114:BG177">IF(U114="zákl. přenesená",N114,0)</f>
        <v>0</v>
      </c>
      <c r="BH114" s="259">
        <f aca="true" t="shared" si="7" ref="BH114:BH177">IF(U114="sníž. přenesená",N114,0)</f>
        <v>0</v>
      </c>
      <c r="BI114" s="259">
        <f aca="true" t="shared" si="8" ref="BI114:BI177">IF(U114="nulová",N114,0)</f>
        <v>0</v>
      </c>
      <c r="BJ114" s="172" t="s">
        <v>16</v>
      </c>
      <c r="BK114" s="259">
        <f aca="true" t="shared" si="9" ref="BK114:BK177">ROUND(L114*K114,2)</f>
        <v>0</v>
      </c>
      <c r="BL114" s="172" t="s">
        <v>132</v>
      </c>
      <c r="BM114" s="172" t="s">
        <v>2266</v>
      </c>
    </row>
    <row r="115" spans="2:65" s="182" customFormat="1" ht="16.5" customHeight="1">
      <c r="B115" s="183"/>
      <c r="C115" s="151" t="s">
        <v>93</v>
      </c>
      <c r="D115" s="151" t="s">
        <v>118</v>
      </c>
      <c r="E115" s="152" t="s">
        <v>2267</v>
      </c>
      <c r="F115" s="341" t="s">
        <v>2268</v>
      </c>
      <c r="G115" s="341"/>
      <c r="H115" s="341"/>
      <c r="I115" s="341"/>
      <c r="J115" s="153" t="s">
        <v>142</v>
      </c>
      <c r="K115" s="154">
        <v>1</v>
      </c>
      <c r="L115" s="342"/>
      <c r="M115" s="342"/>
      <c r="N115" s="343">
        <f t="shared" si="0"/>
        <v>0</v>
      </c>
      <c r="O115" s="343"/>
      <c r="P115" s="343"/>
      <c r="Q115" s="343"/>
      <c r="R115" s="186"/>
      <c r="T115" s="254" t="s">
        <v>5</v>
      </c>
      <c r="U115" s="255" t="s">
        <v>36</v>
      </c>
      <c r="V115" s="256"/>
      <c r="W115" s="257">
        <f t="shared" si="1"/>
        <v>0</v>
      </c>
      <c r="X115" s="257">
        <v>0.00121606</v>
      </c>
      <c r="Y115" s="257">
        <f t="shared" si="2"/>
        <v>0.00121606</v>
      </c>
      <c r="Z115" s="257">
        <v>0.00082</v>
      </c>
      <c r="AA115" s="258">
        <f t="shared" si="3"/>
        <v>0.00082</v>
      </c>
      <c r="AR115" s="172" t="s">
        <v>132</v>
      </c>
      <c r="AT115" s="172" t="s">
        <v>118</v>
      </c>
      <c r="AU115" s="172" t="s">
        <v>93</v>
      </c>
      <c r="AY115" s="172" t="s">
        <v>117</v>
      </c>
      <c r="BE115" s="259">
        <f t="shared" si="4"/>
        <v>0</v>
      </c>
      <c r="BF115" s="259">
        <f t="shared" si="5"/>
        <v>0</v>
      </c>
      <c r="BG115" s="259">
        <f t="shared" si="6"/>
        <v>0</v>
      </c>
      <c r="BH115" s="259">
        <f t="shared" si="7"/>
        <v>0</v>
      </c>
      <c r="BI115" s="259">
        <f t="shared" si="8"/>
        <v>0</v>
      </c>
      <c r="BJ115" s="172" t="s">
        <v>16</v>
      </c>
      <c r="BK115" s="259">
        <f t="shared" si="9"/>
        <v>0</v>
      </c>
      <c r="BL115" s="172" t="s">
        <v>132</v>
      </c>
      <c r="BM115" s="172" t="s">
        <v>2269</v>
      </c>
    </row>
    <row r="116" spans="2:65" s="182" customFormat="1" ht="16.5" customHeight="1">
      <c r="B116" s="183"/>
      <c r="C116" s="151" t="s">
        <v>120</v>
      </c>
      <c r="D116" s="151" t="s">
        <v>118</v>
      </c>
      <c r="E116" s="152" t="s">
        <v>2270</v>
      </c>
      <c r="F116" s="341" t="s">
        <v>2271</v>
      </c>
      <c r="G116" s="341"/>
      <c r="H116" s="341"/>
      <c r="I116" s="341"/>
      <c r="J116" s="153" t="s">
        <v>142</v>
      </c>
      <c r="K116" s="154">
        <v>1</v>
      </c>
      <c r="L116" s="342"/>
      <c r="M116" s="342"/>
      <c r="N116" s="343">
        <f t="shared" si="0"/>
        <v>0</v>
      </c>
      <c r="O116" s="343"/>
      <c r="P116" s="343"/>
      <c r="Q116" s="343"/>
      <c r="R116" s="186"/>
      <c r="T116" s="254" t="s">
        <v>5</v>
      </c>
      <c r="U116" s="255" t="s">
        <v>36</v>
      </c>
      <c r="V116" s="256"/>
      <c r="W116" s="257">
        <f t="shared" si="1"/>
        <v>0</v>
      </c>
      <c r="X116" s="257">
        <v>0.0021231</v>
      </c>
      <c r="Y116" s="257">
        <f t="shared" si="2"/>
        <v>0.0021231</v>
      </c>
      <c r="Z116" s="257">
        <v>0.00143</v>
      </c>
      <c r="AA116" s="258">
        <f t="shared" si="3"/>
        <v>0.00143</v>
      </c>
      <c r="AR116" s="172" t="s">
        <v>132</v>
      </c>
      <c r="AT116" s="172" t="s">
        <v>118</v>
      </c>
      <c r="AU116" s="172" t="s">
        <v>93</v>
      </c>
      <c r="AY116" s="172" t="s">
        <v>117</v>
      </c>
      <c r="BE116" s="259">
        <f t="shared" si="4"/>
        <v>0</v>
      </c>
      <c r="BF116" s="259">
        <f t="shared" si="5"/>
        <v>0</v>
      </c>
      <c r="BG116" s="259">
        <f t="shared" si="6"/>
        <v>0</v>
      </c>
      <c r="BH116" s="259">
        <f t="shared" si="7"/>
        <v>0</v>
      </c>
      <c r="BI116" s="259">
        <f t="shared" si="8"/>
        <v>0</v>
      </c>
      <c r="BJ116" s="172" t="s">
        <v>16</v>
      </c>
      <c r="BK116" s="259">
        <f t="shared" si="9"/>
        <v>0</v>
      </c>
      <c r="BL116" s="172" t="s">
        <v>132</v>
      </c>
      <c r="BM116" s="172" t="s">
        <v>2272</v>
      </c>
    </row>
    <row r="117" spans="2:65" s="182" customFormat="1" ht="16.5" customHeight="1">
      <c r="B117" s="183"/>
      <c r="C117" s="151" t="s">
        <v>119</v>
      </c>
      <c r="D117" s="151" t="s">
        <v>118</v>
      </c>
      <c r="E117" s="152" t="s">
        <v>2273</v>
      </c>
      <c r="F117" s="341" t="s">
        <v>2274</v>
      </c>
      <c r="G117" s="341"/>
      <c r="H117" s="341"/>
      <c r="I117" s="341"/>
      <c r="J117" s="153" t="s">
        <v>142</v>
      </c>
      <c r="K117" s="154">
        <v>1</v>
      </c>
      <c r="L117" s="342"/>
      <c r="M117" s="342"/>
      <c r="N117" s="343">
        <f t="shared" si="0"/>
        <v>0</v>
      </c>
      <c r="O117" s="343"/>
      <c r="P117" s="343"/>
      <c r="Q117" s="343"/>
      <c r="R117" s="186"/>
      <c r="T117" s="254" t="s">
        <v>5</v>
      </c>
      <c r="U117" s="255" t="s">
        <v>36</v>
      </c>
      <c r="V117" s="256"/>
      <c r="W117" s="257">
        <f t="shared" si="1"/>
        <v>0</v>
      </c>
      <c r="X117" s="257">
        <v>0.00184406</v>
      </c>
      <c r="Y117" s="257">
        <f t="shared" si="2"/>
        <v>0.00184406</v>
      </c>
      <c r="Z117" s="257">
        <v>0</v>
      </c>
      <c r="AA117" s="258">
        <f t="shared" si="3"/>
        <v>0</v>
      </c>
      <c r="AR117" s="172" t="s">
        <v>132</v>
      </c>
      <c r="AT117" s="172" t="s">
        <v>118</v>
      </c>
      <c r="AU117" s="172" t="s">
        <v>93</v>
      </c>
      <c r="AY117" s="172" t="s">
        <v>117</v>
      </c>
      <c r="BE117" s="259">
        <f t="shared" si="4"/>
        <v>0</v>
      </c>
      <c r="BF117" s="259">
        <f t="shared" si="5"/>
        <v>0</v>
      </c>
      <c r="BG117" s="259">
        <f t="shared" si="6"/>
        <v>0</v>
      </c>
      <c r="BH117" s="259">
        <f t="shared" si="7"/>
        <v>0</v>
      </c>
      <c r="BI117" s="259">
        <f t="shared" si="8"/>
        <v>0</v>
      </c>
      <c r="BJ117" s="172" t="s">
        <v>16</v>
      </c>
      <c r="BK117" s="259">
        <f t="shared" si="9"/>
        <v>0</v>
      </c>
      <c r="BL117" s="172" t="s">
        <v>132</v>
      </c>
      <c r="BM117" s="172" t="s">
        <v>2275</v>
      </c>
    </row>
    <row r="118" spans="2:65" s="182" customFormat="1" ht="16.5" customHeight="1">
      <c r="B118" s="183"/>
      <c r="C118" s="151" t="s">
        <v>121</v>
      </c>
      <c r="D118" s="151" t="s">
        <v>118</v>
      </c>
      <c r="E118" s="152" t="s">
        <v>2276</v>
      </c>
      <c r="F118" s="341" t="s">
        <v>2277</v>
      </c>
      <c r="G118" s="341"/>
      <c r="H118" s="341"/>
      <c r="I118" s="341"/>
      <c r="J118" s="153" t="s">
        <v>142</v>
      </c>
      <c r="K118" s="154">
        <v>1</v>
      </c>
      <c r="L118" s="342"/>
      <c r="M118" s="342"/>
      <c r="N118" s="343">
        <f t="shared" si="0"/>
        <v>0</v>
      </c>
      <c r="O118" s="343"/>
      <c r="P118" s="343"/>
      <c r="Q118" s="343"/>
      <c r="R118" s="186"/>
      <c r="T118" s="254" t="s">
        <v>5</v>
      </c>
      <c r="U118" s="255" t="s">
        <v>36</v>
      </c>
      <c r="V118" s="256"/>
      <c r="W118" s="257">
        <f t="shared" si="1"/>
        <v>0</v>
      </c>
      <c r="X118" s="257">
        <v>0.00108419</v>
      </c>
      <c r="Y118" s="257">
        <f t="shared" si="2"/>
        <v>0.00108419</v>
      </c>
      <c r="Z118" s="257">
        <v>0</v>
      </c>
      <c r="AA118" s="258">
        <f t="shared" si="3"/>
        <v>0</v>
      </c>
      <c r="AR118" s="172" t="s">
        <v>132</v>
      </c>
      <c r="AT118" s="172" t="s">
        <v>118</v>
      </c>
      <c r="AU118" s="172" t="s">
        <v>93</v>
      </c>
      <c r="AY118" s="172" t="s">
        <v>117</v>
      </c>
      <c r="BE118" s="259">
        <f t="shared" si="4"/>
        <v>0</v>
      </c>
      <c r="BF118" s="259">
        <f t="shared" si="5"/>
        <v>0</v>
      </c>
      <c r="BG118" s="259">
        <f t="shared" si="6"/>
        <v>0</v>
      </c>
      <c r="BH118" s="259">
        <f t="shared" si="7"/>
        <v>0</v>
      </c>
      <c r="BI118" s="259">
        <f t="shared" si="8"/>
        <v>0</v>
      </c>
      <c r="BJ118" s="172" t="s">
        <v>16</v>
      </c>
      <c r="BK118" s="259">
        <f t="shared" si="9"/>
        <v>0</v>
      </c>
      <c r="BL118" s="172" t="s">
        <v>132</v>
      </c>
      <c r="BM118" s="172" t="s">
        <v>2278</v>
      </c>
    </row>
    <row r="119" spans="2:65" s="182" customFormat="1" ht="16.5" customHeight="1">
      <c r="B119" s="183"/>
      <c r="C119" s="151" t="s">
        <v>122</v>
      </c>
      <c r="D119" s="151" t="s">
        <v>118</v>
      </c>
      <c r="E119" s="152" t="s">
        <v>2279</v>
      </c>
      <c r="F119" s="341" t="s">
        <v>2280</v>
      </c>
      <c r="G119" s="341"/>
      <c r="H119" s="341"/>
      <c r="I119" s="341"/>
      <c r="J119" s="153" t="s">
        <v>142</v>
      </c>
      <c r="K119" s="154">
        <v>1</v>
      </c>
      <c r="L119" s="342"/>
      <c r="M119" s="342"/>
      <c r="N119" s="343">
        <f t="shared" si="0"/>
        <v>0</v>
      </c>
      <c r="O119" s="343"/>
      <c r="P119" s="343"/>
      <c r="Q119" s="343"/>
      <c r="R119" s="186"/>
      <c r="T119" s="254" t="s">
        <v>5</v>
      </c>
      <c r="U119" s="255" t="s">
        <v>36</v>
      </c>
      <c r="V119" s="256"/>
      <c r="W119" s="257">
        <f t="shared" si="1"/>
        <v>0</v>
      </c>
      <c r="X119" s="257">
        <v>0</v>
      </c>
      <c r="Y119" s="257">
        <f t="shared" si="2"/>
        <v>0</v>
      </c>
      <c r="Z119" s="257">
        <v>0.002</v>
      </c>
      <c r="AA119" s="258">
        <f t="shared" si="3"/>
        <v>0.002</v>
      </c>
      <c r="AR119" s="172" t="s">
        <v>132</v>
      </c>
      <c r="AT119" s="172" t="s">
        <v>118</v>
      </c>
      <c r="AU119" s="172" t="s">
        <v>93</v>
      </c>
      <c r="AY119" s="172" t="s">
        <v>117</v>
      </c>
      <c r="BE119" s="259">
        <f t="shared" si="4"/>
        <v>0</v>
      </c>
      <c r="BF119" s="259">
        <f t="shared" si="5"/>
        <v>0</v>
      </c>
      <c r="BG119" s="259">
        <f t="shared" si="6"/>
        <v>0</v>
      </c>
      <c r="BH119" s="259">
        <f t="shared" si="7"/>
        <v>0</v>
      </c>
      <c r="BI119" s="259">
        <f t="shared" si="8"/>
        <v>0</v>
      </c>
      <c r="BJ119" s="172" t="s">
        <v>16</v>
      </c>
      <c r="BK119" s="259">
        <f t="shared" si="9"/>
        <v>0</v>
      </c>
      <c r="BL119" s="172" t="s">
        <v>132</v>
      </c>
      <c r="BM119" s="172" t="s">
        <v>2281</v>
      </c>
    </row>
    <row r="120" spans="2:65" s="182" customFormat="1" ht="16.5" customHeight="1">
      <c r="B120" s="183"/>
      <c r="C120" s="151" t="s">
        <v>123</v>
      </c>
      <c r="D120" s="151" t="s">
        <v>118</v>
      </c>
      <c r="E120" s="152" t="s">
        <v>2282</v>
      </c>
      <c r="F120" s="341" t="s">
        <v>2283</v>
      </c>
      <c r="G120" s="341"/>
      <c r="H120" s="341"/>
      <c r="I120" s="341"/>
      <c r="J120" s="153" t="s">
        <v>142</v>
      </c>
      <c r="K120" s="154">
        <v>1</v>
      </c>
      <c r="L120" s="342"/>
      <c r="M120" s="342"/>
      <c r="N120" s="343">
        <f t="shared" si="0"/>
        <v>0</v>
      </c>
      <c r="O120" s="343"/>
      <c r="P120" s="343"/>
      <c r="Q120" s="343"/>
      <c r="R120" s="186"/>
      <c r="T120" s="254" t="s">
        <v>5</v>
      </c>
      <c r="U120" s="255" t="s">
        <v>36</v>
      </c>
      <c r="V120" s="256"/>
      <c r="W120" s="257">
        <f t="shared" si="1"/>
        <v>0</v>
      </c>
      <c r="X120" s="257">
        <v>0.00021025</v>
      </c>
      <c r="Y120" s="257">
        <f t="shared" si="2"/>
        <v>0.00021025</v>
      </c>
      <c r="Z120" s="257">
        <v>0</v>
      </c>
      <c r="AA120" s="258">
        <f t="shared" si="3"/>
        <v>0</v>
      </c>
      <c r="AR120" s="172" t="s">
        <v>132</v>
      </c>
      <c r="AT120" s="172" t="s">
        <v>118</v>
      </c>
      <c r="AU120" s="172" t="s">
        <v>93</v>
      </c>
      <c r="AY120" s="172" t="s">
        <v>117</v>
      </c>
      <c r="BE120" s="259">
        <f t="shared" si="4"/>
        <v>0</v>
      </c>
      <c r="BF120" s="259">
        <f t="shared" si="5"/>
        <v>0</v>
      </c>
      <c r="BG120" s="259">
        <f t="shared" si="6"/>
        <v>0</v>
      </c>
      <c r="BH120" s="259">
        <f t="shared" si="7"/>
        <v>0</v>
      </c>
      <c r="BI120" s="259">
        <f t="shared" si="8"/>
        <v>0</v>
      </c>
      <c r="BJ120" s="172" t="s">
        <v>16</v>
      </c>
      <c r="BK120" s="259">
        <f t="shared" si="9"/>
        <v>0</v>
      </c>
      <c r="BL120" s="172" t="s">
        <v>132</v>
      </c>
      <c r="BM120" s="172" t="s">
        <v>2284</v>
      </c>
    </row>
    <row r="121" spans="2:65" s="182" customFormat="1" ht="16.5" customHeight="1">
      <c r="B121" s="183"/>
      <c r="C121" s="151" t="s">
        <v>125</v>
      </c>
      <c r="D121" s="151" t="s">
        <v>118</v>
      </c>
      <c r="E121" s="152" t="s">
        <v>2285</v>
      </c>
      <c r="F121" s="341" t="s">
        <v>2286</v>
      </c>
      <c r="G121" s="341"/>
      <c r="H121" s="341"/>
      <c r="I121" s="341"/>
      <c r="J121" s="153" t="s">
        <v>142</v>
      </c>
      <c r="K121" s="154">
        <v>1</v>
      </c>
      <c r="L121" s="342"/>
      <c r="M121" s="342"/>
      <c r="N121" s="343">
        <f t="shared" si="0"/>
        <v>0</v>
      </c>
      <c r="O121" s="343"/>
      <c r="P121" s="343"/>
      <c r="Q121" s="343"/>
      <c r="R121" s="186"/>
      <c r="T121" s="254" t="s">
        <v>5</v>
      </c>
      <c r="U121" s="255" t="s">
        <v>36</v>
      </c>
      <c r="V121" s="256"/>
      <c r="W121" s="257">
        <f t="shared" si="1"/>
        <v>0</v>
      </c>
      <c r="X121" s="257">
        <v>1.405E-05</v>
      </c>
      <c r="Y121" s="257">
        <f t="shared" si="2"/>
        <v>1.405E-05</v>
      </c>
      <c r="Z121" s="257">
        <v>3E-05</v>
      </c>
      <c r="AA121" s="258">
        <f t="shared" si="3"/>
        <v>3E-05</v>
      </c>
      <c r="AR121" s="172" t="s">
        <v>132</v>
      </c>
      <c r="AT121" s="172" t="s">
        <v>118</v>
      </c>
      <c r="AU121" s="172" t="s">
        <v>93</v>
      </c>
      <c r="AY121" s="172" t="s">
        <v>117</v>
      </c>
      <c r="BE121" s="259">
        <f t="shared" si="4"/>
        <v>0</v>
      </c>
      <c r="BF121" s="259">
        <f t="shared" si="5"/>
        <v>0</v>
      </c>
      <c r="BG121" s="259">
        <f t="shared" si="6"/>
        <v>0</v>
      </c>
      <c r="BH121" s="259">
        <f t="shared" si="7"/>
        <v>0</v>
      </c>
      <c r="BI121" s="259">
        <f t="shared" si="8"/>
        <v>0</v>
      </c>
      <c r="BJ121" s="172" t="s">
        <v>16</v>
      </c>
      <c r="BK121" s="259">
        <f t="shared" si="9"/>
        <v>0</v>
      </c>
      <c r="BL121" s="172" t="s">
        <v>132</v>
      </c>
      <c r="BM121" s="172" t="s">
        <v>2287</v>
      </c>
    </row>
    <row r="122" spans="2:65" s="182" customFormat="1" ht="25.5" customHeight="1">
      <c r="B122" s="183"/>
      <c r="C122" s="151" t="s">
        <v>126</v>
      </c>
      <c r="D122" s="151" t="s">
        <v>118</v>
      </c>
      <c r="E122" s="152" t="s">
        <v>2288</v>
      </c>
      <c r="F122" s="341" t="s">
        <v>2289</v>
      </c>
      <c r="G122" s="341"/>
      <c r="H122" s="341"/>
      <c r="I122" s="341"/>
      <c r="J122" s="153" t="s">
        <v>142</v>
      </c>
      <c r="K122" s="154">
        <v>1</v>
      </c>
      <c r="L122" s="342"/>
      <c r="M122" s="342"/>
      <c r="N122" s="343">
        <f t="shared" si="0"/>
        <v>0</v>
      </c>
      <c r="O122" s="343"/>
      <c r="P122" s="343"/>
      <c r="Q122" s="343"/>
      <c r="R122" s="186"/>
      <c r="T122" s="254" t="s">
        <v>5</v>
      </c>
      <c r="U122" s="255" t="s">
        <v>36</v>
      </c>
      <c r="V122" s="256"/>
      <c r="W122" s="257">
        <f t="shared" si="1"/>
        <v>0</v>
      </c>
      <c r="X122" s="257">
        <v>0.00012405</v>
      </c>
      <c r="Y122" s="257">
        <f t="shared" si="2"/>
        <v>0.00012405</v>
      </c>
      <c r="Z122" s="257">
        <v>4E-05</v>
      </c>
      <c r="AA122" s="258">
        <f t="shared" si="3"/>
        <v>4E-05</v>
      </c>
      <c r="AR122" s="172" t="s">
        <v>132</v>
      </c>
      <c r="AT122" s="172" t="s">
        <v>118</v>
      </c>
      <c r="AU122" s="172" t="s">
        <v>93</v>
      </c>
      <c r="AY122" s="172" t="s">
        <v>117</v>
      </c>
      <c r="BE122" s="259">
        <f t="shared" si="4"/>
        <v>0</v>
      </c>
      <c r="BF122" s="259">
        <f t="shared" si="5"/>
        <v>0</v>
      </c>
      <c r="BG122" s="259">
        <f t="shared" si="6"/>
        <v>0</v>
      </c>
      <c r="BH122" s="259">
        <f t="shared" si="7"/>
        <v>0</v>
      </c>
      <c r="BI122" s="259">
        <f t="shared" si="8"/>
        <v>0</v>
      </c>
      <c r="BJ122" s="172" t="s">
        <v>16</v>
      </c>
      <c r="BK122" s="259">
        <f t="shared" si="9"/>
        <v>0</v>
      </c>
      <c r="BL122" s="172" t="s">
        <v>132</v>
      </c>
      <c r="BM122" s="172" t="s">
        <v>2290</v>
      </c>
    </row>
    <row r="123" spans="2:65" s="182" customFormat="1" ht="16.5" customHeight="1">
      <c r="B123" s="183"/>
      <c r="C123" s="151" t="s">
        <v>127</v>
      </c>
      <c r="D123" s="151" t="s">
        <v>118</v>
      </c>
      <c r="E123" s="152" t="s">
        <v>2291</v>
      </c>
      <c r="F123" s="341" t="s">
        <v>2292</v>
      </c>
      <c r="G123" s="341"/>
      <c r="H123" s="341"/>
      <c r="I123" s="341"/>
      <c r="J123" s="153" t="s">
        <v>142</v>
      </c>
      <c r="K123" s="154">
        <v>1</v>
      </c>
      <c r="L123" s="342"/>
      <c r="M123" s="342"/>
      <c r="N123" s="343">
        <f t="shared" si="0"/>
        <v>0</v>
      </c>
      <c r="O123" s="343"/>
      <c r="P123" s="343"/>
      <c r="Q123" s="343"/>
      <c r="R123" s="186"/>
      <c r="T123" s="254" t="s">
        <v>5</v>
      </c>
      <c r="U123" s="255" t="s">
        <v>36</v>
      </c>
      <c r="V123" s="256"/>
      <c r="W123" s="257">
        <f t="shared" si="1"/>
        <v>0</v>
      </c>
      <c r="X123" s="257">
        <v>3.405E-05</v>
      </c>
      <c r="Y123" s="257">
        <f t="shared" si="2"/>
        <v>3.405E-05</v>
      </c>
      <c r="Z123" s="257">
        <v>1E-05</v>
      </c>
      <c r="AA123" s="258">
        <f t="shared" si="3"/>
        <v>1E-05</v>
      </c>
      <c r="AR123" s="172" t="s">
        <v>132</v>
      </c>
      <c r="AT123" s="172" t="s">
        <v>118</v>
      </c>
      <c r="AU123" s="172" t="s">
        <v>93</v>
      </c>
      <c r="AY123" s="172" t="s">
        <v>117</v>
      </c>
      <c r="BE123" s="259">
        <f t="shared" si="4"/>
        <v>0</v>
      </c>
      <c r="BF123" s="259">
        <f t="shared" si="5"/>
        <v>0</v>
      </c>
      <c r="BG123" s="259">
        <f t="shared" si="6"/>
        <v>0</v>
      </c>
      <c r="BH123" s="259">
        <f t="shared" si="7"/>
        <v>0</v>
      </c>
      <c r="BI123" s="259">
        <f t="shared" si="8"/>
        <v>0</v>
      </c>
      <c r="BJ123" s="172" t="s">
        <v>16</v>
      </c>
      <c r="BK123" s="259">
        <f t="shared" si="9"/>
        <v>0</v>
      </c>
      <c r="BL123" s="172" t="s">
        <v>132</v>
      </c>
      <c r="BM123" s="172" t="s">
        <v>2293</v>
      </c>
    </row>
    <row r="124" spans="2:65" s="182" customFormat="1" ht="16.5" customHeight="1">
      <c r="B124" s="183"/>
      <c r="C124" s="151" t="s">
        <v>128</v>
      </c>
      <c r="D124" s="151" t="s">
        <v>118</v>
      </c>
      <c r="E124" s="152" t="s">
        <v>2294</v>
      </c>
      <c r="F124" s="341" t="s">
        <v>2295</v>
      </c>
      <c r="G124" s="341"/>
      <c r="H124" s="341"/>
      <c r="I124" s="341"/>
      <c r="J124" s="153" t="s">
        <v>238</v>
      </c>
      <c r="K124" s="154">
        <v>1</v>
      </c>
      <c r="L124" s="342"/>
      <c r="M124" s="342"/>
      <c r="N124" s="343">
        <f t="shared" si="0"/>
        <v>0</v>
      </c>
      <c r="O124" s="343"/>
      <c r="P124" s="343"/>
      <c r="Q124" s="343"/>
      <c r="R124" s="186"/>
      <c r="T124" s="254" t="s">
        <v>5</v>
      </c>
      <c r="U124" s="255" t="s">
        <v>36</v>
      </c>
      <c r="V124" s="256"/>
      <c r="W124" s="257">
        <f t="shared" si="1"/>
        <v>0</v>
      </c>
      <c r="X124" s="257">
        <v>0</v>
      </c>
      <c r="Y124" s="257">
        <f t="shared" si="2"/>
        <v>0</v>
      </c>
      <c r="Z124" s="257">
        <v>0.00982</v>
      </c>
      <c r="AA124" s="258">
        <f t="shared" si="3"/>
        <v>0.00982</v>
      </c>
      <c r="AR124" s="172" t="s">
        <v>132</v>
      </c>
      <c r="AT124" s="172" t="s">
        <v>118</v>
      </c>
      <c r="AU124" s="172" t="s">
        <v>93</v>
      </c>
      <c r="AY124" s="172" t="s">
        <v>117</v>
      </c>
      <c r="BE124" s="259">
        <f t="shared" si="4"/>
        <v>0</v>
      </c>
      <c r="BF124" s="259">
        <f t="shared" si="5"/>
        <v>0</v>
      </c>
      <c r="BG124" s="259">
        <f t="shared" si="6"/>
        <v>0</v>
      </c>
      <c r="BH124" s="259">
        <f t="shared" si="7"/>
        <v>0</v>
      </c>
      <c r="BI124" s="259">
        <f t="shared" si="8"/>
        <v>0</v>
      </c>
      <c r="BJ124" s="172" t="s">
        <v>16</v>
      </c>
      <c r="BK124" s="259">
        <f t="shared" si="9"/>
        <v>0</v>
      </c>
      <c r="BL124" s="172" t="s">
        <v>132</v>
      </c>
      <c r="BM124" s="172" t="s">
        <v>2296</v>
      </c>
    </row>
    <row r="125" spans="2:65" s="182" customFormat="1" ht="16.5" customHeight="1">
      <c r="B125" s="183"/>
      <c r="C125" s="151" t="s">
        <v>129</v>
      </c>
      <c r="D125" s="151" t="s">
        <v>118</v>
      </c>
      <c r="E125" s="152" t="s">
        <v>2297</v>
      </c>
      <c r="F125" s="341" t="s">
        <v>2298</v>
      </c>
      <c r="G125" s="341"/>
      <c r="H125" s="341"/>
      <c r="I125" s="341"/>
      <c r="J125" s="153" t="s">
        <v>238</v>
      </c>
      <c r="K125" s="154">
        <v>1</v>
      </c>
      <c r="L125" s="342"/>
      <c r="M125" s="342"/>
      <c r="N125" s="343">
        <f t="shared" si="0"/>
        <v>0</v>
      </c>
      <c r="O125" s="343"/>
      <c r="P125" s="343"/>
      <c r="Q125" s="343"/>
      <c r="R125" s="186"/>
      <c r="T125" s="254" t="s">
        <v>5</v>
      </c>
      <c r="U125" s="255" t="s">
        <v>36</v>
      </c>
      <c r="V125" s="256"/>
      <c r="W125" s="257">
        <f t="shared" si="1"/>
        <v>0</v>
      </c>
      <c r="X125" s="257">
        <v>0</v>
      </c>
      <c r="Y125" s="257">
        <f t="shared" si="2"/>
        <v>0</v>
      </c>
      <c r="Z125" s="257">
        <v>0.0267</v>
      </c>
      <c r="AA125" s="258">
        <f t="shared" si="3"/>
        <v>0.0267</v>
      </c>
      <c r="AR125" s="172" t="s">
        <v>132</v>
      </c>
      <c r="AT125" s="172" t="s">
        <v>118</v>
      </c>
      <c r="AU125" s="172" t="s">
        <v>93</v>
      </c>
      <c r="AY125" s="172" t="s">
        <v>117</v>
      </c>
      <c r="BE125" s="259">
        <f t="shared" si="4"/>
        <v>0</v>
      </c>
      <c r="BF125" s="259">
        <f t="shared" si="5"/>
        <v>0</v>
      </c>
      <c r="BG125" s="259">
        <f t="shared" si="6"/>
        <v>0</v>
      </c>
      <c r="BH125" s="259">
        <f t="shared" si="7"/>
        <v>0</v>
      </c>
      <c r="BI125" s="259">
        <f t="shared" si="8"/>
        <v>0</v>
      </c>
      <c r="BJ125" s="172" t="s">
        <v>16</v>
      </c>
      <c r="BK125" s="259">
        <f t="shared" si="9"/>
        <v>0</v>
      </c>
      <c r="BL125" s="172" t="s">
        <v>132</v>
      </c>
      <c r="BM125" s="172" t="s">
        <v>2299</v>
      </c>
    </row>
    <row r="126" spans="2:65" s="182" customFormat="1" ht="16.5" customHeight="1">
      <c r="B126" s="183"/>
      <c r="C126" s="151" t="s">
        <v>130</v>
      </c>
      <c r="D126" s="151" t="s">
        <v>118</v>
      </c>
      <c r="E126" s="152" t="s">
        <v>2300</v>
      </c>
      <c r="F126" s="341" t="s">
        <v>2301</v>
      </c>
      <c r="G126" s="341"/>
      <c r="H126" s="341"/>
      <c r="I126" s="341"/>
      <c r="J126" s="153" t="s">
        <v>142</v>
      </c>
      <c r="K126" s="154">
        <v>1</v>
      </c>
      <c r="L126" s="342"/>
      <c r="M126" s="342"/>
      <c r="N126" s="343">
        <f t="shared" si="0"/>
        <v>0</v>
      </c>
      <c r="O126" s="343"/>
      <c r="P126" s="343"/>
      <c r="Q126" s="343"/>
      <c r="R126" s="186"/>
      <c r="T126" s="254" t="s">
        <v>5</v>
      </c>
      <c r="U126" s="255" t="s">
        <v>36</v>
      </c>
      <c r="V126" s="256"/>
      <c r="W126" s="257">
        <f t="shared" si="1"/>
        <v>0</v>
      </c>
      <c r="X126" s="257">
        <v>0.011724</v>
      </c>
      <c r="Y126" s="257">
        <f t="shared" si="2"/>
        <v>0.011724</v>
      </c>
      <c r="Z126" s="257">
        <v>0</v>
      </c>
      <c r="AA126" s="258">
        <f t="shared" si="3"/>
        <v>0</v>
      </c>
      <c r="AR126" s="172" t="s">
        <v>132</v>
      </c>
      <c r="AT126" s="172" t="s">
        <v>118</v>
      </c>
      <c r="AU126" s="172" t="s">
        <v>93</v>
      </c>
      <c r="AY126" s="172" t="s">
        <v>117</v>
      </c>
      <c r="BE126" s="259">
        <f t="shared" si="4"/>
        <v>0</v>
      </c>
      <c r="BF126" s="259">
        <f t="shared" si="5"/>
        <v>0</v>
      </c>
      <c r="BG126" s="259">
        <f t="shared" si="6"/>
        <v>0</v>
      </c>
      <c r="BH126" s="259">
        <f t="shared" si="7"/>
        <v>0</v>
      </c>
      <c r="BI126" s="259">
        <f t="shared" si="8"/>
        <v>0</v>
      </c>
      <c r="BJ126" s="172" t="s">
        <v>16</v>
      </c>
      <c r="BK126" s="259">
        <f t="shared" si="9"/>
        <v>0</v>
      </c>
      <c r="BL126" s="172" t="s">
        <v>132</v>
      </c>
      <c r="BM126" s="172" t="s">
        <v>2302</v>
      </c>
    </row>
    <row r="127" spans="2:65" s="182" customFormat="1" ht="16.5" customHeight="1">
      <c r="B127" s="183"/>
      <c r="C127" s="151" t="s">
        <v>131</v>
      </c>
      <c r="D127" s="151" t="s">
        <v>118</v>
      </c>
      <c r="E127" s="152" t="s">
        <v>2303</v>
      </c>
      <c r="F127" s="341" t="s">
        <v>2304</v>
      </c>
      <c r="G127" s="341"/>
      <c r="H127" s="341"/>
      <c r="I127" s="341"/>
      <c r="J127" s="153" t="s">
        <v>142</v>
      </c>
      <c r="K127" s="154">
        <v>1</v>
      </c>
      <c r="L127" s="342"/>
      <c r="M127" s="342"/>
      <c r="N127" s="343">
        <f t="shared" si="0"/>
        <v>0</v>
      </c>
      <c r="O127" s="343"/>
      <c r="P127" s="343"/>
      <c r="Q127" s="343"/>
      <c r="R127" s="186"/>
      <c r="T127" s="254" t="s">
        <v>5</v>
      </c>
      <c r="U127" s="255" t="s">
        <v>36</v>
      </c>
      <c r="V127" s="256"/>
      <c r="W127" s="257">
        <f t="shared" si="1"/>
        <v>0</v>
      </c>
      <c r="X127" s="257">
        <v>0.019524</v>
      </c>
      <c r="Y127" s="257">
        <f t="shared" si="2"/>
        <v>0.019524</v>
      </c>
      <c r="Z127" s="257">
        <v>0</v>
      </c>
      <c r="AA127" s="258">
        <f t="shared" si="3"/>
        <v>0</v>
      </c>
      <c r="AR127" s="172" t="s">
        <v>132</v>
      </c>
      <c r="AT127" s="172" t="s">
        <v>118</v>
      </c>
      <c r="AU127" s="172" t="s">
        <v>93</v>
      </c>
      <c r="AY127" s="172" t="s">
        <v>117</v>
      </c>
      <c r="BE127" s="259">
        <f t="shared" si="4"/>
        <v>0</v>
      </c>
      <c r="BF127" s="259">
        <f t="shared" si="5"/>
        <v>0</v>
      </c>
      <c r="BG127" s="259">
        <f t="shared" si="6"/>
        <v>0</v>
      </c>
      <c r="BH127" s="259">
        <f t="shared" si="7"/>
        <v>0</v>
      </c>
      <c r="BI127" s="259">
        <f t="shared" si="8"/>
        <v>0</v>
      </c>
      <c r="BJ127" s="172" t="s">
        <v>16</v>
      </c>
      <c r="BK127" s="259">
        <f t="shared" si="9"/>
        <v>0</v>
      </c>
      <c r="BL127" s="172" t="s">
        <v>132</v>
      </c>
      <c r="BM127" s="172" t="s">
        <v>2305</v>
      </c>
    </row>
    <row r="128" spans="2:65" s="182" customFormat="1" ht="16.5" customHeight="1">
      <c r="B128" s="183"/>
      <c r="C128" s="151" t="s">
        <v>11</v>
      </c>
      <c r="D128" s="151" t="s">
        <v>118</v>
      </c>
      <c r="E128" s="152" t="s">
        <v>2306</v>
      </c>
      <c r="F128" s="341" t="s">
        <v>2307</v>
      </c>
      <c r="G128" s="341"/>
      <c r="H128" s="341"/>
      <c r="I128" s="341"/>
      <c r="J128" s="153" t="s">
        <v>142</v>
      </c>
      <c r="K128" s="154">
        <v>1</v>
      </c>
      <c r="L128" s="342"/>
      <c r="M128" s="342"/>
      <c r="N128" s="343">
        <f t="shared" si="0"/>
        <v>0</v>
      </c>
      <c r="O128" s="343"/>
      <c r="P128" s="343"/>
      <c r="Q128" s="343"/>
      <c r="R128" s="186"/>
      <c r="T128" s="254" t="s">
        <v>5</v>
      </c>
      <c r="U128" s="255" t="s">
        <v>36</v>
      </c>
      <c r="V128" s="256"/>
      <c r="W128" s="257">
        <f t="shared" si="1"/>
        <v>0</v>
      </c>
      <c r="X128" s="257">
        <v>0.024726</v>
      </c>
      <c r="Y128" s="257">
        <f t="shared" si="2"/>
        <v>0.024726</v>
      </c>
      <c r="Z128" s="257">
        <v>0</v>
      </c>
      <c r="AA128" s="258">
        <f t="shared" si="3"/>
        <v>0</v>
      </c>
      <c r="AR128" s="172" t="s">
        <v>132</v>
      </c>
      <c r="AT128" s="172" t="s">
        <v>118</v>
      </c>
      <c r="AU128" s="172" t="s">
        <v>93</v>
      </c>
      <c r="AY128" s="172" t="s">
        <v>117</v>
      </c>
      <c r="BE128" s="259">
        <f t="shared" si="4"/>
        <v>0</v>
      </c>
      <c r="BF128" s="259">
        <f t="shared" si="5"/>
        <v>0</v>
      </c>
      <c r="BG128" s="259">
        <f t="shared" si="6"/>
        <v>0</v>
      </c>
      <c r="BH128" s="259">
        <f t="shared" si="7"/>
        <v>0</v>
      </c>
      <c r="BI128" s="259">
        <f t="shared" si="8"/>
        <v>0</v>
      </c>
      <c r="BJ128" s="172" t="s">
        <v>16</v>
      </c>
      <c r="BK128" s="259">
        <f t="shared" si="9"/>
        <v>0</v>
      </c>
      <c r="BL128" s="172" t="s">
        <v>132</v>
      </c>
      <c r="BM128" s="172" t="s">
        <v>2308</v>
      </c>
    </row>
    <row r="129" spans="2:65" s="182" customFormat="1" ht="25.5" customHeight="1">
      <c r="B129" s="183"/>
      <c r="C129" s="151" t="s">
        <v>132</v>
      </c>
      <c r="D129" s="151" t="s">
        <v>118</v>
      </c>
      <c r="E129" s="152" t="s">
        <v>2309</v>
      </c>
      <c r="F129" s="341" t="s">
        <v>2310</v>
      </c>
      <c r="G129" s="341"/>
      <c r="H129" s="341"/>
      <c r="I129" s="341"/>
      <c r="J129" s="153" t="s">
        <v>142</v>
      </c>
      <c r="K129" s="154">
        <v>1</v>
      </c>
      <c r="L129" s="342"/>
      <c r="M129" s="342"/>
      <c r="N129" s="343">
        <f t="shared" si="0"/>
        <v>0</v>
      </c>
      <c r="O129" s="343"/>
      <c r="P129" s="343"/>
      <c r="Q129" s="343"/>
      <c r="R129" s="186"/>
      <c r="T129" s="254" t="s">
        <v>5</v>
      </c>
      <c r="U129" s="255" t="s">
        <v>36</v>
      </c>
      <c r="V129" s="256"/>
      <c r="W129" s="257">
        <f t="shared" si="1"/>
        <v>0</v>
      </c>
      <c r="X129" s="257">
        <v>0.012024</v>
      </c>
      <c r="Y129" s="257">
        <f t="shared" si="2"/>
        <v>0.012024</v>
      </c>
      <c r="Z129" s="257">
        <v>0</v>
      </c>
      <c r="AA129" s="258">
        <f t="shared" si="3"/>
        <v>0</v>
      </c>
      <c r="AR129" s="172" t="s">
        <v>132</v>
      </c>
      <c r="AT129" s="172" t="s">
        <v>118</v>
      </c>
      <c r="AU129" s="172" t="s">
        <v>93</v>
      </c>
      <c r="AY129" s="172" t="s">
        <v>117</v>
      </c>
      <c r="BE129" s="259">
        <f t="shared" si="4"/>
        <v>0</v>
      </c>
      <c r="BF129" s="259">
        <f t="shared" si="5"/>
        <v>0</v>
      </c>
      <c r="BG129" s="259">
        <f t="shared" si="6"/>
        <v>0</v>
      </c>
      <c r="BH129" s="259">
        <f t="shared" si="7"/>
        <v>0</v>
      </c>
      <c r="BI129" s="259">
        <f t="shared" si="8"/>
        <v>0</v>
      </c>
      <c r="BJ129" s="172" t="s">
        <v>16</v>
      </c>
      <c r="BK129" s="259">
        <f t="shared" si="9"/>
        <v>0</v>
      </c>
      <c r="BL129" s="172" t="s">
        <v>132</v>
      </c>
      <c r="BM129" s="172" t="s">
        <v>2311</v>
      </c>
    </row>
    <row r="130" spans="2:65" s="182" customFormat="1" ht="25.5" customHeight="1">
      <c r="B130" s="183"/>
      <c r="C130" s="151" t="s">
        <v>133</v>
      </c>
      <c r="D130" s="151" t="s">
        <v>118</v>
      </c>
      <c r="E130" s="152" t="s">
        <v>2312</v>
      </c>
      <c r="F130" s="341" t="s">
        <v>2313</v>
      </c>
      <c r="G130" s="341"/>
      <c r="H130" s="341"/>
      <c r="I130" s="341"/>
      <c r="J130" s="153" t="s">
        <v>142</v>
      </c>
      <c r="K130" s="154">
        <v>1</v>
      </c>
      <c r="L130" s="342"/>
      <c r="M130" s="342"/>
      <c r="N130" s="343">
        <f t="shared" si="0"/>
        <v>0</v>
      </c>
      <c r="O130" s="343"/>
      <c r="P130" s="343"/>
      <c r="Q130" s="343"/>
      <c r="R130" s="186"/>
      <c r="T130" s="254" t="s">
        <v>5</v>
      </c>
      <c r="U130" s="255" t="s">
        <v>36</v>
      </c>
      <c r="V130" s="256"/>
      <c r="W130" s="257">
        <f t="shared" si="1"/>
        <v>0</v>
      </c>
      <c r="X130" s="257">
        <v>0.015024</v>
      </c>
      <c r="Y130" s="257">
        <f t="shared" si="2"/>
        <v>0.015024</v>
      </c>
      <c r="Z130" s="257">
        <v>0</v>
      </c>
      <c r="AA130" s="258">
        <f t="shared" si="3"/>
        <v>0</v>
      </c>
      <c r="AR130" s="172" t="s">
        <v>132</v>
      </c>
      <c r="AT130" s="172" t="s">
        <v>118</v>
      </c>
      <c r="AU130" s="172" t="s">
        <v>93</v>
      </c>
      <c r="AY130" s="172" t="s">
        <v>117</v>
      </c>
      <c r="BE130" s="259">
        <f t="shared" si="4"/>
        <v>0</v>
      </c>
      <c r="BF130" s="259">
        <f t="shared" si="5"/>
        <v>0</v>
      </c>
      <c r="BG130" s="259">
        <f t="shared" si="6"/>
        <v>0</v>
      </c>
      <c r="BH130" s="259">
        <f t="shared" si="7"/>
        <v>0</v>
      </c>
      <c r="BI130" s="259">
        <f t="shared" si="8"/>
        <v>0</v>
      </c>
      <c r="BJ130" s="172" t="s">
        <v>16</v>
      </c>
      <c r="BK130" s="259">
        <f t="shared" si="9"/>
        <v>0</v>
      </c>
      <c r="BL130" s="172" t="s">
        <v>132</v>
      </c>
      <c r="BM130" s="172" t="s">
        <v>2314</v>
      </c>
    </row>
    <row r="131" spans="2:65" s="182" customFormat="1" ht="25.5" customHeight="1">
      <c r="B131" s="183"/>
      <c r="C131" s="151" t="s">
        <v>134</v>
      </c>
      <c r="D131" s="151" t="s">
        <v>118</v>
      </c>
      <c r="E131" s="152" t="s">
        <v>2315</v>
      </c>
      <c r="F131" s="341" t="s">
        <v>2316</v>
      </c>
      <c r="G131" s="341"/>
      <c r="H131" s="341"/>
      <c r="I131" s="341"/>
      <c r="J131" s="153" t="s">
        <v>142</v>
      </c>
      <c r="K131" s="154">
        <v>1</v>
      </c>
      <c r="L131" s="342"/>
      <c r="M131" s="342"/>
      <c r="N131" s="343">
        <f t="shared" si="0"/>
        <v>0</v>
      </c>
      <c r="O131" s="343"/>
      <c r="P131" s="343"/>
      <c r="Q131" s="343"/>
      <c r="R131" s="186"/>
      <c r="T131" s="254" t="s">
        <v>5</v>
      </c>
      <c r="U131" s="255" t="s">
        <v>36</v>
      </c>
      <c r="V131" s="256"/>
      <c r="W131" s="257">
        <f t="shared" si="1"/>
        <v>0</v>
      </c>
      <c r="X131" s="257">
        <v>0.011274</v>
      </c>
      <c r="Y131" s="257">
        <f t="shared" si="2"/>
        <v>0.011274</v>
      </c>
      <c r="Z131" s="257">
        <v>0</v>
      </c>
      <c r="AA131" s="258">
        <f t="shared" si="3"/>
        <v>0</v>
      </c>
      <c r="AR131" s="172" t="s">
        <v>132</v>
      </c>
      <c r="AT131" s="172" t="s">
        <v>118</v>
      </c>
      <c r="AU131" s="172" t="s">
        <v>93</v>
      </c>
      <c r="AY131" s="172" t="s">
        <v>117</v>
      </c>
      <c r="BE131" s="259">
        <f t="shared" si="4"/>
        <v>0</v>
      </c>
      <c r="BF131" s="259">
        <f t="shared" si="5"/>
        <v>0</v>
      </c>
      <c r="BG131" s="259">
        <f t="shared" si="6"/>
        <v>0</v>
      </c>
      <c r="BH131" s="259">
        <f t="shared" si="7"/>
        <v>0</v>
      </c>
      <c r="BI131" s="259">
        <f t="shared" si="8"/>
        <v>0</v>
      </c>
      <c r="BJ131" s="172" t="s">
        <v>16</v>
      </c>
      <c r="BK131" s="259">
        <f t="shared" si="9"/>
        <v>0</v>
      </c>
      <c r="BL131" s="172" t="s">
        <v>132</v>
      </c>
      <c r="BM131" s="172" t="s">
        <v>2317</v>
      </c>
    </row>
    <row r="132" spans="2:65" s="182" customFormat="1" ht="25.5" customHeight="1">
      <c r="B132" s="183"/>
      <c r="C132" s="151" t="s">
        <v>196</v>
      </c>
      <c r="D132" s="151" t="s">
        <v>118</v>
      </c>
      <c r="E132" s="152" t="s">
        <v>2318</v>
      </c>
      <c r="F132" s="341" t="s">
        <v>2319</v>
      </c>
      <c r="G132" s="341"/>
      <c r="H132" s="341"/>
      <c r="I132" s="341"/>
      <c r="J132" s="153" t="s">
        <v>142</v>
      </c>
      <c r="K132" s="154">
        <v>1</v>
      </c>
      <c r="L132" s="342"/>
      <c r="M132" s="342"/>
      <c r="N132" s="343">
        <f t="shared" si="0"/>
        <v>0</v>
      </c>
      <c r="O132" s="343"/>
      <c r="P132" s="343"/>
      <c r="Q132" s="343"/>
      <c r="R132" s="186"/>
      <c r="T132" s="254" t="s">
        <v>5</v>
      </c>
      <c r="U132" s="255" t="s">
        <v>36</v>
      </c>
      <c r="V132" s="256"/>
      <c r="W132" s="257">
        <f t="shared" si="1"/>
        <v>0</v>
      </c>
      <c r="X132" s="257">
        <v>0.019024</v>
      </c>
      <c r="Y132" s="257">
        <f t="shared" si="2"/>
        <v>0.019024</v>
      </c>
      <c r="Z132" s="257">
        <v>0</v>
      </c>
      <c r="AA132" s="258">
        <f t="shared" si="3"/>
        <v>0</v>
      </c>
      <c r="AR132" s="172" t="s">
        <v>132</v>
      </c>
      <c r="AT132" s="172" t="s">
        <v>118</v>
      </c>
      <c r="AU132" s="172" t="s">
        <v>93</v>
      </c>
      <c r="AY132" s="172" t="s">
        <v>117</v>
      </c>
      <c r="BE132" s="259">
        <f t="shared" si="4"/>
        <v>0</v>
      </c>
      <c r="BF132" s="259">
        <f t="shared" si="5"/>
        <v>0</v>
      </c>
      <c r="BG132" s="259">
        <f t="shared" si="6"/>
        <v>0</v>
      </c>
      <c r="BH132" s="259">
        <f t="shared" si="7"/>
        <v>0</v>
      </c>
      <c r="BI132" s="259">
        <f t="shared" si="8"/>
        <v>0</v>
      </c>
      <c r="BJ132" s="172" t="s">
        <v>16</v>
      </c>
      <c r="BK132" s="259">
        <f t="shared" si="9"/>
        <v>0</v>
      </c>
      <c r="BL132" s="172" t="s">
        <v>132</v>
      </c>
      <c r="BM132" s="172" t="s">
        <v>2320</v>
      </c>
    </row>
    <row r="133" spans="2:65" s="182" customFormat="1" ht="16.5" customHeight="1">
      <c r="B133" s="183"/>
      <c r="C133" s="151" t="s">
        <v>200</v>
      </c>
      <c r="D133" s="151" t="s">
        <v>118</v>
      </c>
      <c r="E133" s="152" t="s">
        <v>2321</v>
      </c>
      <c r="F133" s="341" t="s">
        <v>2322</v>
      </c>
      <c r="G133" s="341"/>
      <c r="H133" s="341"/>
      <c r="I133" s="341"/>
      <c r="J133" s="153" t="s">
        <v>142</v>
      </c>
      <c r="K133" s="154">
        <v>1</v>
      </c>
      <c r="L133" s="342"/>
      <c r="M133" s="342"/>
      <c r="N133" s="343">
        <f t="shared" si="0"/>
        <v>0</v>
      </c>
      <c r="O133" s="343"/>
      <c r="P133" s="343"/>
      <c r="Q133" s="343"/>
      <c r="R133" s="186"/>
      <c r="T133" s="254" t="s">
        <v>5</v>
      </c>
      <c r="U133" s="255" t="s">
        <v>36</v>
      </c>
      <c r="V133" s="256"/>
      <c r="W133" s="257">
        <f t="shared" si="1"/>
        <v>0</v>
      </c>
      <c r="X133" s="257">
        <v>0</v>
      </c>
      <c r="Y133" s="257">
        <f t="shared" si="2"/>
        <v>0</v>
      </c>
      <c r="Z133" s="257">
        <v>0</v>
      </c>
      <c r="AA133" s="258">
        <f t="shared" si="3"/>
        <v>0</v>
      </c>
      <c r="AR133" s="172" t="s">
        <v>132</v>
      </c>
      <c r="AT133" s="172" t="s">
        <v>118</v>
      </c>
      <c r="AU133" s="172" t="s">
        <v>93</v>
      </c>
      <c r="AY133" s="172" t="s">
        <v>117</v>
      </c>
      <c r="BE133" s="259">
        <f t="shared" si="4"/>
        <v>0</v>
      </c>
      <c r="BF133" s="259">
        <f t="shared" si="5"/>
        <v>0</v>
      </c>
      <c r="BG133" s="259">
        <f t="shared" si="6"/>
        <v>0</v>
      </c>
      <c r="BH133" s="259">
        <f t="shared" si="7"/>
        <v>0</v>
      </c>
      <c r="BI133" s="259">
        <f t="shared" si="8"/>
        <v>0</v>
      </c>
      <c r="BJ133" s="172" t="s">
        <v>16</v>
      </c>
      <c r="BK133" s="259">
        <f t="shared" si="9"/>
        <v>0</v>
      </c>
      <c r="BL133" s="172" t="s">
        <v>132</v>
      </c>
      <c r="BM133" s="172" t="s">
        <v>2323</v>
      </c>
    </row>
    <row r="134" spans="2:65" s="182" customFormat="1" ht="16.5" customHeight="1">
      <c r="B134" s="183"/>
      <c r="C134" s="151" t="s">
        <v>10</v>
      </c>
      <c r="D134" s="151" t="s">
        <v>118</v>
      </c>
      <c r="E134" s="152" t="s">
        <v>2324</v>
      </c>
      <c r="F134" s="341" t="s">
        <v>2325</v>
      </c>
      <c r="G134" s="341"/>
      <c r="H134" s="341"/>
      <c r="I134" s="341"/>
      <c r="J134" s="153" t="s">
        <v>142</v>
      </c>
      <c r="K134" s="154">
        <v>1</v>
      </c>
      <c r="L134" s="342"/>
      <c r="M134" s="342"/>
      <c r="N134" s="343">
        <f t="shared" si="0"/>
        <v>0</v>
      </c>
      <c r="O134" s="343"/>
      <c r="P134" s="343"/>
      <c r="Q134" s="343"/>
      <c r="R134" s="186"/>
      <c r="T134" s="254" t="s">
        <v>5</v>
      </c>
      <c r="U134" s="255" t="s">
        <v>36</v>
      </c>
      <c r="V134" s="256"/>
      <c r="W134" s="257">
        <f t="shared" si="1"/>
        <v>0</v>
      </c>
      <c r="X134" s="257">
        <v>0</v>
      </c>
      <c r="Y134" s="257">
        <f t="shared" si="2"/>
        <v>0</v>
      </c>
      <c r="Z134" s="257">
        <v>0</v>
      </c>
      <c r="AA134" s="258">
        <f t="shared" si="3"/>
        <v>0</v>
      </c>
      <c r="AR134" s="172" t="s">
        <v>132</v>
      </c>
      <c r="AT134" s="172" t="s">
        <v>118</v>
      </c>
      <c r="AU134" s="172" t="s">
        <v>93</v>
      </c>
      <c r="AY134" s="172" t="s">
        <v>117</v>
      </c>
      <c r="BE134" s="259">
        <f t="shared" si="4"/>
        <v>0</v>
      </c>
      <c r="BF134" s="259">
        <f t="shared" si="5"/>
        <v>0</v>
      </c>
      <c r="BG134" s="259">
        <f t="shared" si="6"/>
        <v>0</v>
      </c>
      <c r="BH134" s="259">
        <f t="shared" si="7"/>
        <v>0</v>
      </c>
      <c r="BI134" s="259">
        <f t="shared" si="8"/>
        <v>0</v>
      </c>
      <c r="BJ134" s="172" t="s">
        <v>16</v>
      </c>
      <c r="BK134" s="259">
        <f t="shared" si="9"/>
        <v>0</v>
      </c>
      <c r="BL134" s="172" t="s">
        <v>132</v>
      </c>
      <c r="BM134" s="172" t="s">
        <v>2326</v>
      </c>
    </row>
    <row r="135" spans="2:65" s="182" customFormat="1" ht="16.5" customHeight="1">
      <c r="B135" s="183"/>
      <c r="C135" s="151" t="s">
        <v>207</v>
      </c>
      <c r="D135" s="151" t="s">
        <v>118</v>
      </c>
      <c r="E135" s="152" t="s">
        <v>2327</v>
      </c>
      <c r="F135" s="341" t="s">
        <v>2328</v>
      </c>
      <c r="G135" s="341"/>
      <c r="H135" s="341"/>
      <c r="I135" s="341"/>
      <c r="J135" s="153" t="s">
        <v>238</v>
      </c>
      <c r="K135" s="154">
        <v>1</v>
      </c>
      <c r="L135" s="342"/>
      <c r="M135" s="342"/>
      <c r="N135" s="343">
        <f t="shared" si="0"/>
        <v>0</v>
      </c>
      <c r="O135" s="343"/>
      <c r="P135" s="343"/>
      <c r="Q135" s="343"/>
      <c r="R135" s="186"/>
      <c r="T135" s="254" t="s">
        <v>5</v>
      </c>
      <c r="U135" s="255" t="s">
        <v>36</v>
      </c>
      <c r="V135" s="256"/>
      <c r="W135" s="257">
        <f t="shared" si="1"/>
        <v>0</v>
      </c>
      <c r="X135" s="257">
        <v>0</v>
      </c>
      <c r="Y135" s="257">
        <f t="shared" si="2"/>
        <v>0</v>
      </c>
      <c r="Z135" s="257">
        <v>0.01492</v>
      </c>
      <c r="AA135" s="258">
        <f t="shared" si="3"/>
        <v>0.01492</v>
      </c>
      <c r="AR135" s="172" t="s">
        <v>132</v>
      </c>
      <c r="AT135" s="172" t="s">
        <v>118</v>
      </c>
      <c r="AU135" s="172" t="s">
        <v>93</v>
      </c>
      <c r="AY135" s="172" t="s">
        <v>117</v>
      </c>
      <c r="BE135" s="259">
        <f t="shared" si="4"/>
        <v>0</v>
      </c>
      <c r="BF135" s="259">
        <f t="shared" si="5"/>
        <v>0</v>
      </c>
      <c r="BG135" s="259">
        <f t="shared" si="6"/>
        <v>0</v>
      </c>
      <c r="BH135" s="259">
        <f t="shared" si="7"/>
        <v>0</v>
      </c>
      <c r="BI135" s="259">
        <f t="shared" si="8"/>
        <v>0</v>
      </c>
      <c r="BJ135" s="172" t="s">
        <v>16</v>
      </c>
      <c r="BK135" s="259">
        <f t="shared" si="9"/>
        <v>0</v>
      </c>
      <c r="BL135" s="172" t="s">
        <v>132</v>
      </c>
      <c r="BM135" s="172" t="s">
        <v>2329</v>
      </c>
    </row>
    <row r="136" spans="2:65" s="182" customFormat="1" ht="16.5" customHeight="1">
      <c r="B136" s="183"/>
      <c r="C136" s="151" t="s">
        <v>211</v>
      </c>
      <c r="D136" s="151" t="s">
        <v>118</v>
      </c>
      <c r="E136" s="152" t="s">
        <v>2330</v>
      </c>
      <c r="F136" s="341" t="s">
        <v>2331</v>
      </c>
      <c r="G136" s="341"/>
      <c r="H136" s="341"/>
      <c r="I136" s="341"/>
      <c r="J136" s="153" t="s">
        <v>238</v>
      </c>
      <c r="K136" s="154">
        <v>1</v>
      </c>
      <c r="L136" s="342"/>
      <c r="M136" s="342"/>
      <c r="N136" s="343">
        <f t="shared" si="0"/>
        <v>0</v>
      </c>
      <c r="O136" s="343"/>
      <c r="P136" s="343"/>
      <c r="Q136" s="343"/>
      <c r="R136" s="186"/>
      <c r="T136" s="254" t="s">
        <v>5</v>
      </c>
      <c r="U136" s="255" t="s">
        <v>36</v>
      </c>
      <c r="V136" s="256"/>
      <c r="W136" s="257">
        <f t="shared" si="1"/>
        <v>0</v>
      </c>
      <c r="X136" s="257">
        <v>0</v>
      </c>
      <c r="Y136" s="257">
        <f t="shared" si="2"/>
        <v>0</v>
      </c>
      <c r="Z136" s="257">
        <v>0.03065</v>
      </c>
      <c r="AA136" s="258">
        <f t="shared" si="3"/>
        <v>0.03065</v>
      </c>
      <c r="AR136" s="172" t="s">
        <v>132</v>
      </c>
      <c r="AT136" s="172" t="s">
        <v>118</v>
      </c>
      <c r="AU136" s="172" t="s">
        <v>93</v>
      </c>
      <c r="AY136" s="172" t="s">
        <v>117</v>
      </c>
      <c r="BE136" s="259">
        <f t="shared" si="4"/>
        <v>0</v>
      </c>
      <c r="BF136" s="259">
        <f t="shared" si="5"/>
        <v>0</v>
      </c>
      <c r="BG136" s="259">
        <f t="shared" si="6"/>
        <v>0</v>
      </c>
      <c r="BH136" s="259">
        <f t="shared" si="7"/>
        <v>0</v>
      </c>
      <c r="BI136" s="259">
        <f t="shared" si="8"/>
        <v>0</v>
      </c>
      <c r="BJ136" s="172" t="s">
        <v>16</v>
      </c>
      <c r="BK136" s="259">
        <f t="shared" si="9"/>
        <v>0</v>
      </c>
      <c r="BL136" s="172" t="s">
        <v>132</v>
      </c>
      <c r="BM136" s="172" t="s">
        <v>2332</v>
      </c>
    </row>
    <row r="137" spans="2:65" s="182" customFormat="1" ht="16.5" customHeight="1">
      <c r="B137" s="183"/>
      <c r="C137" s="151" t="s">
        <v>215</v>
      </c>
      <c r="D137" s="151" t="s">
        <v>118</v>
      </c>
      <c r="E137" s="152" t="s">
        <v>2333</v>
      </c>
      <c r="F137" s="341" t="s">
        <v>2334</v>
      </c>
      <c r="G137" s="341"/>
      <c r="H137" s="341"/>
      <c r="I137" s="341"/>
      <c r="J137" s="153" t="s">
        <v>142</v>
      </c>
      <c r="K137" s="154">
        <v>10</v>
      </c>
      <c r="L137" s="342"/>
      <c r="M137" s="342"/>
      <c r="N137" s="343">
        <f t="shared" si="0"/>
        <v>0</v>
      </c>
      <c r="O137" s="343"/>
      <c r="P137" s="343"/>
      <c r="Q137" s="343"/>
      <c r="R137" s="186"/>
      <c r="T137" s="254" t="s">
        <v>5</v>
      </c>
      <c r="U137" s="255" t="s">
        <v>36</v>
      </c>
      <c r="V137" s="256"/>
      <c r="W137" s="257">
        <f t="shared" si="1"/>
        <v>0</v>
      </c>
      <c r="X137" s="257">
        <v>0.010641</v>
      </c>
      <c r="Y137" s="257">
        <f t="shared" si="2"/>
        <v>0.10640999999999999</v>
      </c>
      <c r="Z137" s="257">
        <v>0</v>
      </c>
      <c r="AA137" s="258">
        <f t="shared" si="3"/>
        <v>0</v>
      </c>
      <c r="AR137" s="172" t="s">
        <v>132</v>
      </c>
      <c r="AT137" s="172" t="s">
        <v>118</v>
      </c>
      <c r="AU137" s="172" t="s">
        <v>93</v>
      </c>
      <c r="AY137" s="172" t="s">
        <v>117</v>
      </c>
      <c r="BE137" s="259">
        <f t="shared" si="4"/>
        <v>0</v>
      </c>
      <c r="BF137" s="259">
        <f t="shared" si="5"/>
        <v>0</v>
      </c>
      <c r="BG137" s="259">
        <f t="shared" si="6"/>
        <v>0</v>
      </c>
      <c r="BH137" s="259">
        <f t="shared" si="7"/>
        <v>0</v>
      </c>
      <c r="BI137" s="259">
        <f t="shared" si="8"/>
        <v>0</v>
      </c>
      <c r="BJ137" s="172" t="s">
        <v>16</v>
      </c>
      <c r="BK137" s="259">
        <f t="shared" si="9"/>
        <v>0</v>
      </c>
      <c r="BL137" s="172" t="s">
        <v>132</v>
      </c>
      <c r="BM137" s="172" t="s">
        <v>2335</v>
      </c>
    </row>
    <row r="138" spans="2:65" s="182" customFormat="1" ht="16.5" customHeight="1">
      <c r="B138" s="183"/>
      <c r="C138" s="151" t="s">
        <v>219</v>
      </c>
      <c r="D138" s="151" t="s">
        <v>118</v>
      </c>
      <c r="E138" s="152" t="s">
        <v>2336</v>
      </c>
      <c r="F138" s="341" t="s">
        <v>2337</v>
      </c>
      <c r="G138" s="341"/>
      <c r="H138" s="341"/>
      <c r="I138" s="341"/>
      <c r="J138" s="153" t="s">
        <v>142</v>
      </c>
      <c r="K138" s="154">
        <v>10</v>
      </c>
      <c r="L138" s="342"/>
      <c r="M138" s="342"/>
      <c r="N138" s="343">
        <f t="shared" si="0"/>
        <v>0</v>
      </c>
      <c r="O138" s="343"/>
      <c r="P138" s="343"/>
      <c r="Q138" s="343"/>
      <c r="R138" s="186"/>
      <c r="T138" s="254" t="s">
        <v>5</v>
      </c>
      <c r="U138" s="255" t="s">
        <v>36</v>
      </c>
      <c r="V138" s="256"/>
      <c r="W138" s="257">
        <f t="shared" si="1"/>
        <v>0</v>
      </c>
      <c r="X138" s="257">
        <v>0.0163147</v>
      </c>
      <c r="Y138" s="257">
        <f t="shared" si="2"/>
        <v>0.16314700000000001</v>
      </c>
      <c r="Z138" s="257">
        <v>0</v>
      </c>
      <c r="AA138" s="258">
        <f t="shared" si="3"/>
        <v>0</v>
      </c>
      <c r="AR138" s="172" t="s">
        <v>132</v>
      </c>
      <c r="AT138" s="172" t="s">
        <v>118</v>
      </c>
      <c r="AU138" s="172" t="s">
        <v>93</v>
      </c>
      <c r="AY138" s="172" t="s">
        <v>117</v>
      </c>
      <c r="BE138" s="259">
        <f t="shared" si="4"/>
        <v>0</v>
      </c>
      <c r="BF138" s="259">
        <f t="shared" si="5"/>
        <v>0</v>
      </c>
      <c r="BG138" s="259">
        <f t="shared" si="6"/>
        <v>0</v>
      </c>
      <c r="BH138" s="259">
        <f t="shared" si="7"/>
        <v>0</v>
      </c>
      <c r="BI138" s="259">
        <f t="shared" si="8"/>
        <v>0</v>
      </c>
      <c r="BJ138" s="172" t="s">
        <v>16</v>
      </c>
      <c r="BK138" s="259">
        <f t="shared" si="9"/>
        <v>0</v>
      </c>
      <c r="BL138" s="172" t="s">
        <v>132</v>
      </c>
      <c r="BM138" s="172" t="s">
        <v>2338</v>
      </c>
    </row>
    <row r="139" spans="2:65" s="182" customFormat="1" ht="16.5" customHeight="1">
      <c r="B139" s="183"/>
      <c r="C139" s="151" t="s">
        <v>223</v>
      </c>
      <c r="D139" s="151" t="s">
        <v>118</v>
      </c>
      <c r="E139" s="152" t="s">
        <v>2339</v>
      </c>
      <c r="F139" s="341" t="s">
        <v>2340</v>
      </c>
      <c r="G139" s="341"/>
      <c r="H139" s="341"/>
      <c r="I139" s="341"/>
      <c r="J139" s="153" t="s">
        <v>142</v>
      </c>
      <c r="K139" s="154">
        <v>10</v>
      </c>
      <c r="L139" s="342"/>
      <c r="M139" s="342"/>
      <c r="N139" s="343">
        <f t="shared" si="0"/>
        <v>0</v>
      </c>
      <c r="O139" s="343"/>
      <c r="P139" s="343"/>
      <c r="Q139" s="343"/>
      <c r="R139" s="186"/>
      <c r="T139" s="254" t="s">
        <v>5</v>
      </c>
      <c r="U139" s="255" t="s">
        <v>36</v>
      </c>
      <c r="V139" s="256"/>
      <c r="W139" s="257">
        <f t="shared" si="1"/>
        <v>0</v>
      </c>
      <c r="X139" s="257">
        <v>0.00127316</v>
      </c>
      <c r="Y139" s="257">
        <f t="shared" si="2"/>
        <v>0.0127316</v>
      </c>
      <c r="Z139" s="257">
        <v>0</v>
      </c>
      <c r="AA139" s="258">
        <f t="shared" si="3"/>
        <v>0</v>
      </c>
      <c r="AR139" s="172" t="s">
        <v>132</v>
      </c>
      <c r="AT139" s="172" t="s">
        <v>118</v>
      </c>
      <c r="AU139" s="172" t="s">
        <v>93</v>
      </c>
      <c r="AY139" s="172" t="s">
        <v>117</v>
      </c>
      <c r="BE139" s="259">
        <f t="shared" si="4"/>
        <v>0</v>
      </c>
      <c r="BF139" s="259">
        <f t="shared" si="5"/>
        <v>0</v>
      </c>
      <c r="BG139" s="259">
        <f t="shared" si="6"/>
        <v>0</v>
      </c>
      <c r="BH139" s="259">
        <f t="shared" si="7"/>
        <v>0</v>
      </c>
      <c r="BI139" s="259">
        <f t="shared" si="8"/>
        <v>0</v>
      </c>
      <c r="BJ139" s="172" t="s">
        <v>16</v>
      </c>
      <c r="BK139" s="259">
        <f t="shared" si="9"/>
        <v>0</v>
      </c>
      <c r="BL139" s="172" t="s">
        <v>132</v>
      </c>
      <c r="BM139" s="172" t="s">
        <v>2341</v>
      </c>
    </row>
    <row r="140" spans="2:65" s="182" customFormat="1" ht="16.5" customHeight="1">
      <c r="B140" s="183"/>
      <c r="C140" s="151" t="s">
        <v>227</v>
      </c>
      <c r="D140" s="151" t="s">
        <v>118</v>
      </c>
      <c r="E140" s="152" t="s">
        <v>2342</v>
      </c>
      <c r="F140" s="341" t="s">
        <v>2343</v>
      </c>
      <c r="G140" s="341"/>
      <c r="H140" s="341"/>
      <c r="I140" s="341"/>
      <c r="J140" s="153" t="s">
        <v>142</v>
      </c>
      <c r="K140" s="154">
        <v>10</v>
      </c>
      <c r="L140" s="342"/>
      <c r="M140" s="342"/>
      <c r="N140" s="343">
        <f t="shared" si="0"/>
        <v>0</v>
      </c>
      <c r="O140" s="343"/>
      <c r="P140" s="343"/>
      <c r="Q140" s="343"/>
      <c r="R140" s="186"/>
      <c r="T140" s="254" t="s">
        <v>5</v>
      </c>
      <c r="U140" s="255" t="s">
        <v>36</v>
      </c>
      <c r="V140" s="256"/>
      <c r="W140" s="257">
        <f t="shared" si="1"/>
        <v>0</v>
      </c>
      <c r="X140" s="257">
        <v>0.00157108</v>
      </c>
      <c r="Y140" s="257">
        <f t="shared" si="2"/>
        <v>0.0157108</v>
      </c>
      <c r="Z140" s="257">
        <v>0</v>
      </c>
      <c r="AA140" s="258">
        <f t="shared" si="3"/>
        <v>0</v>
      </c>
      <c r="AR140" s="172" t="s">
        <v>132</v>
      </c>
      <c r="AT140" s="172" t="s">
        <v>118</v>
      </c>
      <c r="AU140" s="172" t="s">
        <v>93</v>
      </c>
      <c r="AY140" s="172" t="s">
        <v>117</v>
      </c>
      <c r="BE140" s="259">
        <f t="shared" si="4"/>
        <v>0</v>
      </c>
      <c r="BF140" s="259">
        <f t="shared" si="5"/>
        <v>0</v>
      </c>
      <c r="BG140" s="259">
        <f t="shared" si="6"/>
        <v>0</v>
      </c>
      <c r="BH140" s="259">
        <f t="shared" si="7"/>
        <v>0</v>
      </c>
      <c r="BI140" s="259">
        <f t="shared" si="8"/>
        <v>0</v>
      </c>
      <c r="BJ140" s="172" t="s">
        <v>16</v>
      </c>
      <c r="BK140" s="259">
        <f t="shared" si="9"/>
        <v>0</v>
      </c>
      <c r="BL140" s="172" t="s">
        <v>132</v>
      </c>
      <c r="BM140" s="172" t="s">
        <v>2344</v>
      </c>
    </row>
    <row r="141" spans="2:65" s="182" customFormat="1" ht="16.5" customHeight="1">
      <c r="B141" s="183"/>
      <c r="C141" s="151" t="s">
        <v>231</v>
      </c>
      <c r="D141" s="151" t="s">
        <v>118</v>
      </c>
      <c r="E141" s="152" t="s">
        <v>2345</v>
      </c>
      <c r="F141" s="341" t="s">
        <v>2346</v>
      </c>
      <c r="G141" s="341"/>
      <c r="H141" s="341"/>
      <c r="I141" s="341"/>
      <c r="J141" s="153" t="s">
        <v>142</v>
      </c>
      <c r="K141" s="154">
        <v>10</v>
      </c>
      <c r="L141" s="342"/>
      <c r="M141" s="342"/>
      <c r="N141" s="343">
        <f t="shared" si="0"/>
        <v>0</v>
      </c>
      <c r="O141" s="343"/>
      <c r="P141" s="343"/>
      <c r="Q141" s="343"/>
      <c r="R141" s="186"/>
      <c r="T141" s="254" t="s">
        <v>5</v>
      </c>
      <c r="U141" s="255" t="s">
        <v>36</v>
      </c>
      <c r="V141" s="256"/>
      <c r="W141" s="257">
        <f t="shared" si="1"/>
        <v>0</v>
      </c>
      <c r="X141" s="257">
        <v>0.00201933</v>
      </c>
      <c r="Y141" s="257">
        <f t="shared" si="2"/>
        <v>0.0201933</v>
      </c>
      <c r="Z141" s="257">
        <v>0</v>
      </c>
      <c r="AA141" s="258">
        <f t="shared" si="3"/>
        <v>0</v>
      </c>
      <c r="AR141" s="172" t="s">
        <v>132</v>
      </c>
      <c r="AT141" s="172" t="s">
        <v>118</v>
      </c>
      <c r="AU141" s="172" t="s">
        <v>93</v>
      </c>
      <c r="AY141" s="172" t="s">
        <v>117</v>
      </c>
      <c r="BE141" s="259">
        <f t="shared" si="4"/>
        <v>0</v>
      </c>
      <c r="BF141" s="259">
        <f t="shared" si="5"/>
        <v>0</v>
      </c>
      <c r="BG141" s="259">
        <f t="shared" si="6"/>
        <v>0</v>
      </c>
      <c r="BH141" s="259">
        <f t="shared" si="7"/>
        <v>0</v>
      </c>
      <c r="BI141" s="259">
        <f t="shared" si="8"/>
        <v>0</v>
      </c>
      <c r="BJ141" s="172" t="s">
        <v>16</v>
      </c>
      <c r="BK141" s="259">
        <f t="shared" si="9"/>
        <v>0</v>
      </c>
      <c r="BL141" s="172" t="s">
        <v>132</v>
      </c>
      <c r="BM141" s="172" t="s">
        <v>2347</v>
      </c>
    </row>
    <row r="142" spans="2:65" s="182" customFormat="1" ht="25.5" customHeight="1">
      <c r="B142" s="183"/>
      <c r="C142" s="151" t="s">
        <v>235</v>
      </c>
      <c r="D142" s="151" t="s">
        <v>118</v>
      </c>
      <c r="E142" s="152" t="s">
        <v>2348</v>
      </c>
      <c r="F142" s="341" t="s">
        <v>2349</v>
      </c>
      <c r="G142" s="341"/>
      <c r="H142" s="341"/>
      <c r="I142" s="341"/>
      <c r="J142" s="153" t="s">
        <v>142</v>
      </c>
      <c r="K142" s="154">
        <v>10</v>
      </c>
      <c r="L142" s="342"/>
      <c r="M142" s="342"/>
      <c r="N142" s="343">
        <f t="shared" si="0"/>
        <v>0</v>
      </c>
      <c r="O142" s="343"/>
      <c r="P142" s="343"/>
      <c r="Q142" s="343"/>
      <c r="R142" s="186"/>
      <c r="T142" s="254" t="s">
        <v>5</v>
      </c>
      <c r="U142" s="255" t="s">
        <v>36</v>
      </c>
      <c r="V142" s="256"/>
      <c r="W142" s="257">
        <f t="shared" si="1"/>
        <v>0</v>
      </c>
      <c r="X142" s="257">
        <v>0</v>
      </c>
      <c r="Y142" s="257">
        <f t="shared" si="2"/>
        <v>0</v>
      </c>
      <c r="Z142" s="257">
        <v>0</v>
      </c>
      <c r="AA142" s="258">
        <f t="shared" si="3"/>
        <v>0</v>
      </c>
      <c r="AR142" s="172" t="s">
        <v>132</v>
      </c>
      <c r="AT142" s="172" t="s">
        <v>118</v>
      </c>
      <c r="AU142" s="172" t="s">
        <v>93</v>
      </c>
      <c r="AY142" s="172" t="s">
        <v>117</v>
      </c>
      <c r="BE142" s="259">
        <f t="shared" si="4"/>
        <v>0</v>
      </c>
      <c r="BF142" s="259">
        <f t="shared" si="5"/>
        <v>0</v>
      </c>
      <c r="BG142" s="259">
        <f t="shared" si="6"/>
        <v>0</v>
      </c>
      <c r="BH142" s="259">
        <f t="shared" si="7"/>
        <v>0</v>
      </c>
      <c r="BI142" s="259">
        <f t="shared" si="8"/>
        <v>0</v>
      </c>
      <c r="BJ142" s="172" t="s">
        <v>16</v>
      </c>
      <c r="BK142" s="259">
        <f t="shared" si="9"/>
        <v>0</v>
      </c>
      <c r="BL142" s="172" t="s">
        <v>132</v>
      </c>
      <c r="BM142" s="172" t="s">
        <v>2350</v>
      </c>
    </row>
    <row r="143" spans="2:65" s="182" customFormat="1" ht="25.5" customHeight="1">
      <c r="B143" s="183"/>
      <c r="C143" s="151" t="s">
        <v>240</v>
      </c>
      <c r="D143" s="151" t="s">
        <v>118</v>
      </c>
      <c r="E143" s="152" t="s">
        <v>2351</v>
      </c>
      <c r="F143" s="341" t="s">
        <v>2352</v>
      </c>
      <c r="G143" s="341"/>
      <c r="H143" s="341"/>
      <c r="I143" s="341"/>
      <c r="J143" s="153" t="s">
        <v>142</v>
      </c>
      <c r="K143" s="154">
        <v>10</v>
      </c>
      <c r="L143" s="342"/>
      <c r="M143" s="342"/>
      <c r="N143" s="343">
        <f t="shared" si="0"/>
        <v>0</v>
      </c>
      <c r="O143" s="343"/>
      <c r="P143" s="343"/>
      <c r="Q143" s="343"/>
      <c r="R143" s="186"/>
      <c r="T143" s="254" t="s">
        <v>5</v>
      </c>
      <c r="U143" s="255" t="s">
        <v>36</v>
      </c>
      <c r="V143" s="256"/>
      <c r="W143" s="257">
        <f t="shared" si="1"/>
        <v>0</v>
      </c>
      <c r="X143" s="257">
        <v>0</v>
      </c>
      <c r="Y143" s="257">
        <f t="shared" si="2"/>
        <v>0</v>
      </c>
      <c r="Z143" s="257">
        <v>0</v>
      </c>
      <c r="AA143" s="258">
        <f t="shared" si="3"/>
        <v>0</v>
      </c>
      <c r="AR143" s="172" t="s">
        <v>132</v>
      </c>
      <c r="AT143" s="172" t="s">
        <v>118</v>
      </c>
      <c r="AU143" s="172" t="s">
        <v>93</v>
      </c>
      <c r="AY143" s="172" t="s">
        <v>117</v>
      </c>
      <c r="BE143" s="259">
        <f t="shared" si="4"/>
        <v>0</v>
      </c>
      <c r="BF143" s="259">
        <f t="shared" si="5"/>
        <v>0</v>
      </c>
      <c r="BG143" s="259">
        <f t="shared" si="6"/>
        <v>0</v>
      </c>
      <c r="BH143" s="259">
        <f t="shared" si="7"/>
        <v>0</v>
      </c>
      <c r="BI143" s="259">
        <f t="shared" si="8"/>
        <v>0</v>
      </c>
      <c r="BJ143" s="172" t="s">
        <v>16</v>
      </c>
      <c r="BK143" s="259">
        <f t="shared" si="9"/>
        <v>0</v>
      </c>
      <c r="BL143" s="172" t="s">
        <v>132</v>
      </c>
      <c r="BM143" s="172" t="s">
        <v>2353</v>
      </c>
    </row>
    <row r="144" spans="2:65" s="182" customFormat="1" ht="25.5" customHeight="1">
      <c r="B144" s="183"/>
      <c r="C144" s="151" t="s">
        <v>244</v>
      </c>
      <c r="D144" s="151" t="s">
        <v>118</v>
      </c>
      <c r="E144" s="152" t="s">
        <v>2354</v>
      </c>
      <c r="F144" s="341" t="s">
        <v>2355</v>
      </c>
      <c r="G144" s="341"/>
      <c r="H144" s="341"/>
      <c r="I144" s="341"/>
      <c r="J144" s="153" t="s">
        <v>142</v>
      </c>
      <c r="K144" s="154">
        <v>10</v>
      </c>
      <c r="L144" s="342"/>
      <c r="M144" s="342"/>
      <c r="N144" s="343">
        <f t="shared" si="0"/>
        <v>0</v>
      </c>
      <c r="O144" s="343"/>
      <c r="P144" s="343"/>
      <c r="Q144" s="343"/>
      <c r="R144" s="186"/>
      <c r="T144" s="254" t="s">
        <v>5</v>
      </c>
      <c r="U144" s="255" t="s">
        <v>36</v>
      </c>
      <c r="V144" s="256"/>
      <c r="W144" s="257">
        <f t="shared" si="1"/>
        <v>0</v>
      </c>
      <c r="X144" s="257">
        <v>0</v>
      </c>
      <c r="Y144" s="257">
        <f t="shared" si="2"/>
        <v>0</v>
      </c>
      <c r="Z144" s="257">
        <v>0</v>
      </c>
      <c r="AA144" s="258">
        <f t="shared" si="3"/>
        <v>0</v>
      </c>
      <c r="AR144" s="172" t="s">
        <v>132</v>
      </c>
      <c r="AT144" s="172" t="s">
        <v>118</v>
      </c>
      <c r="AU144" s="172" t="s">
        <v>93</v>
      </c>
      <c r="AY144" s="172" t="s">
        <v>117</v>
      </c>
      <c r="BE144" s="259">
        <f t="shared" si="4"/>
        <v>0</v>
      </c>
      <c r="BF144" s="259">
        <f t="shared" si="5"/>
        <v>0</v>
      </c>
      <c r="BG144" s="259">
        <f t="shared" si="6"/>
        <v>0</v>
      </c>
      <c r="BH144" s="259">
        <f t="shared" si="7"/>
        <v>0</v>
      </c>
      <c r="BI144" s="259">
        <f t="shared" si="8"/>
        <v>0</v>
      </c>
      <c r="BJ144" s="172" t="s">
        <v>16</v>
      </c>
      <c r="BK144" s="259">
        <f t="shared" si="9"/>
        <v>0</v>
      </c>
      <c r="BL144" s="172" t="s">
        <v>132</v>
      </c>
      <c r="BM144" s="172" t="s">
        <v>2356</v>
      </c>
    </row>
    <row r="145" spans="2:65" s="182" customFormat="1" ht="25.5" customHeight="1">
      <c r="B145" s="183"/>
      <c r="C145" s="151" t="s">
        <v>248</v>
      </c>
      <c r="D145" s="151" t="s">
        <v>118</v>
      </c>
      <c r="E145" s="152" t="s">
        <v>2357</v>
      </c>
      <c r="F145" s="341" t="s">
        <v>2358</v>
      </c>
      <c r="G145" s="341"/>
      <c r="H145" s="341"/>
      <c r="I145" s="341"/>
      <c r="J145" s="153" t="s">
        <v>142</v>
      </c>
      <c r="K145" s="154">
        <v>10</v>
      </c>
      <c r="L145" s="342"/>
      <c r="M145" s="342"/>
      <c r="N145" s="343">
        <f t="shared" si="0"/>
        <v>0</v>
      </c>
      <c r="O145" s="343"/>
      <c r="P145" s="343"/>
      <c r="Q145" s="343"/>
      <c r="R145" s="186"/>
      <c r="T145" s="254" t="s">
        <v>5</v>
      </c>
      <c r="U145" s="255" t="s">
        <v>36</v>
      </c>
      <c r="V145" s="256"/>
      <c r="W145" s="257">
        <f t="shared" si="1"/>
        <v>0</v>
      </c>
      <c r="X145" s="257">
        <v>0</v>
      </c>
      <c r="Y145" s="257">
        <f t="shared" si="2"/>
        <v>0</v>
      </c>
      <c r="Z145" s="257">
        <v>0</v>
      </c>
      <c r="AA145" s="258">
        <f t="shared" si="3"/>
        <v>0</v>
      </c>
      <c r="AR145" s="172" t="s">
        <v>132</v>
      </c>
      <c r="AT145" s="172" t="s">
        <v>118</v>
      </c>
      <c r="AU145" s="172" t="s">
        <v>93</v>
      </c>
      <c r="AY145" s="172" t="s">
        <v>117</v>
      </c>
      <c r="BE145" s="259">
        <f t="shared" si="4"/>
        <v>0</v>
      </c>
      <c r="BF145" s="259">
        <f t="shared" si="5"/>
        <v>0</v>
      </c>
      <c r="BG145" s="259">
        <f t="shared" si="6"/>
        <v>0</v>
      </c>
      <c r="BH145" s="259">
        <f t="shared" si="7"/>
        <v>0</v>
      </c>
      <c r="BI145" s="259">
        <f t="shared" si="8"/>
        <v>0</v>
      </c>
      <c r="BJ145" s="172" t="s">
        <v>16</v>
      </c>
      <c r="BK145" s="259">
        <f t="shared" si="9"/>
        <v>0</v>
      </c>
      <c r="BL145" s="172" t="s">
        <v>132</v>
      </c>
      <c r="BM145" s="172" t="s">
        <v>2359</v>
      </c>
    </row>
    <row r="146" spans="2:65" s="182" customFormat="1" ht="25.5" customHeight="1">
      <c r="B146" s="183"/>
      <c r="C146" s="151" t="s">
        <v>252</v>
      </c>
      <c r="D146" s="151" t="s">
        <v>118</v>
      </c>
      <c r="E146" s="152" t="s">
        <v>2360</v>
      </c>
      <c r="F146" s="341" t="s">
        <v>2361</v>
      </c>
      <c r="G146" s="341"/>
      <c r="H146" s="341"/>
      <c r="I146" s="341"/>
      <c r="J146" s="153" t="s">
        <v>238</v>
      </c>
      <c r="K146" s="154">
        <v>10</v>
      </c>
      <c r="L146" s="342"/>
      <c r="M146" s="342"/>
      <c r="N146" s="343">
        <f t="shared" si="0"/>
        <v>0</v>
      </c>
      <c r="O146" s="343"/>
      <c r="P146" s="343"/>
      <c r="Q146" s="343"/>
      <c r="R146" s="186"/>
      <c r="T146" s="254" t="s">
        <v>5</v>
      </c>
      <c r="U146" s="255" t="s">
        <v>36</v>
      </c>
      <c r="V146" s="256"/>
      <c r="W146" s="257">
        <f t="shared" si="1"/>
        <v>0</v>
      </c>
      <c r="X146" s="257">
        <v>0</v>
      </c>
      <c r="Y146" s="257">
        <f t="shared" si="2"/>
        <v>0</v>
      </c>
      <c r="Z146" s="257">
        <v>0.00669</v>
      </c>
      <c r="AA146" s="258">
        <f t="shared" si="3"/>
        <v>0.0669</v>
      </c>
      <c r="AR146" s="172" t="s">
        <v>132</v>
      </c>
      <c r="AT146" s="172" t="s">
        <v>118</v>
      </c>
      <c r="AU146" s="172" t="s">
        <v>93</v>
      </c>
      <c r="AY146" s="172" t="s">
        <v>117</v>
      </c>
      <c r="BE146" s="259">
        <f t="shared" si="4"/>
        <v>0</v>
      </c>
      <c r="BF146" s="259">
        <f t="shared" si="5"/>
        <v>0</v>
      </c>
      <c r="BG146" s="259">
        <f t="shared" si="6"/>
        <v>0</v>
      </c>
      <c r="BH146" s="259">
        <f t="shared" si="7"/>
        <v>0</v>
      </c>
      <c r="BI146" s="259">
        <f t="shared" si="8"/>
        <v>0</v>
      </c>
      <c r="BJ146" s="172" t="s">
        <v>16</v>
      </c>
      <c r="BK146" s="259">
        <f t="shared" si="9"/>
        <v>0</v>
      </c>
      <c r="BL146" s="172" t="s">
        <v>132</v>
      </c>
      <c r="BM146" s="172" t="s">
        <v>2362</v>
      </c>
    </row>
    <row r="147" spans="2:65" s="182" customFormat="1" ht="25.5" customHeight="1">
      <c r="B147" s="183"/>
      <c r="C147" s="151" t="s">
        <v>256</v>
      </c>
      <c r="D147" s="151" t="s">
        <v>118</v>
      </c>
      <c r="E147" s="152" t="s">
        <v>2363</v>
      </c>
      <c r="F147" s="341" t="s">
        <v>2364</v>
      </c>
      <c r="G147" s="341"/>
      <c r="H147" s="341"/>
      <c r="I147" s="341"/>
      <c r="J147" s="153" t="s">
        <v>238</v>
      </c>
      <c r="K147" s="154">
        <v>10</v>
      </c>
      <c r="L147" s="342"/>
      <c r="M147" s="342"/>
      <c r="N147" s="343">
        <f t="shared" si="0"/>
        <v>0</v>
      </c>
      <c r="O147" s="343"/>
      <c r="P147" s="343"/>
      <c r="Q147" s="343"/>
      <c r="R147" s="186"/>
      <c r="T147" s="254" t="s">
        <v>5</v>
      </c>
      <c r="U147" s="255" t="s">
        <v>36</v>
      </c>
      <c r="V147" s="256"/>
      <c r="W147" s="257">
        <f t="shared" si="1"/>
        <v>0</v>
      </c>
      <c r="X147" s="257">
        <v>0</v>
      </c>
      <c r="Y147" s="257">
        <f t="shared" si="2"/>
        <v>0</v>
      </c>
      <c r="Z147" s="257">
        <v>0.0162</v>
      </c>
      <c r="AA147" s="258">
        <f t="shared" si="3"/>
        <v>0.16199999999999998</v>
      </c>
      <c r="AR147" s="172" t="s">
        <v>132</v>
      </c>
      <c r="AT147" s="172" t="s">
        <v>118</v>
      </c>
      <c r="AU147" s="172" t="s">
        <v>93</v>
      </c>
      <c r="AY147" s="172" t="s">
        <v>117</v>
      </c>
      <c r="BE147" s="259">
        <f t="shared" si="4"/>
        <v>0</v>
      </c>
      <c r="BF147" s="259">
        <f t="shared" si="5"/>
        <v>0</v>
      </c>
      <c r="BG147" s="259">
        <f t="shared" si="6"/>
        <v>0</v>
      </c>
      <c r="BH147" s="259">
        <f t="shared" si="7"/>
        <v>0</v>
      </c>
      <c r="BI147" s="259">
        <f t="shared" si="8"/>
        <v>0</v>
      </c>
      <c r="BJ147" s="172" t="s">
        <v>16</v>
      </c>
      <c r="BK147" s="259">
        <f t="shared" si="9"/>
        <v>0</v>
      </c>
      <c r="BL147" s="172" t="s">
        <v>132</v>
      </c>
      <c r="BM147" s="172" t="s">
        <v>2365</v>
      </c>
    </row>
    <row r="148" spans="2:65" s="182" customFormat="1" ht="16.5" customHeight="1">
      <c r="B148" s="183"/>
      <c r="C148" s="151" t="s">
        <v>260</v>
      </c>
      <c r="D148" s="151" t="s">
        <v>118</v>
      </c>
      <c r="E148" s="152" t="s">
        <v>2366</v>
      </c>
      <c r="F148" s="341" t="s">
        <v>2367</v>
      </c>
      <c r="G148" s="341"/>
      <c r="H148" s="341"/>
      <c r="I148" s="341"/>
      <c r="J148" s="153" t="s">
        <v>142</v>
      </c>
      <c r="K148" s="154">
        <v>20</v>
      </c>
      <c r="L148" s="342"/>
      <c r="M148" s="342"/>
      <c r="N148" s="343">
        <f t="shared" si="0"/>
        <v>0</v>
      </c>
      <c r="O148" s="343"/>
      <c r="P148" s="343"/>
      <c r="Q148" s="343"/>
      <c r="R148" s="186"/>
      <c r="T148" s="254" t="s">
        <v>5</v>
      </c>
      <c r="U148" s="255" t="s">
        <v>36</v>
      </c>
      <c r="V148" s="256"/>
      <c r="W148" s="257">
        <f t="shared" si="1"/>
        <v>0</v>
      </c>
      <c r="X148" s="257">
        <v>0</v>
      </c>
      <c r="Y148" s="257">
        <f t="shared" si="2"/>
        <v>0</v>
      </c>
      <c r="Z148" s="257">
        <v>0</v>
      </c>
      <c r="AA148" s="258">
        <f t="shared" si="3"/>
        <v>0</v>
      </c>
      <c r="AR148" s="172" t="s">
        <v>132</v>
      </c>
      <c r="AT148" s="172" t="s">
        <v>118</v>
      </c>
      <c r="AU148" s="172" t="s">
        <v>93</v>
      </c>
      <c r="AY148" s="172" t="s">
        <v>117</v>
      </c>
      <c r="BE148" s="259">
        <f t="shared" si="4"/>
        <v>0</v>
      </c>
      <c r="BF148" s="259">
        <f t="shared" si="5"/>
        <v>0</v>
      </c>
      <c r="BG148" s="259">
        <f t="shared" si="6"/>
        <v>0</v>
      </c>
      <c r="BH148" s="259">
        <f t="shared" si="7"/>
        <v>0</v>
      </c>
      <c r="BI148" s="259">
        <f t="shared" si="8"/>
        <v>0</v>
      </c>
      <c r="BJ148" s="172" t="s">
        <v>16</v>
      </c>
      <c r="BK148" s="259">
        <f t="shared" si="9"/>
        <v>0</v>
      </c>
      <c r="BL148" s="172" t="s">
        <v>132</v>
      </c>
      <c r="BM148" s="172" t="s">
        <v>2368</v>
      </c>
    </row>
    <row r="149" spans="2:65" s="182" customFormat="1" ht="16.5" customHeight="1">
      <c r="B149" s="183"/>
      <c r="C149" s="151" t="s">
        <v>264</v>
      </c>
      <c r="D149" s="151" t="s">
        <v>118</v>
      </c>
      <c r="E149" s="152" t="s">
        <v>2369</v>
      </c>
      <c r="F149" s="341" t="s">
        <v>2370</v>
      </c>
      <c r="G149" s="341"/>
      <c r="H149" s="341"/>
      <c r="I149" s="341"/>
      <c r="J149" s="153" t="s">
        <v>142</v>
      </c>
      <c r="K149" s="154">
        <v>20</v>
      </c>
      <c r="L149" s="342"/>
      <c r="M149" s="342"/>
      <c r="N149" s="343">
        <f t="shared" si="0"/>
        <v>0</v>
      </c>
      <c r="O149" s="343"/>
      <c r="P149" s="343"/>
      <c r="Q149" s="343"/>
      <c r="R149" s="186"/>
      <c r="T149" s="254" t="s">
        <v>5</v>
      </c>
      <c r="U149" s="255" t="s">
        <v>36</v>
      </c>
      <c r="V149" s="256"/>
      <c r="W149" s="257">
        <f t="shared" si="1"/>
        <v>0</v>
      </c>
      <c r="X149" s="257">
        <v>0</v>
      </c>
      <c r="Y149" s="257">
        <f t="shared" si="2"/>
        <v>0</v>
      </c>
      <c r="Z149" s="257">
        <v>0</v>
      </c>
      <c r="AA149" s="258">
        <f t="shared" si="3"/>
        <v>0</v>
      </c>
      <c r="AR149" s="172" t="s">
        <v>132</v>
      </c>
      <c r="AT149" s="172" t="s">
        <v>118</v>
      </c>
      <c r="AU149" s="172" t="s">
        <v>93</v>
      </c>
      <c r="AY149" s="172" t="s">
        <v>117</v>
      </c>
      <c r="BE149" s="259">
        <f t="shared" si="4"/>
        <v>0</v>
      </c>
      <c r="BF149" s="259">
        <f t="shared" si="5"/>
        <v>0</v>
      </c>
      <c r="BG149" s="259">
        <f t="shared" si="6"/>
        <v>0</v>
      </c>
      <c r="BH149" s="259">
        <f t="shared" si="7"/>
        <v>0</v>
      </c>
      <c r="BI149" s="259">
        <f t="shared" si="8"/>
        <v>0</v>
      </c>
      <c r="BJ149" s="172" t="s">
        <v>16</v>
      </c>
      <c r="BK149" s="259">
        <f t="shared" si="9"/>
        <v>0</v>
      </c>
      <c r="BL149" s="172" t="s">
        <v>132</v>
      </c>
      <c r="BM149" s="172" t="s">
        <v>2371</v>
      </c>
    </row>
    <row r="150" spans="2:65" s="182" customFormat="1" ht="16.5" customHeight="1">
      <c r="B150" s="183"/>
      <c r="C150" s="151" t="s">
        <v>268</v>
      </c>
      <c r="D150" s="151" t="s">
        <v>118</v>
      </c>
      <c r="E150" s="152" t="s">
        <v>2372</v>
      </c>
      <c r="F150" s="341" t="s">
        <v>2373</v>
      </c>
      <c r="G150" s="341"/>
      <c r="H150" s="341"/>
      <c r="I150" s="341"/>
      <c r="J150" s="153" t="s">
        <v>142</v>
      </c>
      <c r="K150" s="154">
        <v>20</v>
      </c>
      <c r="L150" s="342"/>
      <c r="M150" s="342"/>
      <c r="N150" s="343">
        <f t="shared" si="0"/>
        <v>0</v>
      </c>
      <c r="O150" s="343"/>
      <c r="P150" s="343"/>
      <c r="Q150" s="343"/>
      <c r="R150" s="186"/>
      <c r="T150" s="254" t="s">
        <v>5</v>
      </c>
      <c r="U150" s="255" t="s">
        <v>36</v>
      </c>
      <c r="V150" s="256"/>
      <c r="W150" s="257">
        <f t="shared" si="1"/>
        <v>0</v>
      </c>
      <c r="X150" s="257">
        <v>0</v>
      </c>
      <c r="Y150" s="257">
        <f t="shared" si="2"/>
        <v>0</v>
      </c>
      <c r="Z150" s="257">
        <v>0</v>
      </c>
      <c r="AA150" s="258">
        <f t="shared" si="3"/>
        <v>0</v>
      </c>
      <c r="AR150" s="172" t="s">
        <v>132</v>
      </c>
      <c r="AT150" s="172" t="s">
        <v>118</v>
      </c>
      <c r="AU150" s="172" t="s">
        <v>93</v>
      </c>
      <c r="AY150" s="172" t="s">
        <v>117</v>
      </c>
      <c r="BE150" s="259">
        <f t="shared" si="4"/>
        <v>0</v>
      </c>
      <c r="BF150" s="259">
        <f t="shared" si="5"/>
        <v>0</v>
      </c>
      <c r="BG150" s="259">
        <f t="shared" si="6"/>
        <v>0</v>
      </c>
      <c r="BH150" s="259">
        <f t="shared" si="7"/>
        <v>0</v>
      </c>
      <c r="BI150" s="259">
        <f t="shared" si="8"/>
        <v>0</v>
      </c>
      <c r="BJ150" s="172" t="s">
        <v>16</v>
      </c>
      <c r="BK150" s="259">
        <f t="shared" si="9"/>
        <v>0</v>
      </c>
      <c r="BL150" s="172" t="s">
        <v>132</v>
      </c>
      <c r="BM150" s="172" t="s">
        <v>2374</v>
      </c>
    </row>
    <row r="151" spans="2:65" s="182" customFormat="1" ht="16.5" customHeight="1">
      <c r="B151" s="183"/>
      <c r="C151" s="151" t="s">
        <v>272</v>
      </c>
      <c r="D151" s="151" t="s">
        <v>118</v>
      </c>
      <c r="E151" s="152" t="s">
        <v>2375</v>
      </c>
      <c r="F151" s="341" t="s">
        <v>2376</v>
      </c>
      <c r="G151" s="341"/>
      <c r="H151" s="341"/>
      <c r="I151" s="341"/>
      <c r="J151" s="153" t="s">
        <v>142</v>
      </c>
      <c r="K151" s="154">
        <v>20</v>
      </c>
      <c r="L151" s="342"/>
      <c r="M151" s="342"/>
      <c r="N151" s="343">
        <f t="shared" si="0"/>
        <v>0</v>
      </c>
      <c r="O151" s="343"/>
      <c r="P151" s="343"/>
      <c r="Q151" s="343"/>
      <c r="R151" s="186"/>
      <c r="T151" s="254" t="s">
        <v>5</v>
      </c>
      <c r="U151" s="255" t="s">
        <v>36</v>
      </c>
      <c r="V151" s="256"/>
      <c r="W151" s="257">
        <f t="shared" si="1"/>
        <v>0</v>
      </c>
      <c r="X151" s="257">
        <v>0</v>
      </c>
      <c r="Y151" s="257">
        <f t="shared" si="2"/>
        <v>0</v>
      </c>
      <c r="Z151" s="257">
        <v>0</v>
      </c>
      <c r="AA151" s="258">
        <f t="shared" si="3"/>
        <v>0</v>
      </c>
      <c r="AR151" s="172" t="s">
        <v>132</v>
      </c>
      <c r="AT151" s="172" t="s">
        <v>118</v>
      </c>
      <c r="AU151" s="172" t="s">
        <v>93</v>
      </c>
      <c r="AY151" s="172" t="s">
        <v>117</v>
      </c>
      <c r="BE151" s="259">
        <f t="shared" si="4"/>
        <v>0</v>
      </c>
      <c r="BF151" s="259">
        <f t="shared" si="5"/>
        <v>0</v>
      </c>
      <c r="BG151" s="259">
        <f t="shared" si="6"/>
        <v>0</v>
      </c>
      <c r="BH151" s="259">
        <f t="shared" si="7"/>
        <v>0</v>
      </c>
      <c r="BI151" s="259">
        <f t="shared" si="8"/>
        <v>0</v>
      </c>
      <c r="BJ151" s="172" t="s">
        <v>16</v>
      </c>
      <c r="BK151" s="259">
        <f t="shared" si="9"/>
        <v>0</v>
      </c>
      <c r="BL151" s="172" t="s">
        <v>132</v>
      </c>
      <c r="BM151" s="172" t="s">
        <v>2377</v>
      </c>
    </row>
    <row r="152" spans="2:65" s="182" customFormat="1" ht="16.5" customHeight="1">
      <c r="B152" s="183"/>
      <c r="C152" s="151" t="s">
        <v>276</v>
      </c>
      <c r="D152" s="151" t="s">
        <v>118</v>
      </c>
      <c r="E152" s="152" t="s">
        <v>2378</v>
      </c>
      <c r="F152" s="341" t="s">
        <v>2379</v>
      </c>
      <c r="G152" s="341"/>
      <c r="H152" s="341"/>
      <c r="I152" s="341"/>
      <c r="J152" s="153" t="s">
        <v>238</v>
      </c>
      <c r="K152" s="154">
        <v>20</v>
      </c>
      <c r="L152" s="342"/>
      <c r="M152" s="342"/>
      <c r="N152" s="343">
        <f t="shared" si="0"/>
        <v>0</v>
      </c>
      <c r="O152" s="343"/>
      <c r="P152" s="343"/>
      <c r="Q152" s="343"/>
      <c r="R152" s="186"/>
      <c r="T152" s="254" t="s">
        <v>5</v>
      </c>
      <c r="U152" s="255" t="s">
        <v>36</v>
      </c>
      <c r="V152" s="256"/>
      <c r="W152" s="257">
        <f t="shared" si="1"/>
        <v>0</v>
      </c>
      <c r="X152" s="257">
        <v>0</v>
      </c>
      <c r="Y152" s="257">
        <f t="shared" si="2"/>
        <v>0</v>
      </c>
      <c r="Z152" s="257">
        <v>0.0021</v>
      </c>
      <c r="AA152" s="258">
        <f t="shared" si="3"/>
        <v>0.041999999999999996</v>
      </c>
      <c r="AR152" s="172" t="s">
        <v>132</v>
      </c>
      <c r="AT152" s="172" t="s">
        <v>118</v>
      </c>
      <c r="AU152" s="172" t="s">
        <v>93</v>
      </c>
      <c r="AY152" s="172" t="s">
        <v>117</v>
      </c>
      <c r="BE152" s="259">
        <f t="shared" si="4"/>
        <v>0</v>
      </c>
      <c r="BF152" s="259">
        <f t="shared" si="5"/>
        <v>0</v>
      </c>
      <c r="BG152" s="259">
        <f t="shared" si="6"/>
        <v>0</v>
      </c>
      <c r="BH152" s="259">
        <f t="shared" si="7"/>
        <v>0</v>
      </c>
      <c r="BI152" s="259">
        <f t="shared" si="8"/>
        <v>0</v>
      </c>
      <c r="BJ152" s="172" t="s">
        <v>16</v>
      </c>
      <c r="BK152" s="259">
        <f t="shared" si="9"/>
        <v>0</v>
      </c>
      <c r="BL152" s="172" t="s">
        <v>132</v>
      </c>
      <c r="BM152" s="172" t="s">
        <v>2380</v>
      </c>
    </row>
    <row r="153" spans="2:65" s="182" customFormat="1" ht="16.5" customHeight="1">
      <c r="B153" s="183"/>
      <c r="C153" s="151" t="s">
        <v>280</v>
      </c>
      <c r="D153" s="151" t="s">
        <v>118</v>
      </c>
      <c r="E153" s="152" t="s">
        <v>2381</v>
      </c>
      <c r="F153" s="341" t="s">
        <v>2382</v>
      </c>
      <c r="G153" s="341"/>
      <c r="H153" s="341"/>
      <c r="I153" s="341"/>
      <c r="J153" s="153" t="s">
        <v>238</v>
      </c>
      <c r="K153" s="154">
        <v>20</v>
      </c>
      <c r="L153" s="342"/>
      <c r="M153" s="342"/>
      <c r="N153" s="343">
        <f t="shared" si="0"/>
        <v>0</v>
      </c>
      <c r="O153" s="343"/>
      <c r="P153" s="343"/>
      <c r="Q153" s="343"/>
      <c r="R153" s="186"/>
      <c r="T153" s="254" t="s">
        <v>5</v>
      </c>
      <c r="U153" s="255" t="s">
        <v>36</v>
      </c>
      <c r="V153" s="256"/>
      <c r="W153" s="257">
        <f t="shared" si="1"/>
        <v>0</v>
      </c>
      <c r="X153" s="257">
        <v>0</v>
      </c>
      <c r="Y153" s="257">
        <f t="shared" si="2"/>
        <v>0</v>
      </c>
      <c r="Z153" s="257">
        <v>0.00198</v>
      </c>
      <c r="AA153" s="258">
        <f t="shared" si="3"/>
        <v>0.039599999999999996</v>
      </c>
      <c r="AR153" s="172" t="s">
        <v>132</v>
      </c>
      <c r="AT153" s="172" t="s">
        <v>118</v>
      </c>
      <c r="AU153" s="172" t="s">
        <v>93</v>
      </c>
      <c r="AY153" s="172" t="s">
        <v>117</v>
      </c>
      <c r="BE153" s="259">
        <f t="shared" si="4"/>
        <v>0</v>
      </c>
      <c r="BF153" s="259">
        <f t="shared" si="5"/>
        <v>0</v>
      </c>
      <c r="BG153" s="259">
        <f t="shared" si="6"/>
        <v>0</v>
      </c>
      <c r="BH153" s="259">
        <f t="shared" si="7"/>
        <v>0</v>
      </c>
      <c r="BI153" s="259">
        <f t="shared" si="8"/>
        <v>0</v>
      </c>
      <c r="BJ153" s="172" t="s">
        <v>16</v>
      </c>
      <c r="BK153" s="259">
        <f t="shared" si="9"/>
        <v>0</v>
      </c>
      <c r="BL153" s="172" t="s">
        <v>132</v>
      </c>
      <c r="BM153" s="172" t="s">
        <v>2383</v>
      </c>
    </row>
    <row r="154" spans="2:65" s="182" customFormat="1" ht="16.5" customHeight="1">
      <c r="B154" s="183"/>
      <c r="C154" s="151" t="s">
        <v>284</v>
      </c>
      <c r="D154" s="151" t="s">
        <v>118</v>
      </c>
      <c r="E154" s="152" t="s">
        <v>2384</v>
      </c>
      <c r="F154" s="341" t="s">
        <v>2385</v>
      </c>
      <c r="G154" s="341"/>
      <c r="H154" s="341"/>
      <c r="I154" s="341"/>
      <c r="J154" s="153" t="s">
        <v>238</v>
      </c>
      <c r="K154" s="154">
        <v>20</v>
      </c>
      <c r="L154" s="342"/>
      <c r="M154" s="342"/>
      <c r="N154" s="343">
        <f t="shared" si="0"/>
        <v>0</v>
      </c>
      <c r="O154" s="343"/>
      <c r="P154" s="343"/>
      <c r="Q154" s="343"/>
      <c r="R154" s="186"/>
      <c r="T154" s="254" t="s">
        <v>5</v>
      </c>
      <c r="U154" s="255" t="s">
        <v>36</v>
      </c>
      <c r="V154" s="256"/>
      <c r="W154" s="257">
        <f t="shared" si="1"/>
        <v>0</v>
      </c>
      <c r="X154" s="257">
        <v>0</v>
      </c>
      <c r="Y154" s="257">
        <f t="shared" si="2"/>
        <v>0</v>
      </c>
      <c r="Z154" s="257">
        <v>0.00263</v>
      </c>
      <c r="AA154" s="258">
        <f t="shared" si="3"/>
        <v>0.0526</v>
      </c>
      <c r="AR154" s="172" t="s">
        <v>132</v>
      </c>
      <c r="AT154" s="172" t="s">
        <v>118</v>
      </c>
      <c r="AU154" s="172" t="s">
        <v>93</v>
      </c>
      <c r="AY154" s="172" t="s">
        <v>117</v>
      </c>
      <c r="BE154" s="259">
        <f t="shared" si="4"/>
        <v>0</v>
      </c>
      <c r="BF154" s="259">
        <f t="shared" si="5"/>
        <v>0</v>
      </c>
      <c r="BG154" s="259">
        <f t="shared" si="6"/>
        <v>0</v>
      </c>
      <c r="BH154" s="259">
        <f t="shared" si="7"/>
        <v>0</v>
      </c>
      <c r="BI154" s="259">
        <f t="shared" si="8"/>
        <v>0</v>
      </c>
      <c r="BJ154" s="172" t="s">
        <v>16</v>
      </c>
      <c r="BK154" s="259">
        <f t="shared" si="9"/>
        <v>0</v>
      </c>
      <c r="BL154" s="172" t="s">
        <v>132</v>
      </c>
      <c r="BM154" s="172" t="s">
        <v>2386</v>
      </c>
    </row>
    <row r="155" spans="2:65" s="182" customFormat="1" ht="25.5" customHeight="1">
      <c r="B155" s="183"/>
      <c r="C155" s="151" t="s">
        <v>288</v>
      </c>
      <c r="D155" s="151" t="s">
        <v>118</v>
      </c>
      <c r="E155" s="152" t="s">
        <v>2387</v>
      </c>
      <c r="F155" s="341" t="s">
        <v>2388</v>
      </c>
      <c r="G155" s="341"/>
      <c r="H155" s="341"/>
      <c r="I155" s="341"/>
      <c r="J155" s="153" t="s">
        <v>142</v>
      </c>
      <c r="K155" s="154">
        <v>10</v>
      </c>
      <c r="L155" s="342"/>
      <c r="M155" s="342"/>
      <c r="N155" s="343">
        <f t="shared" si="0"/>
        <v>0</v>
      </c>
      <c r="O155" s="343"/>
      <c r="P155" s="343"/>
      <c r="Q155" s="343"/>
      <c r="R155" s="186"/>
      <c r="T155" s="254" t="s">
        <v>5</v>
      </c>
      <c r="U155" s="255" t="s">
        <v>36</v>
      </c>
      <c r="V155" s="256"/>
      <c r="W155" s="257">
        <f t="shared" si="1"/>
        <v>0</v>
      </c>
      <c r="X155" s="257">
        <v>0.0004286</v>
      </c>
      <c r="Y155" s="257">
        <f t="shared" si="2"/>
        <v>0.004286</v>
      </c>
      <c r="Z155" s="257">
        <v>0</v>
      </c>
      <c r="AA155" s="258">
        <f t="shared" si="3"/>
        <v>0</v>
      </c>
      <c r="AR155" s="172" t="s">
        <v>132</v>
      </c>
      <c r="AT155" s="172" t="s">
        <v>118</v>
      </c>
      <c r="AU155" s="172" t="s">
        <v>93</v>
      </c>
      <c r="AY155" s="172" t="s">
        <v>117</v>
      </c>
      <c r="BE155" s="259">
        <f t="shared" si="4"/>
        <v>0</v>
      </c>
      <c r="BF155" s="259">
        <f t="shared" si="5"/>
        <v>0</v>
      </c>
      <c r="BG155" s="259">
        <f t="shared" si="6"/>
        <v>0</v>
      </c>
      <c r="BH155" s="259">
        <f t="shared" si="7"/>
        <v>0</v>
      </c>
      <c r="BI155" s="259">
        <f t="shared" si="8"/>
        <v>0</v>
      </c>
      <c r="BJ155" s="172" t="s">
        <v>16</v>
      </c>
      <c r="BK155" s="259">
        <f t="shared" si="9"/>
        <v>0</v>
      </c>
      <c r="BL155" s="172" t="s">
        <v>132</v>
      </c>
      <c r="BM155" s="172" t="s">
        <v>2389</v>
      </c>
    </row>
    <row r="156" spans="2:65" s="182" customFormat="1" ht="25.5" customHeight="1">
      <c r="B156" s="183"/>
      <c r="C156" s="151" t="s">
        <v>292</v>
      </c>
      <c r="D156" s="151" t="s">
        <v>118</v>
      </c>
      <c r="E156" s="152" t="s">
        <v>2390</v>
      </c>
      <c r="F156" s="341" t="s">
        <v>2391</v>
      </c>
      <c r="G156" s="341"/>
      <c r="H156" s="341"/>
      <c r="I156" s="341"/>
      <c r="J156" s="153" t="s">
        <v>142</v>
      </c>
      <c r="K156" s="154">
        <v>10</v>
      </c>
      <c r="L156" s="342"/>
      <c r="M156" s="342"/>
      <c r="N156" s="343">
        <f t="shared" si="0"/>
        <v>0</v>
      </c>
      <c r="O156" s="343"/>
      <c r="P156" s="343"/>
      <c r="Q156" s="343"/>
      <c r="R156" s="186"/>
      <c r="T156" s="254" t="s">
        <v>5</v>
      </c>
      <c r="U156" s="255" t="s">
        <v>36</v>
      </c>
      <c r="V156" s="256"/>
      <c r="W156" s="257">
        <f t="shared" si="1"/>
        <v>0</v>
      </c>
      <c r="X156" s="257">
        <v>0.0005036</v>
      </c>
      <c r="Y156" s="257">
        <f t="shared" si="2"/>
        <v>0.005036</v>
      </c>
      <c r="Z156" s="257">
        <v>0</v>
      </c>
      <c r="AA156" s="258">
        <f t="shared" si="3"/>
        <v>0</v>
      </c>
      <c r="AR156" s="172" t="s">
        <v>132</v>
      </c>
      <c r="AT156" s="172" t="s">
        <v>118</v>
      </c>
      <c r="AU156" s="172" t="s">
        <v>93</v>
      </c>
      <c r="AY156" s="172" t="s">
        <v>117</v>
      </c>
      <c r="BE156" s="259">
        <f t="shared" si="4"/>
        <v>0</v>
      </c>
      <c r="BF156" s="259">
        <f t="shared" si="5"/>
        <v>0</v>
      </c>
      <c r="BG156" s="259">
        <f t="shared" si="6"/>
        <v>0</v>
      </c>
      <c r="BH156" s="259">
        <f t="shared" si="7"/>
        <v>0</v>
      </c>
      <c r="BI156" s="259">
        <f t="shared" si="8"/>
        <v>0</v>
      </c>
      <c r="BJ156" s="172" t="s">
        <v>16</v>
      </c>
      <c r="BK156" s="259">
        <f t="shared" si="9"/>
        <v>0</v>
      </c>
      <c r="BL156" s="172" t="s">
        <v>132</v>
      </c>
      <c r="BM156" s="172" t="s">
        <v>2392</v>
      </c>
    </row>
    <row r="157" spans="2:65" s="182" customFormat="1" ht="25.5" customHeight="1">
      <c r="B157" s="183"/>
      <c r="C157" s="151" t="s">
        <v>296</v>
      </c>
      <c r="D157" s="151" t="s">
        <v>118</v>
      </c>
      <c r="E157" s="152" t="s">
        <v>2393</v>
      </c>
      <c r="F157" s="341" t="s">
        <v>2394</v>
      </c>
      <c r="G157" s="341"/>
      <c r="H157" s="341"/>
      <c r="I157" s="341"/>
      <c r="J157" s="153" t="s">
        <v>142</v>
      </c>
      <c r="K157" s="154">
        <v>10</v>
      </c>
      <c r="L157" s="342"/>
      <c r="M157" s="342"/>
      <c r="N157" s="343">
        <f t="shared" si="0"/>
        <v>0</v>
      </c>
      <c r="O157" s="343"/>
      <c r="P157" s="343"/>
      <c r="Q157" s="343"/>
      <c r="R157" s="186"/>
      <c r="T157" s="254" t="s">
        <v>5</v>
      </c>
      <c r="U157" s="255" t="s">
        <v>36</v>
      </c>
      <c r="V157" s="256"/>
      <c r="W157" s="257">
        <f t="shared" si="1"/>
        <v>0</v>
      </c>
      <c r="X157" s="257">
        <v>0.0008961</v>
      </c>
      <c r="Y157" s="257">
        <f t="shared" si="2"/>
        <v>0.008961</v>
      </c>
      <c r="Z157" s="257">
        <v>0</v>
      </c>
      <c r="AA157" s="258">
        <f t="shared" si="3"/>
        <v>0</v>
      </c>
      <c r="AR157" s="172" t="s">
        <v>132</v>
      </c>
      <c r="AT157" s="172" t="s">
        <v>118</v>
      </c>
      <c r="AU157" s="172" t="s">
        <v>93</v>
      </c>
      <c r="AY157" s="172" t="s">
        <v>117</v>
      </c>
      <c r="BE157" s="259">
        <f t="shared" si="4"/>
        <v>0</v>
      </c>
      <c r="BF157" s="259">
        <f t="shared" si="5"/>
        <v>0</v>
      </c>
      <c r="BG157" s="259">
        <f t="shared" si="6"/>
        <v>0</v>
      </c>
      <c r="BH157" s="259">
        <f t="shared" si="7"/>
        <v>0</v>
      </c>
      <c r="BI157" s="259">
        <f t="shared" si="8"/>
        <v>0</v>
      </c>
      <c r="BJ157" s="172" t="s">
        <v>16</v>
      </c>
      <c r="BK157" s="259">
        <f t="shared" si="9"/>
        <v>0</v>
      </c>
      <c r="BL157" s="172" t="s">
        <v>132</v>
      </c>
      <c r="BM157" s="172" t="s">
        <v>2395</v>
      </c>
    </row>
    <row r="158" spans="2:65" s="182" customFormat="1" ht="25.5" customHeight="1">
      <c r="B158" s="183"/>
      <c r="C158" s="151" t="s">
        <v>300</v>
      </c>
      <c r="D158" s="151" t="s">
        <v>118</v>
      </c>
      <c r="E158" s="152" t="s">
        <v>2396</v>
      </c>
      <c r="F158" s="341" t="s">
        <v>2397</v>
      </c>
      <c r="G158" s="341"/>
      <c r="H158" s="341"/>
      <c r="I158" s="341"/>
      <c r="J158" s="153" t="s">
        <v>142</v>
      </c>
      <c r="K158" s="154">
        <v>10</v>
      </c>
      <c r="L158" s="342"/>
      <c r="M158" s="342"/>
      <c r="N158" s="343">
        <f t="shared" si="0"/>
        <v>0</v>
      </c>
      <c r="O158" s="343"/>
      <c r="P158" s="343"/>
      <c r="Q158" s="343"/>
      <c r="R158" s="186"/>
      <c r="T158" s="254" t="s">
        <v>5</v>
      </c>
      <c r="U158" s="255" t="s">
        <v>36</v>
      </c>
      <c r="V158" s="256"/>
      <c r="W158" s="257">
        <f t="shared" si="1"/>
        <v>0</v>
      </c>
      <c r="X158" s="257">
        <v>0.001795</v>
      </c>
      <c r="Y158" s="257">
        <f t="shared" si="2"/>
        <v>0.01795</v>
      </c>
      <c r="Z158" s="257">
        <v>0</v>
      </c>
      <c r="AA158" s="258">
        <f t="shared" si="3"/>
        <v>0</v>
      </c>
      <c r="AR158" s="172" t="s">
        <v>132</v>
      </c>
      <c r="AT158" s="172" t="s">
        <v>118</v>
      </c>
      <c r="AU158" s="172" t="s">
        <v>93</v>
      </c>
      <c r="AY158" s="172" t="s">
        <v>117</v>
      </c>
      <c r="BE158" s="259">
        <f t="shared" si="4"/>
        <v>0</v>
      </c>
      <c r="BF158" s="259">
        <f t="shared" si="5"/>
        <v>0</v>
      </c>
      <c r="BG158" s="259">
        <f t="shared" si="6"/>
        <v>0</v>
      </c>
      <c r="BH158" s="259">
        <f t="shared" si="7"/>
        <v>0</v>
      </c>
      <c r="BI158" s="259">
        <f t="shared" si="8"/>
        <v>0</v>
      </c>
      <c r="BJ158" s="172" t="s">
        <v>16</v>
      </c>
      <c r="BK158" s="259">
        <f t="shared" si="9"/>
        <v>0</v>
      </c>
      <c r="BL158" s="172" t="s">
        <v>132</v>
      </c>
      <c r="BM158" s="172" t="s">
        <v>2398</v>
      </c>
    </row>
    <row r="159" spans="2:65" s="182" customFormat="1" ht="25.5" customHeight="1">
      <c r="B159" s="183"/>
      <c r="C159" s="151" t="s">
        <v>304</v>
      </c>
      <c r="D159" s="151" t="s">
        <v>118</v>
      </c>
      <c r="E159" s="152" t="s">
        <v>2399</v>
      </c>
      <c r="F159" s="341" t="s">
        <v>2400</v>
      </c>
      <c r="G159" s="341"/>
      <c r="H159" s="341"/>
      <c r="I159" s="341"/>
      <c r="J159" s="153" t="s">
        <v>142</v>
      </c>
      <c r="K159" s="154">
        <v>10</v>
      </c>
      <c r="L159" s="342"/>
      <c r="M159" s="342"/>
      <c r="N159" s="343">
        <f t="shared" si="0"/>
        <v>0</v>
      </c>
      <c r="O159" s="343"/>
      <c r="P159" s="343"/>
      <c r="Q159" s="343"/>
      <c r="R159" s="186"/>
      <c r="T159" s="254" t="s">
        <v>5</v>
      </c>
      <c r="U159" s="255" t="s">
        <v>36</v>
      </c>
      <c r="V159" s="256"/>
      <c r="W159" s="257">
        <f t="shared" si="1"/>
        <v>0</v>
      </c>
      <c r="X159" s="257">
        <v>0.002465</v>
      </c>
      <c r="Y159" s="257">
        <f t="shared" si="2"/>
        <v>0.024650000000000002</v>
      </c>
      <c r="Z159" s="257">
        <v>0</v>
      </c>
      <c r="AA159" s="258">
        <f t="shared" si="3"/>
        <v>0</v>
      </c>
      <c r="AR159" s="172" t="s">
        <v>132</v>
      </c>
      <c r="AT159" s="172" t="s">
        <v>118</v>
      </c>
      <c r="AU159" s="172" t="s">
        <v>93</v>
      </c>
      <c r="AY159" s="172" t="s">
        <v>117</v>
      </c>
      <c r="BE159" s="259">
        <f t="shared" si="4"/>
        <v>0</v>
      </c>
      <c r="BF159" s="259">
        <f t="shared" si="5"/>
        <v>0</v>
      </c>
      <c r="BG159" s="259">
        <f t="shared" si="6"/>
        <v>0</v>
      </c>
      <c r="BH159" s="259">
        <f t="shared" si="7"/>
        <v>0</v>
      </c>
      <c r="BI159" s="259">
        <f t="shared" si="8"/>
        <v>0</v>
      </c>
      <c r="BJ159" s="172" t="s">
        <v>16</v>
      </c>
      <c r="BK159" s="259">
        <f t="shared" si="9"/>
        <v>0</v>
      </c>
      <c r="BL159" s="172" t="s">
        <v>132</v>
      </c>
      <c r="BM159" s="172" t="s">
        <v>2401</v>
      </c>
    </row>
    <row r="160" spans="2:65" s="182" customFormat="1" ht="16.5" customHeight="1">
      <c r="B160" s="183"/>
      <c r="C160" s="151" t="s">
        <v>308</v>
      </c>
      <c r="D160" s="151" t="s">
        <v>118</v>
      </c>
      <c r="E160" s="152" t="s">
        <v>2402</v>
      </c>
      <c r="F160" s="341" t="s">
        <v>2403</v>
      </c>
      <c r="G160" s="341"/>
      <c r="H160" s="341"/>
      <c r="I160" s="341"/>
      <c r="J160" s="153" t="s">
        <v>142</v>
      </c>
      <c r="K160" s="154">
        <v>10</v>
      </c>
      <c r="L160" s="342"/>
      <c r="M160" s="342"/>
      <c r="N160" s="343">
        <f t="shared" si="0"/>
        <v>0</v>
      </c>
      <c r="O160" s="343"/>
      <c r="P160" s="343"/>
      <c r="Q160" s="343"/>
      <c r="R160" s="186"/>
      <c r="T160" s="254" t="s">
        <v>5</v>
      </c>
      <c r="U160" s="255" t="s">
        <v>36</v>
      </c>
      <c r="V160" s="256"/>
      <c r="W160" s="257">
        <f t="shared" si="1"/>
        <v>0</v>
      </c>
      <c r="X160" s="257">
        <v>0.0002686</v>
      </c>
      <c r="Y160" s="257">
        <f t="shared" si="2"/>
        <v>0.002686</v>
      </c>
      <c r="Z160" s="257">
        <v>0</v>
      </c>
      <c r="AA160" s="258">
        <f t="shared" si="3"/>
        <v>0</v>
      </c>
      <c r="AR160" s="172" t="s">
        <v>132</v>
      </c>
      <c r="AT160" s="172" t="s">
        <v>118</v>
      </c>
      <c r="AU160" s="172" t="s">
        <v>93</v>
      </c>
      <c r="AY160" s="172" t="s">
        <v>117</v>
      </c>
      <c r="BE160" s="259">
        <f t="shared" si="4"/>
        <v>0</v>
      </c>
      <c r="BF160" s="259">
        <f t="shared" si="5"/>
        <v>0</v>
      </c>
      <c r="BG160" s="259">
        <f t="shared" si="6"/>
        <v>0</v>
      </c>
      <c r="BH160" s="259">
        <f t="shared" si="7"/>
        <v>0</v>
      </c>
      <c r="BI160" s="259">
        <f t="shared" si="8"/>
        <v>0</v>
      </c>
      <c r="BJ160" s="172" t="s">
        <v>16</v>
      </c>
      <c r="BK160" s="259">
        <f t="shared" si="9"/>
        <v>0</v>
      </c>
      <c r="BL160" s="172" t="s">
        <v>132</v>
      </c>
      <c r="BM160" s="172" t="s">
        <v>2404</v>
      </c>
    </row>
    <row r="161" spans="2:65" s="182" customFormat="1" ht="16.5" customHeight="1">
      <c r="B161" s="183"/>
      <c r="C161" s="151" t="s">
        <v>312</v>
      </c>
      <c r="D161" s="151" t="s">
        <v>118</v>
      </c>
      <c r="E161" s="152" t="s">
        <v>2405</v>
      </c>
      <c r="F161" s="341" t="s">
        <v>2406</v>
      </c>
      <c r="G161" s="341"/>
      <c r="H161" s="341"/>
      <c r="I161" s="341"/>
      <c r="J161" s="153" t="s">
        <v>142</v>
      </c>
      <c r="K161" s="154">
        <v>10</v>
      </c>
      <c r="L161" s="342"/>
      <c r="M161" s="342"/>
      <c r="N161" s="343">
        <f t="shared" si="0"/>
        <v>0</v>
      </c>
      <c r="O161" s="343"/>
      <c r="P161" s="343"/>
      <c r="Q161" s="343"/>
      <c r="R161" s="186"/>
      <c r="T161" s="254" t="s">
        <v>5</v>
      </c>
      <c r="U161" s="255" t="s">
        <v>36</v>
      </c>
      <c r="V161" s="256"/>
      <c r="W161" s="257">
        <f t="shared" si="1"/>
        <v>0</v>
      </c>
      <c r="X161" s="257">
        <v>0.0003136</v>
      </c>
      <c r="Y161" s="257">
        <f t="shared" si="2"/>
        <v>0.003136</v>
      </c>
      <c r="Z161" s="257">
        <v>0</v>
      </c>
      <c r="AA161" s="258">
        <f t="shared" si="3"/>
        <v>0</v>
      </c>
      <c r="AR161" s="172" t="s">
        <v>132</v>
      </c>
      <c r="AT161" s="172" t="s">
        <v>118</v>
      </c>
      <c r="AU161" s="172" t="s">
        <v>93</v>
      </c>
      <c r="AY161" s="172" t="s">
        <v>117</v>
      </c>
      <c r="BE161" s="259">
        <f t="shared" si="4"/>
        <v>0</v>
      </c>
      <c r="BF161" s="259">
        <f t="shared" si="5"/>
        <v>0</v>
      </c>
      <c r="BG161" s="259">
        <f t="shared" si="6"/>
        <v>0</v>
      </c>
      <c r="BH161" s="259">
        <f t="shared" si="7"/>
        <v>0</v>
      </c>
      <c r="BI161" s="259">
        <f t="shared" si="8"/>
        <v>0</v>
      </c>
      <c r="BJ161" s="172" t="s">
        <v>16</v>
      </c>
      <c r="BK161" s="259">
        <f t="shared" si="9"/>
        <v>0</v>
      </c>
      <c r="BL161" s="172" t="s">
        <v>132</v>
      </c>
      <c r="BM161" s="172" t="s">
        <v>2407</v>
      </c>
    </row>
    <row r="162" spans="2:65" s="182" customFormat="1" ht="16.5" customHeight="1">
      <c r="B162" s="183"/>
      <c r="C162" s="151" t="s">
        <v>314</v>
      </c>
      <c r="D162" s="151" t="s">
        <v>118</v>
      </c>
      <c r="E162" s="152" t="s">
        <v>2408</v>
      </c>
      <c r="F162" s="341" t="s">
        <v>2409</v>
      </c>
      <c r="G162" s="341"/>
      <c r="H162" s="341"/>
      <c r="I162" s="341"/>
      <c r="J162" s="153" t="s">
        <v>142</v>
      </c>
      <c r="K162" s="154">
        <v>10</v>
      </c>
      <c r="L162" s="342"/>
      <c r="M162" s="342"/>
      <c r="N162" s="343">
        <f t="shared" si="0"/>
        <v>0</v>
      </c>
      <c r="O162" s="343"/>
      <c r="P162" s="343"/>
      <c r="Q162" s="343"/>
      <c r="R162" s="186"/>
      <c r="T162" s="254" t="s">
        <v>5</v>
      </c>
      <c r="U162" s="255" t="s">
        <v>36</v>
      </c>
      <c r="V162" s="256"/>
      <c r="W162" s="257">
        <f t="shared" si="1"/>
        <v>0</v>
      </c>
      <c r="X162" s="257">
        <v>0.0005261</v>
      </c>
      <c r="Y162" s="257">
        <f t="shared" si="2"/>
        <v>0.005261</v>
      </c>
      <c r="Z162" s="257">
        <v>0</v>
      </c>
      <c r="AA162" s="258">
        <f t="shared" si="3"/>
        <v>0</v>
      </c>
      <c r="AR162" s="172" t="s">
        <v>132</v>
      </c>
      <c r="AT162" s="172" t="s">
        <v>118</v>
      </c>
      <c r="AU162" s="172" t="s">
        <v>93</v>
      </c>
      <c r="AY162" s="172" t="s">
        <v>117</v>
      </c>
      <c r="BE162" s="259">
        <f t="shared" si="4"/>
        <v>0</v>
      </c>
      <c r="BF162" s="259">
        <f t="shared" si="5"/>
        <v>0</v>
      </c>
      <c r="BG162" s="259">
        <f t="shared" si="6"/>
        <v>0</v>
      </c>
      <c r="BH162" s="259">
        <f t="shared" si="7"/>
        <v>0</v>
      </c>
      <c r="BI162" s="259">
        <f t="shared" si="8"/>
        <v>0</v>
      </c>
      <c r="BJ162" s="172" t="s">
        <v>16</v>
      </c>
      <c r="BK162" s="259">
        <f t="shared" si="9"/>
        <v>0</v>
      </c>
      <c r="BL162" s="172" t="s">
        <v>132</v>
      </c>
      <c r="BM162" s="172" t="s">
        <v>2410</v>
      </c>
    </row>
    <row r="163" spans="2:65" s="182" customFormat="1" ht="16.5" customHeight="1">
      <c r="B163" s="183"/>
      <c r="C163" s="151" t="s">
        <v>318</v>
      </c>
      <c r="D163" s="151" t="s">
        <v>118</v>
      </c>
      <c r="E163" s="152" t="s">
        <v>2411</v>
      </c>
      <c r="F163" s="341" t="s">
        <v>2412</v>
      </c>
      <c r="G163" s="341"/>
      <c r="H163" s="341"/>
      <c r="I163" s="341"/>
      <c r="J163" s="153" t="s">
        <v>142</v>
      </c>
      <c r="K163" s="154">
        <v>10</v>
      </c>
      <c r="L163" s="342"/>
      <c r="M163" s="342"/>
      <c r="N163" s="343">
        <f t="shared" si="0"/>
        <v>0</v>
      </c>
      <c r="O163" s="343"/>
      <c r="P163" s="343"/>
      <c r="Q163" s="343"/>
      <c r="R163" s="186"/>
      <c r="T163" s="254" t="s">
        <v>5</v>
      </c>
      <c r="U163" s="255" t="s">
        <v>36</v>
      </c>
      <c r="V163" s="256"/>
      <c r="W163" s="257">
        <f t="shared" si="1"/>
        <v>0</v>
      </c>
      <c r="X163" s="257">
        <v>0.001005</v>
      </c>
      <c r="Y163" s="257">
        <f t="shared" si="2"/>
        <v>0.01005</v>
      </c>
      <c r="Z163" s="257">
        <v>0</v>
      </c>
      <c r="AA163" s="258">
        <f t="shared" si="3"/>
        <v>0</v>
      </c>
      <c r="AR163" s="172" t="s">
        <v>132</v>
      </c>
      <c r="AT163" s="172" t="s">
        <v>118</v>
      </c>
      <c r="AU163" s="172" t="s">
        <v>93</v>
      </c>
      <c r="AY163" s="172" t="s">
        <v>117</v>
      </c>
      <c r="BE163" s="259">
        <f t="shared" si="4"/>
        <v>0</v>
      </c>
      <c r="BF163" s="259">
        <f t="shared" si="5"/>
        <v>0</v>
      </c>
      <c r="BG163" s="259">
        <f t="shared" si="6"/>
        <v>0</v>
      </c>
      <c r="BH163" s="259">
        <f t="shared" si="7"/>
        <v>0</v>
      </c>
      <c r="BI163" s="259">
        <f t="shared" si="8"/>
        <v>0</v>
      </c>
      <c r="BJ163" s="172" t="s">
        <v>16</v>
      </c>
      <c r="BK163" s="259">
        <f t="shared" si="9"/>
        <v>0</v>
      </c>
      <c r="BL163" s="172" t="s">
        <v>132</v>
      </c>
      <c r="BM163" s="172" t="s">
        <v>2413</v>
      </c>
    </row>
    <row r="164" spans="2:65" s="182" customFormat="1" ht="25.5" customHeight="1">
      <c r="B164" s="183"/>
      <c r="C164" s="151" t="s">
        <v>322</v>
      </c>
      <c r="D164" s="151" t="s">
        <v>118</v>
      </c>
      <c r="E164" s="152" t="s">
        <v>2414</v>
      </c>
      <c r="F164" s="341" t="s">
        <v>2415</v>
      </c>
      <c r="G164" s="341"/>
      <c r="H164" s="341"/>
      <c r="I164" s="341"/>
      <c r="J164" s="153" t="s">
        <v>238</v>
      </c>
      <c r="K164" s="154">
        <v>10</v>
      </c>
      <c r="L164" s="342"/>
      <c r="M164" s="342"/>
      <c r="N164" s="343">
        <f t="shared" si="0"/>
        <v>0</v>
      </c>
      <c r="O164" s="343"/>
      <c r="P164" s="343"/>
      <c r="Q164" s="343"/>
      <c r="R164" s="186"/>
      <c r="T164" s="254" t="s">
        <v>5</v>
      </c>
      <c r="U164" s="255" t="s">
        <v>36</v>
      </c>
      <c r="V164" s="256"/>
      <c r="W164" s="257">
        <f t="shared" si="1"/>
        <v>0</v>
      </c>
      <c r="X164" s="257">
        <v>0.00189458</v>
      </c>
      <c r="Y164" s="257">
        <f t="shared" si="2"/>
        <v>0.018945800000000002</v>
      </c>
      <c r="Z164" s="257">
        <v>0</v>
      </c>
      <c r="AA164" s="258">
        <f t="shared" si="3"/>
        <v>0</v>
      </c>
      <c r="AR164" s="172" t="s">
        <v>132</v>
      </c>
      <c r="AT164" s="172" t="s">
        <v>118</v>
      </c>
      <c r="AU164" s="172" t="s">
        <v>93</v>
      </c>
      <c r="AY164" s="172" t="s">
        <v>117</v>
      </c>
      <c r="BE164" s="259">
        <f t="shared" si="4"/>
        <v>0</v>
      </c>
      <c r="BF164" s="259">
        <f t="shared" si="5"/>
        <v>0</v>
      </c>
      <c r="BG164" s="259">
        <f t="shared" si="6"/>
        <v>0</v>
      </c>
      <c r="BH164" s="259">
        <f t="shared" si="7"/>
        <v>0</v>
      </c>
      <c r="BI164" s="259">
        <f t="shared" si="8"/>
        <v>0</v>
      </c>
      <c r="BJ164" s="172" t="s">
        <v>16</v>
      </c>
      <c r="BK164" s="259">
        <f t="shared" si="9"/>
        <v>0</v>
      </c>
      <c r="BL164" s="172" t="s">
        <v>132</v>
      </c>
      <c r="BM164" s="172" t="s">
        <v>2416</v>
      </c>
    </row>
    <row r="165" spans="2:65" s="182" customFormat="1" ht="25.5" customHeight="1">
      <c r="B165" s="183"/>
      <c r="C165" s="151" t="s">
        <v>326</v>
      </c>
      <c r="D165" s="151" t="s">
        <v>118</v>
      </c>
      <c r="E165" s="152" t="s">
        <v>2417</v>
      </c>
      <c r="F165" s="341" t="s">
        <v>2418</v>
      </c>
      <c r="G165" s="341"/>
      <c r="H165" s="341"/>
      <c r="I165" s="341"/>
      <c r="J165" s="153" t="s">
        <v>238</v>
      </c>
      <c r="K165" s="154">
        <v>10</v>
      </c>
      <c r="L165" s="342"/>
      <c r="M165" s="342"/>
      <c r="N165" s="343">
        <f t="shared" si="0"/>
        <v>0</v>
      </c>
      <c r="O165" s="343"/>
      <c r="P165" s="343"/>
      <c r="Q165" s="343"/>
      <c r="R165" s="186"/>
      <c r="T165" s="254" t="s">
        <v>5</v>
      </c>
      <c r="U165" s="255" t="s">
        <v>36</v>
      </c>
      <c r="V165" s="256"/>
      <c r="W165" s="257">
        <f t="shared" si="1"/>
        <v>0</v>
      </c>
      <c r="X165" s="257">
        <v>0.0022666</v>
      </c>
      <c r="Y165" s="257">
        <f t="shared" si="2"/>
        <v>0.022666000000000002</v>
      </c>
      <c r="Z165" s="257">
        <v>0</v>
      </c>
      <c r="AA165" s="258">
        <f t="shared" si="3"/>
        <v>0</v>
      </c>
      <c r="AR165" s="172" t="s">
        <v>132</v>
      </c>
      <c r="AT165" s="172" t="s">
        <v>118</v>
      </c>
      <c r="AU165" s="172" t="s">
        <v>93</v>
      </c>
      <c r="AY165" s="172" t="s">
        <v>117</v>
      </c>
      <c r="BE165" s="259">
        <f t="shared" si="4"/>
        <v>0</v>
      </c>
      <c r="BF165" s="259">
        <f t="shared" si="5"/>
        <v>0</v>
      </c>
      <c r="BG165" s="259">
        <f t="shared" si="6"/>
        <v>0</v>
      </c>
      <c r="BH165" s="259">
        <f t="shared" si="7"/>
        <v>0</v>
      </c>
      <c r="BI165" s="259">
        <f t="shared" si="8"/>
        <v>0</v>
      </c>
      <c r="BJ165" s="172" t="s">
        <v>16</v>
      </c>
      <c r="BK165" s="259">
        <f t="shared" si="9"/>
        <v>0</v>
      </c>
      <c r="BL165" s="172" t="s">
        <v>132</v>
      </c>
      <c r="BM165" s="172" t="s">
        <v>2419</v>
      </c>
    </row>
    <row r="166" spans="2:65" s="182" customFormat="1" ht="25.5" customHeight="1">
      <c r="B166" s="183"/>
      <c r="C166" s="151" t="s">
        <v>330</v>
      </c>
      <c r="D166" s="151" t="s">
        <v>118</v>
      </c>
      <c r="E166" s="152" t="s">
        <v>2420</v>
      </c>
      <c r="F166" s="341" t="s">
        <v>2421</v>
      </c>
      <c r="G166" s="341"/>
      <c r="H166" s="341"/>
      <c r="I166" s="341"/>
      <c r="J166" s="153" t="s">
        <v>238</v>
      </c>
      <c r="K166" s="154">
        <v>10</v>
      </c>
      <c r="L166" s="342"/>
      <c r="M166" s="342"/>
      <c r="N166" s="343">
        <f t="shared" si="0"/>
        <v>0</v>
      </c>
      <c r="O166" s="343"/>
      <c r="P166" s="343"/>
      <c r="Q166" s="343"/>
      <c r="R166" s="186"/>
      <c r="T166" s="254" t="s">
        <v>5</v>
      </c>
      <c r="U166" s="255" t="s">
        <v>36</v>
      </c>
      <c r="V166" s="256"/>
      <c r="W166" s="257">
        <f t="shared" si="1"/>
        <v>0</v>
      </c>
      <c r="X166" s="257">
        <v>0.00350164</v>
      </c>
      <c r="Y166" s="257">
        <f t="shared" si="2"/>
        <v>0.035016399999999996</v>
      </c>
      <c r="Z166" s="257">
        <v>0</v>
      </c>
      <c r="AA166" s="258">
        <f t="shared" si="3"/>
        <v>0</v>
      </c>
      <c r="AR166" s="172" t="s">
        <v>132</v>
      </c>
      <c r="AT166" s="172" t="s">
        <v>118</v>
      </c>
      <c r="AU166" s="172" t="s">
        <v>93</v>
      </c>
      <c r="AY166" s="172" t="s">
        <v>117</v>
      </c>
      <c r="BE166" s="259">
        <f t="shared" si="4"/>
        <v>0</v>
      </c>
      <c r="BF166" s="259">
        <f t="shared" si="5"/>
        <v>0</v>
      </c>
      <c r="BG166" s="259">
        <f t="shared" si="6"/>
        <v>0</v>
      </c>
      <c r="BH166" s="259">
        <f t="shared" si="7"/>
        <v>0</v>
      </c>
      <c r="BI166" s="259">
        <f t="shared" si="8"/>
        <v>0</v>
      </c>
      <c r="BJ166" s="172" t="s">
        <v>16</v>
      </c>
      <c r="BK166" s="259">
        <f t="shared" si="9"/>
        <v>0</v>
      </c>
      <c r="BL166" s="172" t="s">
        <v>132</v>
      </c>
      <c r="BM166" s="172" t="s">
        <v>2422</v>
      </c>
    </row>
    <row r="167" spans="2:65" s="182" customFormat="1" ht="25.5" customHeight="1">
      <c r="B167" s="183"/>
      <c r="C167" s="151" t="s">
        <v>334</v>
      </c>
      <c r="D167" s="151" t="s">
        <v>118</v>
      </c>
      <c r="E167" s="152" t="s">
        <v>2423</v>
      </c>
      <c r="F167" s="341" t="s">
        <v>2424</v>
      </c>
      <c r="G167" s="341"/>
      <c r="H167" s="341"/>
      <c r="I167" s="341"/>
      <c r="J167" s="153" t="s">
        <v>238</v>
      </c>
      <c r="K167" s="154">
        <v>10</v>
      </c>
      <c r="L167" s="342"/>
      <c r="M167" s="342"/>
      <c r="N167" s="343">
        <f t="shared" si="0"/>
        <v>0</v>
      </c>
      <c r="O167" s="343"/>
      <c r="P167" s="343"/>
      <c r="Q167" s="343"/>
      <c r="R167" s="186"/>
      <c r="T167" s="254" t="s">
        <v>5</v>
      </c>
      <c r="U167" s="255" t="s">
        <v>36</v>
      </c>
      <c r="V167" s="256"/>
      <c r="W167" s="257">
        <f t="shared" si="1"/>
        <v>0</v>
      </c>
      <c r="X167" s="257">
        <v>0.0012553</v>
      </c>
      <c r="Y167" s="257">
        <f t="shared" si="2"/>
        <v>0.012553</v>
      </c>
      <c r="Z167" s="257">
        <v>0</v>
      </c>
      <c r="AA167" s="258">
        <f t="shared" si="3"/>
        <v>0</v>
      </c>
      <c r="AR167" s="172" t="s">
        <v>132</v>
      </c>
      <c r="AT167" s="172" t="s">
        <v>118</v>
      </c>
      <c r="AU167" s="172" t="s">
        <v>93</v>
      </c>
      <c r="AY167" s="172" t="s">
        <v>117</v>
      </c>
      <c r="BE167" s="259">
        <f t="shared" si="4"/>
        <v>0</v>
      </c>
      <c r="BF167" s="259">
        <f t="shared" si="5"/>
        <v>0</v>
      </c>
      <c r="BG167" s="259">
        <f t="shared" si="6"/>
        <v>0</v>
      </c>
      <c r="BH167" s="259">
        <f t="shared" si="7"/>
        <v>0</v>
      </c>
      <c r="BI167" s="259">
        <f t="shared" si="8"/>
        <v>0</v>
      </c>
      <c r="BJ167" s="172" t="s">
        <v>16</v>
      </c>
      <c r="BK167" s="259">
        <f t="shared" si="9"/>
        <v>0</v>
      </c>
      <c r="BL167" s="172" t="s">
        <v>132</v>
      </c>
      <c r="BM167" s="172" t="s">
        <v>2425</v>
      </c>
    </row>
    <row r="168" spans="2:65" s="182" customFormat="1" ht="25.5" customHeight="1">
      <c r="B168" s="183"/>
      <c r="C168" s="151" t="s">
        <v>338</v>
      </c>
      <c r="D168" s="151" t="s">
        <v>118</v>
      </c>
      <c r="E168" s="152" t="s">
        <v>2426</v>
      </c>
      <c r="F168" s="341" t="s">
        <v>2427</v>
      </c>
      <c r="G168" s="341"/>
      <c r="H168" s="341"/>
      <c r="I168" s="341"/>
      <c r="J168" s="153" t="s">
        <v>238</v>
      </c>
      <c r="K168" s="154">
        <v>10</v>
      </c>
      <c r="L168" s="342"/>
      <c r="M168" s="342"/>
      <c r="N168" s="343">
        <f t="shared" si="0"/>
        <v>0</v>
      </c>
      <c r="O168" s="343"/>
      <c r="P168" s="343"/>
      <c r="Q168" s="343"/>
      <c r="R168" s="186"/>
      <c r="T168" s="254" t="s">
        <v>5</v>
      </c>
      <c r="U168" s="255" t="s">
        <v>36</v>
      </c>
      <c r="V168" s="256"/>
      <c r="W168" s="257">
        <f t="shared" si="1"/>
        <v>0</v>
      </c>
      <c r="X168" s="257">
        <v>0.0017651</v>
      </c>
      <c r="Y168" s="257">
        <f t="shared" si="2"/>
        <v>0.017651</v>
      </c>
      <c r="Z168" s="257">
        <v>0</v>
      </c>
      <c r="AA168" s="258">
        <f t="shared" si="3"/>
        <v>0</v>
      </c>
      <c r="AR168" s="172" t="s">
        <v>132</v>
      </c>
      <c r="AT168" s="172" t="s">
        <v>118</v>
      </c>
      <c r="AU168" s="172" t="s">
        <v>93</v>
      </c>
      <c r="AY168" s="172" t="s">
        <v>117</v>
      </c>
      <c r="BE168" s="259">
        <f t="shared" si="4"/>
        <v>0</v>
      </c>
      <c r="BF168" s="259">
        <f t="shared" si="5"/>
        <v>0</v>
      </c>
      <c r="BG168" s="259">
        <f t="shared" si="6"/>
        <v>0</v>
      </c>
      <c r="BH168" s="259">
        <f t="shared" si="7"/>
        <v>0</v>
      </c>
      <c r="BI168" s="259">
        <f t="shared" si="8"/>
        <v>0</v>
      </c>
      <c r="BJ168" s="172" t="s">
        <v>16</v>
      </c>
      <c r="BK168" s="259">
        <f t="shared" si="9"/>
        <v>0</v>
      </c>
      <c r="BL168" s="172" t="s">
        <v>132</v>
      </c>
      <c r="BM168" s="172" t="s">
        <v>2428</v>
      </c>
    </row>
    <row r="169" spans="2:65" s="182" customFormat="1" ht="25.5" customHeight="1">
      <c r="B169" s="183"/>
      <c r="C169" s="151" t="s">
        <v>342</v>
      </c>
      <c r="D169" s="151" t="s">
        <v>118</v>
      </c>
      <c r="E169" s="152" t="s">
        <v>2429</v>
      </c>
      <c r="F169" s="341" t="s">
        <v>2430</v>
      </c>
      <c r="G169" s="341"/>
      <c r="H169" s="341"/>
      <c r="I169" s="341"/>
      <c r="J169" s="153" t="s">
        <v>238</v>
      </c>
      <c r="K169" s="154">
        <v>10</v>
      </c>
      <c r="L169" s="342"/>
      <c r="M169" s="342"/>
      <c r="N169" s="343">
        <f t="shared" si="0"/>
        <v>0</v>
      </c>
      <c r="O169" s="343"/>
      <c r="P169" s="343"/>
      <c r="Q169" s="343"/>
      <c r="R169" s="186"/>
      <c r="T169" s="254" t="s">
        <v>5</v>
      </c>
      <c r="U169" s="255" t="s">
        <v>36</v>
      </c>
      <c r="V169" s="256"/>
      <c r="W169" s="257">
        <f t="shared" si="1"/>
        <v>0</v>
      </c>
      <c r="X169" s="257">
        <v>0.0027682</v>
      </c>
      <c r="Y169" s="257">
        <f t="shared" si="2"/>
        <v>0.027682000000000002</v>
      </c>
      <c r="Z169" s="257">
        <v>0</v>
      </c>
      <c r="AA169" s="258">
        <f t="shared" si="3"/>
        <v>0</v>
      </c>
      <c r="AR169" s="172" t="s">
        <v>132</v>
      </c>
      <c r="AT169" s="172" t="s">
        <v>118</v>
      </c>
      <c r="AU169" s="172" t="s">
        <v>93</v>
      </c>
      <c r="AY169" s="172" t="s">
        <v>117</v>
      </c>
      <c r="BE169" s="259">
        <f t="shared" si="4"/>
        <v>0</v>
      </c>
      <c r="BF169" s="259">
        <f t="shared" si="5"/>
        <v>0</v>
      </c>
      <c r="BG169" s="259">
        <f t="shared" si="6"/>
        <v>0</v>
      </c>
      <c r="BH169" s="259">
        <f t="shared" si="7"/>
        <v>0</v>
      </c>
      <c r="BI169" s="259">
        <f t="shared" si="8"/>
        <v>0</v>
      </c>
      <c r="BJ169" s="172" t="s">
        <v>16</v>
      </c>
      <c r="BK169" s="259">
        <f t="shared" si="9"/>
        <v>0</v>
      </c>
      <c r="BL169" s="172" t="s">
        <v>132</v>
      </c>
      <c r="BM169" s="172" t="s">
        <v>2431</v>
      </c>
    </row>
    <row r="170" spans="2:65" s="182" customFormat="1" ht="25.5" customHeight="1">
      <c r="B170" s="183"/>
      <c r="C170" s="151" t="s">
        <v>346</v>
      </c>
      <c r="D170" s="151" t="s">
        <v>118</v>
      </c>
      <c r="E170" s="152" t="s">
        <v>2432</v>
      </c>
      <c r="F170" s="341" t="s">
        <v>2433</v>
      </c>
      <c r="G170" s="341"/>
      <c r="H170" s="341"/>
      <c r="I170" s="341"/>
      <c r="J170" s="153" t="s">
        <v>238</v>
      </c>
      <c r="K170" s="154">
        <v>10</v>
      </c>
      <c r="L170" s="342"/>
      <c r="M170" s="342"/>
      <c r="N170" s="343">
        <f t="shared" si="0"/>
        <v>0</v>
      </c>
      <c r="O170" s="343"/>
      <c r="P170" s="343"/>
      <c r="Q170" s="343"/>
      <c r="R170" s="186"/>
      <c r="T170" s="254" t="s">
        <v>5</v>
      </c>
      <c r="U170" s="255" t="s">
        <v>36</v>
      </c>
      <c r="V170" s="256"/>
      <c r="W170" s="257">
        <f t="shared" si="1"/>
        <v>0</v>
      </c>
      <c r="X170" s="257">
        <v>0.0044032</v>
      </c>
      <c r="Y170" s="257">
        <f t="shared" si="2"/>
        <v>0.044032</v>
      </c>
      <c r="Z170" s="257">
        <v>0</v>
      </c>
      <c r="AA170" s="258">
        <f t="shared" si="3"/>
        <v>0</v>
      </c>
      <c r="AR170" s="172" t="s">
        <v>132</v>
      </c>
      <c r="AT170" s="172" t="s">
        <v>118</v>
      </c>
      <c r="AU170" s="172" t="s">
        <v>93</v>
      </c>
      <c r="AY170" s="172" t="s">
        <v>117</v>
      </c>
      <c r="BE170" s="259">
        <f t="shared" si="4"/>
        <v>0</v>
      </c>
      <c r="BF170" s="259">
        <f t="shared" si="5"/>
        <v>0</v>
      </c>
      <c r="BG170" s="259">
        <f t="shared" si="6"/>
        <v>0</v>
      </c>
      <c r="BH170" s="259">
        <f t="shared" si="7"/>
        <v>0</v>
      </c>
      <c r="BI170" s="259">
        <f t="shared" si="8"/>
        <v>0</v>
      </c>
      <c r="BJ170" s="172" t="s">
        <v>16</v>
      </c>
      <c r="BK170" s="259">
        <f t="shared" si="9"/>
        <v>0</v>
      </c>
      <c r="BL170" s="172" t="s">
        <v>132</v>
      </c>
      <c r="BM170" s="172" t="s">
        <v>2434</v>
      </c>
    </row>
    <row r="171" spans="2:65" s="182" customFormat="1" ht="16.5" customHeight="1">
      <c r="B171" s="183"/>
      <c r="C171" s="151" t="s">
        <v>350</v>
      </c>
      <c r="D171" s="151" t="s">
        <v>118</v>
      </c>
      <c r="E171" s="152" t="s">
        <v>2435</v>
      </c>
      <c r="F171" s="341" t="s">
        <v>2436</v>
      </c>
      <c r="G171" s="341"/>
      <c r="H171" s="341"/>
      <c r="I171" s="341"/>
      <c r="J171" s="153" t="s">
        <v>238</v>
      </c>
      <c r="K171" s="154">
        <v>5</v>
      </c>
      <c r="L171" s="342"/>
      <c r="M171" s="342"/>
      <c r="N171" s="343">
        <f t="shared" si="0"/>
        <v>0</v>
      </c>
      <c r="O171" s="343"/>
      <c r="P171" s="343"/>
      <c r="Q171" s="343"/>
      <c r="R171" s="186"/>
      <c r="T171" s="254" t="s">
        <v>5</v>
      </c>
      <c r="U171" s="255" t="s">
        <v>36</v>
      </c>
      <c r="V171" s="256"/>
      <c r="W171" s="257">
        <f t="shared" si="1"/>
        <v>0</v>
      </c>
      <c r="X171" s="257">
        <v>0.00079464</v>
      </c>
      <c r="Y171" s="257">
        <f t="shared" si="2"/>
        <v>0.0039732</v>
      </c>
      <c r="Z171" s="257">
        <v>0</v>
      </c>
      <c r="AA171" s="258">
        <f t="shared" si="3"/>
        <v>0</v>
      </c>
      <c r="AR171" s="172" t="s">
        <v>132</v>
      </c>
      <c r="AT171" s="172" t="s">
        <v>118</v>
      </c>
      <c r="AU171" s="172" t="s">
        <v>93</v>
      </c>
      <c r="AY171" s="172" t="s">
        <v>117</v>
      </c>
      <c r="BE171" s="259">
        <f t="shared" si="4"/>
        <v>0</v>
      </c>
      <c r="BF171" s="259">
        <f t="shared" si="5"/>
        <v>0</v>
      </c>
      <c r="BG171" s="259">
        <f t="shared" si="6"/>
        <v>0</v>
      </c>
      <c r="BH171" s="259">
        <f t="shared" si="7"/>
        <v>0</v>
      </c>
      <c r="BI171" s="259">
        <f t="shared" si="8"/>
        <v>0</v>
      </c>
      <c r="BJ171" s="172" t="s">
        <v>16</v>
      </c>
      <c r="BK171" s="259">
        <f t="shared" si="9"/>
        <v>0</v>
      </c>
      <c r="BL171" s="172" t="s">
        <v>132</v>
      </c>
      <c r="BM171" s="172" t="s">
        <v>2437</v>
      </c>
    </row>
    <row r="172" spans="2:65" s="182" customFormat="1" ht="16.5" customHeight="1">
      <c r="B172" s="183"/>
      <c r="C172" s="151" t="s">
        <v>354</v>
      </c>
      <c r="D172" s="151" t="s">
        <v>118</v>
      </c>
      <c r="E172" s="152" t="s">
        <v>2438</v>
      </c>
      <c r="F172" s="341" t="s">
        <v>2439</v>
      </c>
      <c r="G172" s="341"/>
      <c r="H172" s="341"/>
      <c r="I172" s="341"/>
      <c r="J172" s="153" t="s">
        <v>238</v>
      </c>
      <c r="K172" s="154">
        <v>5</v>
      </c>
      <c r="L172" s="342"/>
      <c r="M172" s="342"/>
      <c r="N172" s="343">
        <f t="shared" si="0"/>
        <v>0</v>
      </c>
      <c r="O172" s="343"/>
      <c r="P172" s="343"/>
      <c r="Q172" s="343"/>
      <c r="R172" s="186"/>
      <c r="T172" s="254" t="s">
        <v>5</v>
      </c>
      <c r="U172" s="255" t="s">
        <v>36</v>
      </c>
      <c r="V172" s="256"/>
      <c r="W172" s="257">
        <f t="shared" si="1"/>
        <v>0</v>
      </c>
      <c r="X172" s="257">
        <v>0.00105802</v>
      </c>
      <c r="Y172" s="257">
        <f t="shared" si="2"/>
        <v>0.0052901</v>
      </c>
      <c r="Z172" s="257">
        <v>0</v>
      </c>
      <c r="AA172" s="258">
        <f t="shared" si="3"/>
        <v>0</v>
      </c>
      <c r="AR172" s="172" t="s">
        <v>132</v>
      </c>
      <c r="AT172" s="172" t="s">
        <v>118</v>
      </c>
      <c r="AU172" s="172" t="s">
        <v>93</v>
      </c>
      <c r="AY172" s="172" t="s">
        <v>117</v>
      </c>
      <c r="BE172" s="259">
        <f t="shared" si="4"/>
        <v>0</v>
      </c>
      <c r="BF172" s="259">
        <f t="shared" si="5"/>
        <v>0</v>
      </c>
      <c r="BG172" s="259">
        <f t="shared" si="6"/>
        <v>0</v>
      </c>
      <c r="BH172" s="259">
        <f t="shared" si="7"/>
        <v>0</v>
      </c>
      <c r="BI172" s="259">
        <f t="shared" si="8"/>
        <v>0</v>
      </c>
      <c r="BJ172" s="172" t="s">
        <v>16</v>
      </c>
      <c r="BK172" s="259">
        <f t="shared" si="9"/>
        <v>0</v>
      </c>
      <c r="BL172" s="172" t="s">
        <v>132</v>
      </c>
      <c r="BM172" s="172" t="s">
        <v>2440</v>
      </c>
    </row>
    <row r="173" spans="2:65" s="182" customFormat="1" ht="16.5" customHeight="1">
      <c r="B173" s="183"/>
      <c r="C173" s="151" t="s">
        <v>358</v>
      </c>
      <c r="D173" s="151" t="s">
        <v>118</v>
      </c>
      <c r="E173" s="152" t="s">
        <v>2441</v>
      </c>
      <c r="F173" s="341" t="s">
        <v>2442</v>
      </c>
      <c r="G173" s="341"/>
      <c r="H173" s="341"/>
      <c r="I173" s="341"/>
      <c r="J173" s="153" t="s">
        <v>238</v>
      </c>
      <c r="K173" s="154">
        <v>5</v>
      </c>
      <c r="L173" s="342"/>
      <c r="M173" s="342"/>
      <c r="N173" s="343">
        <f t="shared" si="0"/>
        <v>0</v>
      </c>
      <c r="O173" s="343"/>
      <c r="P173" s="343"/>
      <c r="Q173" s="343"/>
      <c r="R173" s="186"/>
      <c r="T173" s="254" t="s">
        <v>5</v>
      </c>
      <c r="U173" s="255" t="s">
        <v>36</v>
      </c>
      <c r="V173" s="256"/>
      <c r="W173" s="257">
        <f t="shared" si="1"/>
        <v>0</v>
      </c>
      <c r="X173" s="257">
        <v>0.0016836</v>
      </c>
      <c r="Y173" s="257">
        <f t="shared" si="2"/>
        <v>0.008418</v>
      </c>
      <c r="Z173" s="257">
        <v>0</v>
      </c>
      <c r="AA173" s="258">
        <f t="shared" si="3"/>
        <v>0</v>
      </c>
      <c r="AR173" s="172" t="s">
        <v>132</v>
      </c>
      <c r="AT173" s="172" t="s">
        <v>118</v>
      </c>
      <c r="AU173" s="172" t="s">
        <v>93</v>
      </c>
      <c r="AY173" s="172" t="s">
        <v>117</v>
      </c>
      <c r="BE173" s="259">
        <f t="shared" si="4"/>
        <v>0</v>
      </c>
      <c r="BF173" s="259">
        <f t="shared" si="5"/>
        <v>0</v>
      </c>
      <c r="BG173" s="259">
        <f t="shared" si="6"/>
        <v>0</v>
      </c>
      <c r="BH173" s="259">
        <f t="shared" si="7"/>
        <v>0</v>
      </c>
      <c r="BI173" s="259">
        <f t="shared" si="8"/>
        <v>0</v>
      </c>
      <c r="BJ173" s="172" t="s">
        <v>16</v>
      </c>
      <c r="BK173" s="259">
        <f t="shared" si="9"/>
        <v>0</v>
      </c>
      <c r="BL173" s="172" t="s">
        <v>132</v>
      </c>
      <c r="BM173" s="172" t="s">
        <v>2443</v>
      </c>
    </row>
    <row r="174" spans="2:65" s="182" customFormat="1" ht="16.5" customHeight="1">
      <c r="B174" s="183"/>
      <c r="C174" s="151" t="s">
        <v>362</v>
      </c>
      <c r="D174" s="151" t="s">
        <v>118</v>
      </c>
      <c r="E174" s="152" t="s">
        <v>2444</v>
      </c>
      <c r="F174" s="341" t="s">
        <v>2445</v>
      </c>
      <c r="G174" s="341"/>
      <c r="H174" s="341"/>
      <c r="I174" s="341"/>
      <c r="J174" s="153" t="s">
        <v>238</v>
      </c>
      <c r="K174" s="154">
        <v>5</v>
      </c>
      <c r="L174" s="342"/>
      <c r="M174" s="342"/>
      <c r="N174" s="343">
        <f t="shared" si="0"/>
        <v>0</v>
      </c>
      <c r="O174" s="343"/>
      <c r="P174" s="343"/>
      <c r="Q174" s="343"/>
      <c r="R174" s="186"/>
      <c r="T174" s="254" t="s">
        <v>5</v>
      </c>
      <c r="U174" s="255" t="s">
        <v>36</v>
      </c>
      <c r="V174" s="256"/>
      <c r="W174" s="257">
        <f t="shared" si="1"/>
        <v>0</v>
      </c>
      <c r="X174" s="257">
        <v>0.0019962</v>
      </c>
      <c r="Y174" s="257">
        <f t="shared" si="2"/>
        <v>0.009981</v>
      </c>
      <c r="Z174" s="257">
        <v>0</v>
      </c>
      <c r="AA174" s="258">
        <f t="shared" si="3"/>
        <v>0</v>
      </c>
      <c r="AR174" s="172" t="s">
        <v>132</v>
      </c>
      <c r="AT174" s="172" t="s">
        <v>118</v>
      </c>
      <c r="AU174" s="172" t="s">
        <v>93</v>
      </c>
      <c r="AY174" s="172" t="s">
        <v>117</v>
      </c>
      <c r="BE174" s="259">
        <f t="shared" si="4"/>
        <v>0</v>
      </c>
      <c r="BF174" s="259">
        <f t="shared" si="5"/>
        <v>0</v>
      </c>
      <c r="BG174" s="259">
        <f t="shared" si="6"/>
        <v>0</v>
      </c>
      <c r="BH174" s="259">
        <f t="shared" si="7"/>
        <v>0</v>
      </c>
      <c r="BI174" s="259">
        <f t="shared" si="8"/>
        <v>0</v>
      </c>
      <c r="BJ174" s="172" t="s">
        <v>16</v>
      </c>
      <c r="BK174" s="259">
        <f t="shared" si="9"/>
        <v>0</v>
      </c>
      <c r="BL174" s="172" t="s">
        <v>132</v>
      </c>
      <c r="BM174" s="172" t="s">
        <v>2446</v>
      </c>
    </row>
    <row r="175" spans="2:65" s="182" customFormat="1" ht="16.5" customHeight="1">
      <c r="B175" s="183"/>
      <c r="C175" s="151" t="s">
        <v>366</v>
      </c>
      <c r="D175" s="151" t="s">
        <v>118</v>
      </c>
      <c r="E175" s="152" t="s">
        <v>2447</v>
      </c>
      <c r="F175" s="341" t="s">
        <v>2448</v>
      </c>
      <c r="G175" s="341"/>
      <c r="H175" s="341"/>
      <c r="I175" s="341"/>
      <c r="J175" s="153" t="s">
        <v>238</v>
      </c>
      <c r="K175" s="154">
        <v>1</v>
      </c>
      <c r="L175" s="342"/>
      <c r="M175" s="342"/>
      <c r="N175" s="343">
        <f t="shared" si="0"/>
        <v>0</v>
      </c>
      <c r="O175" s="343"/>
      <c r="P175" s="343"/>
      <c r="Q175" s="343"/>
      <c r="R175" s="186"/>
      <c r="T175" s="254" t="s">
        <v>5</v>
      </c>
      <c r="U175" s="255" t="s">
        <v>36</v>
      </c>
      <c r="V175" s="256"/>
      <c r="W175" s="257">
        <f t="shared" si="1"/>
        <v>0</v>
      </c>
      <c r="X175" s="257">
        <v>0.0037073</v>
      </c>
      <c r="Y175" s="257">
        <f t="shared" si="2"/>
        <v>0.0037073</v>
      </c>
      <c r="Z175" s="257">
        <v>0</v>
      </c>
      <c r="AA175" s="258">
        <f t="shared" si="3"/>
        <v>0</v>
      </c>
      <c r="AR175" s="172" t="s">
        <v>132</v>
      </c>
      <c r="AT175" s="172" t="s">
        <v>118</v>
      </c>
      <c r="AU175" s="172" t="s">
        <v>93</v>
      </c>
      <c r="AY175" s="172" t="s">
        <v>117</v>
      </c>
      <c r="BE175" s="259">
        <f t="shared" si="4"/>
        <v>0</v>
      </c>
      <c r="BF175" s="259">
        <f t="shared" si="5"/>
        <v>0</v>
      </c>
      <c r="BG175" s="259">
        <f t="shared" si="6"/>
        <v>0</v>
      </c>
      <c r="BH175" s="259">
        <f t="shared" si="7"/>
        <v>0</v>
      </c>
      <c r="BI175" s="259">
        <f t="shared" si="8"/>
        <v>0</v>
      </c>
      <c r="BJ175" s="172" t="s">
        <v>16</v>
      </c>
      <c r="BK175" s="259">
        <f t="shared" si="9"/>
        <v>0</v>
      </c>
      <c r="BL175" s="172" t="s">
        <v>132</v>
      </c>
      <c r="BM175" s="172" t="s">
        <v>2449</v>
      </c>
    </row>
    <row r="176" spans="2:65" s="182" customFormat="1" ht="16.5" customHeight="1">
      <c r="B176" s="183"/>
      <c r="C176" s="151" t="s">
        <v>370</v>
      </c>
      <c r="D176" s="151" t="s">
        <v>118</v>
      </c>
      <c r="E176" s="152" t="s">
        <v>2450</v>
      </c>
      <c r="F176" s="341" t="s">
        <v>2451</v>
      </c>
      <c r="G176" s="341"/>
      <c r="H176" s="341"/>
      <c r="I176" s="341"/>
      <c r="J176" s="153" t="s">
        <v>238</v>
      </c>
      <c r="K176" s="154">
        <v>1</v>
      </c>
      <c r="L176" s="342"/>
      <c r="M176" s="342"/>
      <c r="N176" s="343">
        <f t="shared" si="0"/>
        <v>0</v>
      </c>
      <c r="O176" s="343"/>
      <c r="P176" s="343"/>
      <c r="Q176" s="343"/>
      <c r="R176" s="186"/>
      <c r="T176" s="254" t="s">
        <v>5</v>
      </c>
      <c r="U176" s="255" t="s">
        <v>36</v>
      </c>
      <c r="V176" s="256"/>
      <c r="W176" s="257">
        <f t="shared" si="1"/>
        <v>0</v>
      </c>
      <c r="X176" s="257">
        <v>0.0041667</v>
      </c>
      <c r="Y176" s="257">
        <f t="shared" si="2"/>
        <v>0.0041667</v>
      </c>
      <c r="Z176" s="257">
        <v>0</v>
      </c>
      <c r="AA176" s="258">
        <f t="shared" si="3"/>
        <v>0</v>
      </c>
      <c r="AR176" s="172" t="s">
        <v>132</v>
      </c>
      <c r="AT176" s="172" t="s">
        <v>118</v>
      </c>
      <c r="AU176" s="172" t="s">
        <v>93</v>
      </c>
      <c r="AY176" s="172" t="s">
        <v>117</v>
      </c>
      <c r="BE176" s="259">
        <f t="shared" si="4"/>
        <v>0</v>
      </c>
      <c r="BF176" s="259">
        <f t="shared" si="5"/>
        <v>0</v>
      </c>
      <c r="BG176" s="259">
        <f t="shared" si="6"/>
        <v>0</v>
      </c>
      <c r="BH176" s="259">
        <f t="shared" si="7"/>
        <v>0</v>
      </c>
      <c r="BI176" s="259">
        <f t="shared" si="8"/>
        <v>0</v>
      </c>
      <c r="BJ176" s="172" t="s">
        <v>16</v>
      </c>
      <c r="BK176" s="259">
        <f t="shared" si="9"/>
        <v>0</v>
      </c>
      <c r="BL176" s="172" t="s">
        <v>132</v>
      </c>
      <c r="BM176" s="172" t="s">
        <v>2452</v>
      </c>
    </row>
    <row r="177" spans="2:65" s="182" customFormat="1" ht="16.5" customHeight="1">
      <c r="B177" s="183"/>
      <c r="C177" s="151" t="s">
        <v>374</v>
      </c>
      <c r="D177" s="151" t="s">
        <v>118</v>
      </c>
      <c r="E177" s="152" t="s">
        <v>2453</v>
      </c>
      <c r="F177" s="341" t="s">
        <v>2454</v>
      </c>
      <c r="G177" s="341"/>
      <c r="H177" s="341"/>
      <c r="I177" s="341"/>
      <c r="J177" s="153" t="s">
        <v>238</v>
      </c>
      <c r="K177" s="154">
        <v>5</v>
      </c>
      <c r="L177" s="342"/>
      <c r="M177" s="342"/>
      <c r="N177" s="343">
        <f t="shared" si="0"/>
        <v>0</v>
      </c>
      <c r="O177" s="343"/>
      <c r="P177" s="343"/>
      <c r="Q177" s="343"/>
      <c r="R177" s="186"/>
      <c r="T177" s="254" t="s">
        <v>5</v>
      </c>
      <c r="U177" s="255" t="s">
        <v>36</v>
      </c>
      <c r="V177" s="256"/>
      <c r="W177" s="257">
        <f t="shared" si="1"/>
        <v>0</v>
      </c>
      <c r="X177" s="257">
        <v>0.00076984</v>
      </c>
      <c r="Y177" s="257">
        <f t="shared" si="2"/>
        <v>0.0038492</v>
      </c>
      <c r="Z177" s="257">
        <v>0</v>
      </c>
      <c r="AA177" s="258">
        <f t="shared" si="3"/>
        <v>0</v>
      </c>
      <c r="AR177" s="172" t="s">
        <v>132</v>
      </c>
      <c r="AT177" s="172" t="s">
        <v>118</v>
      </c>
      <c r="AU177" s="172" t="s">
        <v>93</v>
      </c>
      <c r="AY177" s="172" t="s">
        <v>117</v>
      </c>
      <c r="BE177" s="259">
        <f t="shared" si="4"/>
        <v>0</v>
      </c>
      <c r="BF177" s="259">
        <f t="shared" si="5"/>
        <v>0</v>
      </c>
      <c r="BG177" s="259">
        <f t="shared" si="6"/>
        <v>0</v>
      </c>
      <c r="BH177" s="259">
        <f t="shared" si="7"/>
        <v>0</v>
      </c>
      <c r="BI177" s="259">
        <f t="shared" si="8"/>
        <v>0</v>
      </c>
      <c r="BJ177" s="172" t="s">
        <v>16</v>
      </c>
      <c r="BK177" s="259">
        <f t="shared" si="9"/>
        <v>0</v>
      </c>
      <c r="BL177" s="172" t="s">
        <v>132</v>
      </c>
      <c r="BM177" s="172" t="s">
        <v>2455</v>
      </c>
    </row>
    <row r="178" spans="2:65" s="182" customFormat="1" ht="16.5" customHeight="1">
      <c r="B178" s="183"/>
      <c r="C178" s="151" t="s">
        <v>378</v>
      </c>
      <c r="D178" s="151" t="s">
        <v>118</v>
      </c>
      <c r="E178" s="152" t="s">
        <v>2456</v>
      </c>
      <c r="F178" s="341" t="s">
        <v>2457</v>
      </c>
      <c r="G178" s="341"/>
      <c r="H178" s="341"/>
      <c r="I178" s="341"/>
      <c r="J178" s="153" t="s">
        <v>238</v>
      </c>
      <c r="K178" s="154">
        <v>5</v>
      </c>
      <c r="L178" s="342"/>
      <c r="M178" s="342"/>
      <c r="N178" s="343">
        <f aca="true" t="shared" si="10" ref="N178:N241">ROUND(L178*K178,2)</f>
        <v>0</v>
      </c>
      <c r="O178" s="343"/>
      <c r="P178" s="343"/>
      <c r="Q178" s="343"/>
      <c r="R178" s="186"/>
      <c r="T178" s="254" t="s">
        <v>5</v>
      </c>
      <c r="U178" s="255" t="s">
        <v>36</v>
      </c>
      <c r="V178" s="256"/>
      <c r="W178" s="257">
        <f aca="true" t="shared" si="11" ref="W178:W241">V178*K178</f>
        <v>0</v>
      </c>
      <c r="X178" s="257">
        <v>0.00108712</v>
      </c>
      <c r="Y178" s="257">
        <f aca="true" t="shared" si="12" ref="Y178:Y241">X178*K178</f>
        <v>0.0054356000000000005</v>
      </c>
      <c r="Z178" s="257">
        <v>0</v>
      </c>
      <c r="AA178" s="258">
        <f aca="true" t="shared" si="13" ref="AA178:AA241">Z178*K178</f>
        <v>0</v>
      </c>
      <c r="AR178" s="172" t="s">
        <v>132</v>
      </c>
      <c r="AT178" s="172" t="s">
        <v>118</v>
      </c>
      <c r="AU178" s="172" t="s">
        <v>93</v>
      </c>
      <c r="AY178" s="172" t="s">
        <v>117</v>
      </c>
      <c r="BE178" s="259">
        <f aca="true" t="shared" si="14" ref="BE178:BE241">IF(U178="základní",N178,0)</f>
        <v>0</v>
      </c>
      <c r="BF178" s="259">
        <f aca="true" t="shared" si="15" ref="BF178:BF241">IF(U178="snížená",N178,0)</f>
        <v>0</v>
      </c>
      <c r="BG178" s="259">
        <f aca="true" t="shared" si="16" ref="BG178:BG241">IF(U178="zákl. přenesená",N178,0)</f>
        <v>0</v>
      </c>
      <c r="BH178" s="259">
        <f aca="true" t="shared" si="17" ref="BH178:BH241">IF(U178="sníž. přenesená",N178,0)</f>
        <v>0</v>
      </c>
      <c r="BI178" s="259">
        <f aca="true" t="shared" si="18" ref="BI178:BI241">IF(U178="nulová",N178,0)</f>
        <v>0</v>
      </c>
      <c r="BJ178" s="172" t="s">
        <v>16</v>
      </c>
      <c r="BK178" s="259">
        <f aca="true" t="shared" si="19" ref="BK178:BK241">ROUND(L178*K178,2)</f>
        <v>0</v>
      </c>
      <c r="BL178" s="172" t="s">
        <v>132</v>
      </c>
      <c r="BM178" s="172" t="s">
        <v>2458</v>
      </c>
    </row>
    <row r="179" spans="2:65" s="182" customFormat="1" ht="16.5" customHeight="1">
      <c r="B179" s="183"/>
      <c r="C179" s="151" t="s">
        <v>382</v>
      </c>
      <c r="D179" s="151" t="s">
        <v>118</v>
      </c>
      <c r="E179" s="152" t="s">
        <v>2459</v>
      </c>
      <c r="F179" s="341" t="s">
        <v>2460</v>
      </c>
      <c r="G179" s="341"/>
      <c r="H179" s="341"/>
      <c r="I179" s="341"/>
      <c r="J179" s="153" t="s">
        <v>238</v>
      </c>
      <c r="K179" s="154">
        <v>5</v>
      </c>
      <c r="L179" s="342"/>
      <c r="M179" s="342"/>
      <c r="N179" s="343">
        <f t="shared" si="10"/>
        <v>0</v>
      </c>
      <c r="O179" s="343"/>
      <c r="P179" s="343"/>
      <c r="Q179" s="343"/>
      <c r="R179" s="186"/>
      <c r="T179" s="254" t="s">
        <v>5</v>
      </c>
      <c r="U179" s="255" t="s">
        <v>36</v>
      </c>
      <c r="V179" s="256"/>
      <c r="W179" s="257">
        <f t="shared" si="11"/>
        <v>0</v>
      </c>
      <c r="X179" s="257">
        <v>0.0017656</v>
      </c>
      <c r="Y179" s="257">
        <f t="shared" si="12"/>
        <v>0.008827999999999999</v>
      </c>
      <c r="Z179" s="257">
        <v>0</v>
      </c>
      <c r="AA179" s="258">
        <f t="shared" si="13"/>
        <v>0</v>
      </c>
      <c r="AR179" s="172" t="s">
        <v>132</v>
      </c>
      <c r="AT179" s="172" t="s">
        <v>118</v>
      </c>
      <c r="AU179" s="172" t="s">
        <v>93</v>
      </c>
      <c r="AY179" s="172" t="s">
        <v>117</v>
      </c>
      <c r="BE179" s="259">
        <f t="shared" si="14"/>
        <v>0</v>
      </c>
      <c r="BF179" s="259">
        <f t="shared" si="15"/>
        <v>0</v>
      </c>
      <c r="BG179" s="259">
        <f t="shared" si="16"/>
        <v>0</v>
      </c>
      <c r="BH179" s="259">
        <f t="shared" si="17"/>
        <v>0</v>
      </c>
      <c r="BI179" s="259">
        <f t="shared" si="18"/>
        <v>0</v>
      </c>
      <c r="BJ179" s="172" t="s">
        <v>16</v>
      </c>
      <c r="BK179" s="259">
        <f t="shared" si="19"/>
        <v>0</v>
      </c>
      <c r="BL179" s="172" t="s">
        <v>132</v>
      </c>
      <c r="BM179" s="172" t="s">
        <v>2461</v>
      </c>
    </row>
    <row r="180" spans="2:65" s="182" customFormat="1" ht="16.5" customHeight="1">
      <c r="B180" s="183"/>
      <c r="C180" s="151" t="s">
        <v>386</v>
      </c>
      <c r="D180" s="151" t="s">
        <v>118</v>
      </c>
      <c r="E180" s="152" t="s">
        <v>2462</v>
      </c>
      <c r="F180" s="341" t="s">
        <v>2463</v>
      </c>
      <c r="G180" s="341"/>
      <c r="H180" s="341"/>
      <c r="I180" s="341"/>
      <c r="J180" s="153" t="s">
        <v>238</v>
      </c>
      <c r="K180" s="154">
        <v>5</v>
      </c>
      <c r="L180" s="342"/>
      <c r="M180" s="342"/>
      <c r="N180" s="343">
        <f t="shared" si="10"/>
        <v>0</v>
      </c>
      <c r="O180" s="343"/>
      <c r="P180" s="343"/>
      <c r="Q180" s="343"/>
      <c r="R180" s="186"/>
      <c r="T180" s="254" t="s">
        <v>5</v>
      </c>
      <c r="U180" s="255" t="s">
        <v>36</v>
      </c>
      <c r="V180" s="256"/>
      <c r="W180" s="257">
        <f t="shared" si="11"/>
        <v>0</v>
      </c>
      <c r="X180" s="257">
        <v>0.0020756</v>
      </c>
      <c r="Y180" s="257">
        <f t="shared" si="12"/>
        <v>0.010378</v>
      </c>
      <c r="Z180" s="257">
        <v>0</v>
      </c>
      <c r="AA180" s="258">
        <f t="shared" si="13"/>
        <v>0</v>
      </c>
      <c r="AR180" s="172" t="s">
        <v>132</v>
      </c>
      <c r="AT180" s="172" t="s">
        <v>118</v>
      </c>
      <c r="AU180" s="172" t="s">
        <v>93</v>
      </c>
      <c r="AY180" s="172" t="s">
        <v>117</v>
      </c>
      <c r="BE180" s="259">
        <f t="shared" si="14"/>
        <v>0</v>
      </c>
      <c r="BF180" s="259">
        <f t="shared" si="15"/>
        <v>0</v>
      </c>
      <c r="BG180" s="259">
        <f t="shared" si="16"/>
        <v>0</v>
      </c>
      <c r="BH180" s="259">
        <f t="shared" si="17"/>
        <v>0</v>
      </c>
      <c r="BI180" s="259">
        <f t="shared" si="18"/>
        <v>0</v>
      </c>
      <c r="BJ180" s="172" t="s">
        <v>16</v>
      </c>
      <c r="BK180" s="259">
        <f t="shared" si="19"/>
        <v>0</v>
      </c>
      <c r="BL180" s="172" t="s">
        <v>132</v>
      </c>
      <c r="BM180" s="172" t="s">
        <v>2464</v>
      </c>
    </row>
    <row r="181" spans="2:65" s="182" customFormat="1" ht="16.5" customHeight="1">
      <c r="B181" s="183"/>
      <c r="C181" s="151" t="s">
        <v>390</v>
      </c>
      <c r="D181" s="151" t="s">
        <v>118</v>
      </c>
      <c r="E181" s="152" t="s">
        <v>2465</v>
      </c>
      <c r="F181" s="341" t="s">
        <v>2466</v>
      </c>
      <c r="G181" s="341"/>
      <c r="H181" s="341"/>
      <c r="I181" s="341"/>
      <c r="J181" s="153" t="s">
        <v>238</v>
      </c>
      <c r="K181" s="154">
        <v>5</v>
      </c>
      <c r="L181" s="342"/>
      <c r="M181" s="342"/>
      <c r="N181" s="343">
        <f t="shared" si="10"/>
        <v>0</v>
      </c>
      <c r="O181" s="343"/>
      <c r="P181" s="343"/>
      <c r="Q181" s="343"/>
      <c r="R181" s="186"/>
      <c r="T181" s="254" t="s">
        <v>5</v>
      </c>
      <c r="U181" s="255" t="s">
        <v>36</v>
      </c>
      <c r="V181" s="256"/>
      <c r="W181" s="257">
        <f t="shared" si="11"/>
        <v>0</v>
      </c>
      <c r="X181" s="257">
        <v>0.0036164</v>
      </c>
      <c r="Y181" s="257">
        <f t="shared" si="12"/>
        <v>0.018082</v>
      </c>
      <c r="Z181" s="257">
        <v>0</v>
      </c>
      <c r="AA181" s="258">
        <f t="shared" si="13"/>
        <v>0</v>
      </c>
      <c r="AR181" s="172" t="s">
        <v>132</v>
      </c>
      <c r="AT181" s="172" t="s">
        <v>118</v>
      </c>
      <c r="AU181" s="172" t="s">
        <v>93</v>
      </c>
      <c r="AY181" s="172" t="s">
        <v>117</v>
      </c>
      <c r="BE181" s="259">
        <f t="shared" si="14"/>
        <v>0</v>
      </c>
      <c r="BF181" s="259">
        <f t="shared" si="15"/>
        <v>0</v>
      </c>
      <c r="BG181" s="259">
        <f t="shared" si="16"/>
        <v>0</v>
      </c>
      <c r="BH181" s="259">
        <f t="shared" si="17"/>
        <v>0</v>
      </c>
      <c r="BI181" s="259">
        <f t="shared" si="18"/>
        <v>0</v>
      </c>
      <c r="BJ181" s="172" t="s">
        <v>16</v>
      </c>
      <c r="BK181" s="259">
        <f t="shared" si="19"/>
        <v>0</v>
      </c>
      <c r="BL181" s="172" t="s">
        <v>132</v>
      </c>
      <c r="BM181" s="172" t="s">
        <v>2467</v>
      </c>
    </row>
    <row r="182" spans="2:65" s="182" customFormat="1" ht="16.5" customHeight="1">
      <c r="B182" s="183"/>
      <c r="C182" s="151" t="s">
        <v>394</v>
      </c>
      <c r="D182" s="151" t="s">
        <v>118</v>
      </c>
      <c r="E182" s="152" t="s">
        <v>2468</v>
      </c>
      <c r="F182" s="341" t="s">
        <v>2469</v>
      </c>
      <c r="G182" s="341"/>
      <c r="H182" s="341"/>
      <c r="I182" s="341"/>
      <c r="J182" s="153" t="s">
        <v>238</v>
      </c>
      <c r="K182" s="154">
        <v>1</v>
      </c>
      <c r="L182" s="342"/>
      <c r="M182" s="342"/>
      <c r="N182" s="343">
        <f t="shared" si="10"/>
        <v>0</v>
      </c>
      <c r="O182" s="343"/>
      <c r="P182" s="343"/>
      <c r="Q182" s="343"/>
      <c r="R182" s="186"/>
      <c r="T182" s="254" t="s">
        <v>5</v>
      </c>
      <c r="U182" s="255" t="s">
        <v>36</v>
      </c>
      <c r="V182" s="256"/>
      <c r="W182" s="257">
        <f t="shared" si="11"/>
        <v>0</v>
      </c>
      <c r="X182" s="257">
        <v>0.0044118</v>
      </c>
      <c r="Y182" s="257">
        <f t="shared" si="12"/>
        <v>0.0044118</v>
      </c>
      <c r="Z182" s="257">
        <v>0</v>
      </c>
      <c r="AA182" s="258">
        <f t="shared" si="13"/>
        <v>0</v>
      </c>
      <c r="AR182" s="172" t="s">
        <v>132</v>
      </c>
      <c r="AT182" s="172" t="s">
        <v>118</v>
      </c>
      <c r="AU182" s="172" t="s">
        <v>93</v>
      </c>
      <c r="AY182" s="172" t="s">
        <v>117</v>
      </c>
      <c r="BE182" s="259">
        <f t="shared" si="14"/>
        <v>0</v>
      </c>
      <c r="BF182" s="259">
        <f t="shared" si="15"/>
        <v>0</v>
      </c>
      <c r="BG182" s="259">
        <f t="shared" si="16"/>
        <v>0</v>
      </c>
      <c r="BH182" s="259">
        <f t="shared" si="17"/>
        <v>0</v>
      </c>
      <c r="BI182" s="259">
        <f t="shared" si="18"/>
        <v>0</v>
      </c>
      <c r="BJ182" s="172" t="s">
        <v>16</v>
      </c>
      <c r="BK182" s="259">
        <f t="shared" si="19"/>
        <v>0</v>
      </c>
      <c r="BL182" s="172" t="s">
        <v>132</v>
      </c>
      <c r="BM182" s="172" t="s">
        <v>2470</v>
      </c>
    </row>
    <row r="183" spans="2:65" s="182" customFormat="1" ht="25.5" customHeight="1">
      <c r="B183" s="183"/>
      <c r="C183" s="151" t="s">
        <v>398</v>
      </c>
      <c r="D183" s="151" t="s">
        <v>118</v>
      </c>
      <c r="E183" s="152" t="s">
        <v>2471</v>
      </c>
      <c r="F183" s="341" t="s">
        <v>2472</v>
      </c>
      <c r="G183" s="341"/>
      <c r="H183" s="341"/>
      <c r="I183" s="341"/>
      <c r="J183" s="153" t="s">
        <v>238</v>
      </c>
      <c r="K183" s="154">
        <v>5</v>
      </c>
      <c r="L183" s="342"/>
      <c r="M183" s="342"/>
      <c r="N183" s="343">
        <f t="shared" si="10"/>
        <v>0</v>
      </c>
      <c r="O183" s="343"/>
      <c r="P183" s="343"/>
      <c r="Q183" s="343"/>
      <c r="R183" s="186"/>
      <c r="T183" s="254" t="s">
        <v>5</v>
      </c>
      <c r="U183" s="255" t="s">
        <v>36</v>
      </c>
      <c r="V183" s="256"/>
      <c r="W183" s="257">
        <f t="shared" si="11"/>
        <v>0</v>
      </c>
      <c r="X183" s="257">
        <v>0.0004554</v>
      </c>
      <c r="Y183" s="257">
        <f t="shared" si="12"/>
        <v>0.002277</v>
      </c>
      <c r="Z183" s="257">
        <v>0</v>
      </c>
      <c r="AA183" s="258">
        <f t="shared" si="13"/>
        <v>0</v>
      </c>
      <c r="AR183" s="172" t="s">
        <v>132</v>
      </c>
      <c r="AT183" s="172" t="s">
        <v>118</v>
      </c>
      <c r="AU183" s="172" t="s">
        <v>93</v>
      </c>
      <c r="AY183" s="172" t="s">
        <v>117</v>
      </c>
      <c r="BE183" s="259">
        <f t="shared" si="14"/>
        <v>0</v>
      </c>
      <c r="BF183" s="259">
        <f t="shared" si="15"/>
        <v>0</v>
      </c>
      <c r="BG183" s="259">
        <f t="shared" si="16"/>
        <v>0</v>
      </c>
      <c r="BH183" s="259">
        <f t="shared" si="17"/>
        <v>0</v>
      </c>
      <c r="BI183" s="259">
        <f t="shared" si="18"/>
        <v>0</v>
      </c>
      <c r="BJ183" s="172" t="s">
        <v>16</v>
      </c>
      <c r="BK183" s="259">
        <f t="shared" si="19"/>
        <v>0</v>
      </c>
      <c r="BL183" s="172" t="s">
        <v>132</v>
      </c>
      <c r="BM183" s="172" t="s">
        <v>2473</v>
      </c>
    </row>
    <row r="184" spans="2:65" s="182" customFormat="1" ht="25.5" customHeight="1">
      <c r="B184" s="183"/>
      <c r="C184" s="151" t="s">
        <v>402</v>
      </c>
      <c r="D184" s="151" t="s">
        <v>118</v>
      </c>
      <c r="E184" s="152" t="s">
        <v>2474</v>
      </c>
      <c r="F184" s="341" t="s">
        <v>2475</v>
      </c>
      <c r="G184" s="341"/>
      <c r="H184" s="341"/>
      <c r="I184" s="341"/>
      <c r="J184" s="153" t="s">
        <v>238</v>
      </c>
      <c r="K184" s="154">
        <v>5</v>
      </c>
      <c r="L184" s="342"/>
      <c r="M184" s="342"/>
      <c r="N184" s="343">
        <f t="shared" si="10"/>
        <v>0</v>
      </c>
      <c r="O184" s="343"/>
      <c r="P184" s="343"/>
      <c r="Q184" s="343"/>
      <c r="R184" s="186"/>
      <c r="T184" s="254" t="s">
        <v>5</v>
      </c>
      <c r="U184" s="255" t="s">
        <v>36</v>
      </c>
      <c r="V184" s="256"/>
      <c r="W184" s="257">
        <f t="shared" si="11"/>
        <v>0</v>
      </c>
      <c r="X184" s="257">
        <v>0.00051952</v>
      </c>
      <c r="Y184" s="257">
        <f t="shared" si="12"/>
        <v>0.0025976</v>
      </c>
      <c r="Z184" s="257">
        <v>0</v>
      </c>
      <c r="AA184" s="258">
        <f t="shared" si="13"/>
        <v>0</v>
      </c>
      <c r="AR184" s="172" t="s">
        <v>132</v>
      </c>
      <c r="AT184" s="172" t="s">
        <v>118</v>
      </c>
      <c r="AU184" s="172" t="s">
        <v>93</v>
      </c>
      <c r="AY184" s="172" t="s">
        <v>117</v>
      </c>
      <c r="BE184" s="259">
        <f t="shared" si="14"/>
        <v>0</v>
      </c>
      <c r="BF184" s="259">
        <f t="shared" si="15"/>
        <v>0</v>
      </c>
      <c r="BG184" s="259">
        <f t="shared" si="16"/>
        <v>0</v>
      </c>
      <c r="BH184" s="259">
        <f t="shared" si="17"/>
        <v>0</v>
      </c>
      <c r="BI184" s="259">
        <f t="shared" si="18"/>
        <v>0</v>
      </c>
      <c r="BJ184" s="172" t="s">
        <v>16</v>
      </c>
      <c r="BK184" s="259">
        <f t="shared" si="19"/>
        <v>0</v>
      </c>
      <c r="BL184" s="172" t="s">
        <v>132</v>
      </c>
      <c r="BM184" s="172" t="s">
        <v>2476</v>
      </c>
    </row>
    <row r="185" spans="2:65" s="182" customFormat="1" ht="25.5" customHeight="1">
      <c r="B185" s="183"/>
      <c r="C185" s="151" t="s">
        <v>406</v>
      </c>
      <c r="D185" s="151" t="s">
        <v>118</v>
      </c>
      <c r="E185" s="152" t="s">
        <v>2477</v>
      </c>
      <c r="F185" s="341" t="s">
        <v>2478</v>
      </c>
      <c r="G185" s="341"/>
      <c r="H185" s="341"/>
      <c r="I185" s="341"/>
      <c r="J185" s="153" t="s">
        <v>238</v>
      </c>
      <c r="K185" s="154">
        <v>5</v>
      </c>
      <c r="L185" s="342"/>
      <c r="M185" s="342"/>
      <c r="N185" s="343">
        <f t="shared" si="10"/>
        <v>0</v>
      </c>
      <c r="O185" s="343"/>
      <c r="P185" s="343"/>
      <c r="Q185" s="343"/>
      <c r="R185" s="186"/>
      <c r="T185" s="254" t="s">
        <v>5</v>
      </c>
      <c r="U185" s="255" t="s">
        <v>36</v>
      </c>
      <c r="V185" s="256"/>
      <c r="W185" s="257">
        <f t="shared" si="11"/>
        <v>0</v>
      </c>
      <c r="X185" s="257">
        <v>0.00076984</v>
      </c>
      <c r="Y185" s="257">
        <f t="shared" si="12"/>
        <v>0.0038492</v>
      </c>
      <c r="Z185" s="257">
        <v>0</v>
      </c>
      <c r="AA185" s="258">
        <f t="shared" si="13"/>
        <v>0</v>
      </c>
      <c r="AR185" s="172" t="s">
        <v>132</v>
      </c>
      <c r="AT185" s="172" t="s">
        <v>118</v>
      </c>
      <c r="AU185" s="172" t="s">
        <v>93</v>
      </c>
      <c r="AY185" s="172" t="s">
        <v>117</v>
      </c>
      <c r="BE185" s="259">
        <f t="shared" si="14"/>
        <v>0</v>
      </c>
      <c r="BF185" s="259">
        <f t="shared" si="15"/>
        <v>0</v>
      </c>
      <c r="BG185" s="259">
        <f t="shared" si="16"/>
        <v>0</v>
      </c>
      <c r="BH185" s="259">
        <f t="shared" si="17"/>
        <v>0</v>
      </c>
      <c r="BI185" s="259">
        <f t="shared" si="18"/>
        <v>0</v>
      </c>
      <c r="BJ185" s="172" t="s">
        <v>16</v>
      </c>
      <c r="BK185" s="259">
        <f t="shared" si="19"/>
        <v>0</v>
      </c>
      <c r="BL185" s="172" t="s">
        <v>132</v>
      </c>
      <c r="BM185" s="172" t="s">
        <v>2479</v>
      </c>
    </row>
    <row r="186" spans="2:65" s="182" customFormat="1" ht="25.5" customHeight="1">
      <c r="B186" s="183"/>
      <c r="C186" s="151" t="s">
        <v>410</v>
      </c>
      <c r="D186" s="151" t="s">
        <v>118</v>
      </c>
      <c r="E186" s="152" t="s">
        <v>2480</v>
      </c>
      <c r="F186" s="341" t="s">
        <v>2481</v>
      </c>
      <c r="G186" s="341"/>
      <c r="H186" s="341"/>
      <c r="I186" s="341"/>
      <c r="J186" s="153" t="s">
        <v>238</v>
      </c>
      <c r="K186" s="154">
        <v>5</v>
      </c>
      <c r="L186" s="342"/>
      <c r="M186" s="342"/>
      <c r="N186" s="343">
        <f t="shared" si="10"/>
        <v>0</v>
      </c>
      <c r="O186" s="343"/>
      <c r="P186" s="343"/>
      <c r="Q186" s="343"/>
      <c r="R186" s="186"/>
      <c r="T186" s="254" t="s">
        <v>5</v>
      </c>
      <c r="U186" s="255" t="s">
        <v>36</v>
      </c>
      <c r="V186" s="256"/>
      <c r="W186" s="257">
        <f t="shared" si="11"/>
        <v>0</v>
      </c>
      <c r="X186" s="257">
        <v>0.00108712</v>
      </c>
      <c r="Y186" s="257">
        <f t="shared" si="12"/>
        <v>0.0054356000000000005</v>
      </c>
      <c r="Z186" s="257">
        <v>0</v>
      </c>
      <c r="AA186" s="258">
        <f t="shared" si="13"/>
        <v>0</v>
      </c>
      <c r="AR186" s="172" t="s">
        <v>132</v>
      </c>
      <c r="AT186" s="172" t="s">
        <v>118</v>
      </c>
      <c r="AU186" s="172" t="s">
        <v>93</v>
      </c>
      <c r="AY186" s="172" t="s">
        <v>117</v>
      </c>
      <c r="BE186" s="259">
        <f t="shared" si="14"/>
        <v>0</v>
      </c>
      <c r="BF186" s="259">
        <f t="shared" si="15"/>
        <v>0</v>
      </c>
      <c r="BG186" s="259">
        <f t="shared" si="16"/>
        <v>0</v>
      </c>
      <c r="BH186" s="259">
        <f t="shared" si="17"/>
        <v>0</v>
      </c>
      <c r="BI186" s="259">
        <f t="shared" si="18"/>
        <v>0</v>
      </c>
      <c r="BJ186" s="172" t="s">
        <v>16</v>
      </c>
      <c r="BK186" s="259">
        <f t="shared" si="19"/>
        <v>0</v>
      </c>
      <c r="BL186" s="172" t="s">
        <v>132</v>
      </c>
      <c r="BM186" s="172" t="s">
        <v>2482</v>
      </c>
    </row>
    <row r="187" spans="2:65" s="182" customFormat="1" ht="25.5" customHeight="1">
      <c r="B187" s="183"/>
      <c r="C187" s="151" t="s">
        <v>414</v>
      </c>
      <c r="D187" s="151" t="s">
        <v>118</v>
      </c>
      <c r="E187" s="152" t="s">
        <v>2483</v>
      </c>
      <c r="F187" s="341" t="s">
        <v>2484</v>
      </c>
      <c r="G187" s="341"/>
      <c r="H187" s="341"/>
      <c r="I187" s="341"/>
      <c r="J187" s="153" t="s">
        <v>238</v>
      </c>
      <c r="K187" s="154">
        <v>5</v>
      </c>
      <c r="L187" s="342"/>
      <c r="M187" s="342"/>
      <c r="N187" s="343">
        <f t="shared" si="10"/>
        <v>0</v>
      </c>
      <c r="O187" s="343"/>
      <c r="P187" s="343"/>
      <c r="Q187" s="343"/>
      <c r="R187" s="186"/>
      <c r="T187" s="254" t="s">
        <v>5</v>
      </c>
      <c r="U187" s="255" t="s">
        <v>36</v>
      </c>
      <c r="V187" s="256"/>
      <c r="W187" s="257">
        <f t="shared" si="11"/>
        <v>0</v>
      </c>
      <c r="X187" s="257">
        <v>0.0017656</v>
      </c>
      <c r="Y187" s="257">
        <f t="shared" si="12"/>
        <v>0.008827999999999999</v>
      </c>
      <c r="Z187" s="257">
        <v>0</v>
      </c>
      <c r="AA187" s="258">
        <f t="shared" si="13"/>
        <v>0</v>
      </c>
      <c r="AR187" s="172" t="s">
        <v>132</v>
      </c>
      <c r="AT187" s="172" t="s">
        <v>118</v>
      </c>
      <c r="AU187" s="172" t="s">
        <v>93</v>
      </c>
      <c r="AY187" s="172" t="s">
        <v>117</v>
      </c>
      <c r="BE187" s="259">
        <f t="shared" si="14"/>
        <v>0</v>
      </c>
      <c r="BF187" s="259">
        <f t="shared" si="15"/>
        <v>0</v>
      </c>
      <c r="BG187" s="259">
        <f t="shared" si="16"/>
        <v>0</v>
      </c>
      <c r="BH187" s="259">
        <f t="shared" si="17"/>
        <v>0</v>
      </c>
      <c r="BI187" s="259">
        <f t="shared" si="18"/>
        <v>0</v>
      </c>
      <c r="BJ187" s="172" t="s">
        <v>16</v>
      </c>
      <c r="BK187" s="259">
        <f t="shared" si="19"/>
        <v>0</v>
      </c>
      <c r="BL187" s="172" t="s">
        <v>132</v>
      </c>
      <c r="BM187" s="172" t="s">
        <v>2485</v>
      </c>
    </row>
    <row r="188" spans="2:65" s="182" customFormat="1" ht="16.5" customHeight="1">
      <c r="B188" s="183"/>
      <c r="C188" s="151" t="s">
        <v>418</v>
      </c>
      <c r="D188" s="151" t="s">
        <v>118</v>
      </c>
      <c r="E188" s="152" t="s">
        <v>2486</v>
      </c>
      <c r="F188" s="341" t="s">
        <v>2487</v>
      </c>
      <c r="G188" s="341"/>
      <c r="H188" s="341"/>
      <c r="I188" s="341"/>
      <c r="J188" s="153" t="s">
        <v>238</v>
      </c>
      <c r="K188" s="154">
        <v>5</v>
      </c>
      <c r="L188" s="342"/>
      <c r="M188" s="342"/>
      <c r="N188" s="343">
        <f t="shared" si="10"/>
        <v>0</v>
      </c>
      <c r="O188" s="343"/>
      <c r="P188" s="343"/>
      <c r="Q188" s="343"/>
      <c r="R188" s="186"/>
      <c r="T188" s="254" t="s">
        <v>5</v>
      </c>
      <c r="U188" s="255" t="s">
        <v>36</v>
      </c>
      <c r="V188" s="256"/>
      <c r="W188" s="257">
        <f t="shared" si="11"/>
        <v>0</v>
      </c>
      <c r="X188" s="257">
        <v>0.00105032</v>
      </c>
      <c r="Y188" s="257">
        <f t="shared" si="12"/>
        <v>0.0052516</v>
      </c>
      <c r="Z188" s="257">
        <v>0</v>
      </c>
      <c r="AA188" s="258">
        <f t="shared" si="13"/>
        <v>0</v>
      </c>
      <c r="AR188" s="172" t="s">
        <v>132</v>
      </c>
      <c r="AT188" s="172" t="s">
        <v>118</v>
      </c>
      <c r="AU188" s="172" t="s">
        <v>93</v>
      </c>
      <c r="AY188" s="172" t="s">
        <v>117</v>
      </c>
      <c r="BE188" s="259">
        <f t="shared" si="14"/>
        <v>0</v>
      </c>
      <c r="BF188" s="259">
        <f t="shared" si="15"/>
        <v>0</v>
      </c>
      <c r="BG188" s="259">
        <f t="shared" si="16"/>
        <v>0</v>
      </c>
      <c r="BH188" s="259">
        <f t="shared" si="17"/>
        <v>0</v>
      </c>
      <c r="BI188" s="259">
        <f t="shared" si="18"/>
        <v>0</v>
      </c>
      <c r="BJ188" s="172" t="s">
        <v>16</v>
      </c>
      <c r="BK188" s="259">
        <f t="shared" si="19"/>
        <v>0</v>
      </c>
      <c r="BL188" s="172" t="s">
        <v>132</v>
      </c>
      <c r="BM188" s="172" t="s">
        <v>2488</v>
      </c>
    </row>
    <row r="189" spans="2:65" s="182" customFormat="1" ht="16.5" customHeight="1">
      <c r="B189" s="183"/>
      <c r="C189" s="151" t="s">
        <v>422</v>
      </c>
      <c r="D189" s="151" t="s">
        <v>118</v>
      </c>
      <c r="E189" s="152" t="s">
        <v>2489</v>
      </c>
      <c r="F189" s="341" t="s">
        <v>2490</v>
      </c>
      <c r="G189" s="341"/>
      <c r="H189" s="341"/>
      <c r="I189" s="341"/>
      <c r="J189" s="153" t="s">
        <v>238</v>
      </c>
      <c r="K189" s="154">
        <v>5</v>
      </c>
      <c r="L189" s="342"/>
      <c r="M189" s="342"/>
      <c r="N189" s="343">
        <f t="shared" si="10"/>
        <v>0</v>
      </c>
      <c r="O189" s="343"/>
      <c r="P189" s="343"/>
      <c r="Q189" s="343"/>
      <c r="R189" s="186"/>
      <c r="T189" s="254" t="s">
        <v>5</v>
      </c>
      <c r="U189" s="255" t="s">
        <v>36</v>
      </c>
      <c r="V189" s="256"/>
      <c r="W189" s="257">
        <f t="shared" si="11"/>
        <v>0</v>
      </c>
      <c r="X189" s="257">
        <v>0.00162</v>
      </c>
      <c r="Y189" s="257">
        <f t="shared" si="12"/>
        <v>0.0081</v>
      </c>
      <c r="Z189" s="257">
        <v>0</v>
      </c>
      <c r="AA189" s="258">
        <f t="shared" si="13"/>
        <v>0</v>
      </c>
      <c r="AR189" s="172" t="s">
        <v>132</v>
      </c>
      <c r="AT189" s="172" t="s">
        <v>118</v>
      </c>
      <c r="AU189" s="172" t="s">
        <v>93</v>
      </c>
      <c r="AY189" s="172" t="s">
        <v>117</v>
      </c>
      <c r="BE189" s="259">
        <f t="shared" si="14"/>
        <v>0</v>
      </c>
      <c r="BF189" s="259">
        <f t="shared" si="15"/>
        <v>0</v>
      </c>
      <c r="BG189" s="259">
        <f t="shared" si="16"/>
        <v>0</v>
      </c>
      <c r="BH189" s="259">
        <f t="shared" si="17"/>
        <v>0</v>
      </c>
      <c r="BI189" s="259">
        <f t="shared" si="18"/>
        <v>0</v>
      </c>
      <c r="BJ189" s="172" t="s">
        <v>16</v>
      </c>
      <c r="BK189" s="259">
        <f t="shared" si="19"/>
        <v>0</v>
      </c>
      <c r="BL189" s="172" t="s">
        <v>132</v>
      </c>
      <c r="BM189" s="172" t="s">
        <v>2491</v>
      </c>
    </row>
    <row r="190" spans="2:65" s="182" customFormat="1" ht="16.5" customHeight="1">
      <c r="B190" s="183"/>
      <c r="C190" s="151" t="s">
        <v>426</v>
      </c>
      <c r="D190" s="151" t="s">
        <v>118</v>
      </c>
      <c r="E190" s="152" t="s">
        <v>2492</v>
      </c>
      <c r="F190" s="341" t="s">
        <v>2493</v>
      </c>
      <c r="G190" s="341"/>
      <c r="H190" s="341"/>
      <c r="I190" s="341"/>
      <c r="J190" s="153" t="s">
        <v>238</v>
      </c>
      <c r="K190" s="154">
        <v>5</v>
      </c>
      <c r="L190" s="342"/>
      <c r="M190" s="342"/>
      <c r="N190" s="343">
        <f t="shared" si="10"/>
        <v>0</v>
      </c>
      <c r="O190" s="343"/>
      <c r="P190" s="343"/>
      <c r="Q190" s="343"/>
      <c r="R190" s="186"/>
      <c r="T190" s="254" t="s">
        <v>5</v>
      </c>
      <c r="U190" s="255" t="s">
        <v>36</v>
      </c>
      <c r="V190" s="256"/>
      <c r="W190" s="257">
        <f t="shared" si="11"/>
        <v>0</v>
      </c>
      <c r="X190" s="257">
        <v>0.0020774</v>
      </c>
      <c r="Y190" s="257">
        <f t="shared" si="12"/>
        <v>0.010387</v>
      </c>
      <c r="Z190" s="257">
        <v>0</v>
      </c>
      <c r="AA190" s="258">
        <f t="shared" si="13"/>
        <v>0</v>
      </c>
      <c r="AR190" s="172" t="s">
        <v>132</v>
      </c>
      <c r="AT190" s="172" t="s">
        <v>118</v>
      </c>
      <c r="AU190" s="172" t="s">
        <v>93</v>
      </c>
      <c r="AY190" s="172" t="s">
        <v>117</v>
      </c>
      <c r="BE190" s="259">
        <f t="shared" si="14"/>
        <v>0</v>
      </c>
      <c r="BF190" s="259">
        <f t="shared" si="15"/>
        <v>0</v>
      </c>
      <c r="BG190" s="259">
        <f t="shared" si="16"/>
        <v>0</v>
      </c>
      <c r="BH190" s="259">
        <f t="shared" si="17"/>
        <v>0</v>
      </c>
      <c r="BI190" s="259">
        <f t="shared" si="18"/>
        <v>0</v>
      </c>
      <c r="BJ190" s="172" t="s">
        <v>16</v>
      </c>
      <c r="BK190" s="259">
        <f t="shared" si="19"/>
        <v>0</v>
      </c>
      <c r="BL190" s="172" t="s">
        <v>132</v>
      </c>
      <c r="BM190" s="172" t="s">
        <v>2494</v>
      </c>
    </row>
    <row r="191" spans="2:65" s="182" customFormat="1" ht="16.5" customHeight="1">
      <c r="B191" s="183"/>
      <c r="C191" s="151" t="s">
        <v>430</v>
      </c>
      <c r="D191" s="151" t="s">
        <v>118</v>
      </c>
      <c r="E191" s="152" t="s">
        <v>2495</v>
      </c>
      <c r="F191" s="341" t="s">
        <v>2496</v>
      </c>
      <c r="G191" s="341"/>
      <c r="H191" s="341"/>
      <c r="I191" s="341"/>
      <c r="J191" s="153" t="s">
        <v>238</v>
      </c>
      <c r="K191" s="154">
        <v>5</v>
      </c>
      <c r="L191" s="342"/>
      <c r="M191" s="342"/>
      <c r="N191" s="343">
        <f t="shared" si="10"/>
        <v>0</v>
      </c>
      <c r="O191" s="343"/>
      <c r="P191" s="343"/>
      <c r="Q191" s="343"/>
      <c r="R191" s="186"/>
      <c r="T191" s="254" t="s">
        <v>5</v>
      </c>
      <c r="U191" s="255" t="s">
        <v>36</v>
      </c>
      <c r="V191" s="256"/>
      <c r="W191" s="257">
        <f t="shared" si="11"/>
        <v>0</v>
      </c>
      <c r="X191" s="257">
        <v>0.003697</v>
      </c>
      <c r="Y191" s="257">
        <f t="shared" si="12"/>
        <v>0.018485</v>
      </c>
      <c r="Z191" s="257">
        <v>0</v>
      </c>
      <c r="AA191" s="258">
        <f t="shared" si="13"/>
        <v>0</v>
      </c>
      <c r="AR191" s="172" t="s">
        <v>132</v>
      </c>
      <c r="AT191" s="172" t="s">
        <v>118</v>
      </c>
      <c r="AU191" s="172" t="s">
        <v>93</v>
      </c>
      <c r="AY191" s="172" t="s">
        <v>117</v>
      </c>
      <c r="BE191" s="259">
        <f t="shared" si="14"/>
        <v>0</v>
      </c>
      <c r="BF191" s="259">
        <f t="shared" si="15"/>
        <v>0</v>
      </c>
      <c r="BG191" s="259">
        <f t="shared" si="16"/>
        <v>0</v>
      </c>
      <c r="BH191" s="259">
        <f t="shared" si="17"/>
        <v>0</v>
      </c>
      <c r="BI191" s="259">
        <f t="shared" si="18"/>
        <v>0</v>
      </c>
      <c r="BJ191" s="172" t="s">
        <v>16</v>
      </c>
      <c r="BK191" s="259">
        <f t="shared" si="19"/>
        <v>0</v>
      </c>
      <c r="BL191" s="172" t="s">
        <v>132</v>
      </c>
      <c r="BM191" s="172" t="s">
        <v>2497</v>
      </c>
    </row>
    <row r="192" spans="2:65" s="182" customFormat="1" ht="16.5" customHeight="1">
      <c r="B192" s="183"/>
      <c r="C192" s="151" t="s">
        <v>434</v>
      </c>
      <c r="D192" s="151" t="s">
        <v>118</v>
      </c>
      <c r="E192" s="152" t="s">
        <v>2498</v>
      </c>
      <c r="F192" s="341" t="s">
        <v>2499</v>
      </c>
      <c r="G192" s="341"/>
      <c r="H192" s="341"/>
      <c r="I192" s="341"/>
      <c r="J192" s="153" t="s">
        <v>238</v>
      </c>
      <c r="K192" s="154">
        <v>5</v>
      </c>
      <c r="L192" s="342"/>
      <c r="M192" s="342"/>
      <c r="N192" s="343">
        <f t="shared" si="10"/>
        <v>0</v>
      </c>
      <c r="O192" s="343"/>
      <c r="P192" s="343"/>
      <c r="Q192" s="343"/>
      <c r="R192" s="186"/>
      <c r="T192" s="254" t="s">
        <v>5</v>
      </c>
      <c r="U192" s="255" t="s">
        <v>36</v>
      </c>
      <c r="V192" s="256"/>
      <c r="W192" s="257">
        <f t="shared" si="11"/>
        <v>0</v>
      </c>
      <c r="X192" s="257">
        <v>0.00095592</v>
      </c>
      <c r="Y192" s="257">
        <f t="shared" si="12"/>
        <v>0.0047796</v>
      </c>
      <c r="Z192" s="257">
        <v>0</v>
      </c>
      <c r="AA192" s="258">
        <f t="shared" si="13"/>
        <v>0</v>
      </c>
      <c r="AR192" s="172" t="s">
        <v>132</v>
      </c>
      <c r="AT192" s="172" t="s">
        <v>118</v>
      </c>
      <c r="AU192" s="172" t="s">
        <v>93</v>
      </c>
      <c r="AY192" s="172" t="s">
        <v>117</v>
      </c>
      <c r="BE192" s="259">
        <f t="shared" si="14"/>
        <v>0</v>
      </c>
      <c r="BF192" s="259">
        <f t="shared" si="15"/>
        <v>0</v>
      </c>
      <c r="BG192" s="259">
        <f t="shared" si="16"/>
        <v>0</v>
      </c>
      <c r="BH192" s="259">
        <f t="shared" si="17"/>
        <v>0</v>
      </c>
      <c r="BI192" s="259">
        <f t="shared" si="18"/>
        <v>0</v>
      </c>
      <c r="BJ192" s="172" t="s">
        <v>16</v>
      </c>
      <c r="BK192" s="259">
        <f t="shared" si="19"/>
        <v>0</v>
      </c>
      <c r="BL192" s="172" t="s">
        <v>132</v>
      </c>
      <c r="BM192" s="172" t="s">
        <v>2500</v>
      </c>
    </row>
    <row r="193" spans="2:65" s="182" customFormat="1" ht="16.5" customHeight="1">
      <c r="B193" s="183"/>
      <c r="C193" s="151" t="s">
        <v>438</v>
      </c>
      <c r="D193" s="151" t="s">
        <v>118</v>
      </c>
      <c r="E193" s="152" t="s">
        <v>2501</v>
      </c>
      <c r="F193" s="341" t="s">
        <v>2502</v>
      </c>
      <c r="G193" s="341"/>
      <c r="H193" s="341"/>
      <c r="I193" s="341"/>
      <c r="J193" s="153" t="s">
        <v>238</v>
      </c>
      <c r="K193" s="154">
        <v>5</v>
      </c>
      <c r="L193" s="342"/>
      <c r="M193" s="342"/>
      <c r="N193" s="343">
        <f t="shared" si="10"/>
        <v>0</v>
      </c>
      <c r="O193" s="343"/>
      <c r="P193" s="343"/>
      <c r="Q193" s="343"/>
      <c r="R193" s="186"/>
      <c r="T193" s="254" t="s">
        <v>5</v>
      </c>
      <c r="U193" s="255" t="s">
        <v>36</v>
      </c>
      <c r="V193" s="256"/>
      <c r="W193" s="257">
        <f t="shared" si="11"/>
        <v>0</v>
      </c>
      <c r="X193" s="257">
        <v>0.001446</v>
      </c>
      <c r="Y193" s="257">
        <f t="shared" si="12"/>
        <v>0.00723</v>
      </c>
      <c r="Z193" s="257">
        <v>0</v>
      </c>
      <c r="AA193" s="258">
        <f t="shared" si="13"/>
        <v>0</v>
      </c>
      <c r="AR193" s="172" t="s">
        <v>132</v>
      </c>
      <c r="AT193" s="172" t="s">
        <v>118</v>
      </c>
      <c r="AU193" s="172" t="s">
        <v>93</v>
      </c>
      <c r="AY193" s="172" t="s">
        <v>117</v>
      </c>
      <c r="BE193" s="259">
        <f t="shared" si="14"/>
        <v>0</v>
      </c>
      <c r="BF193" s="259">
        <f t="shared" si="15"/>
        <v>0</v>
      </c>
      <c r="BG193" s="259">
        <f t="shared" si="16"/>
        <v>0</v>
      </c>
      <c r="BH193" s="259">
        <f t="shared" si="17"/>
        <v>0</v>
      </c>
      <c r="BI193" s="259">
        <f t="shared" si="18"/>
        <v>0</v>
      </c>
      <c r="BJ193" s="172" t="s">
        <v>16</v>
      </c>
      <c r="BK193" s="259">
        <f t="shared" si="19"/>
        <v>0</v>
      </c>
      <c r="BL193" s="172" t="s">
        <v>132</v>
      </c>
      <c r="BM193" s="172" t="s">
        <v>2503</v>
      </c>
    </row>
    <row r="194" spans="2:65" s="182" customFormat="1" ht="16.5" customHeight="1">
      <c r="B194" s="183"/>
      <c r="C194" s="151" t="s">
        <v>442</v>
      </c>
      <c r="D194" s="151" t="s">
        <v>118</v>
      </c>
      <c r="E194" s="152" t="s">
        <v>2504</v>
      </c>
      <c r="F194" s="341" t="s">
        <v>2505</v>
      </c>
      <c r="G194" s="341"/>
      <c r="H194" s="341"/>
      <c r="I194" s="341"/>
      <c r="J194" s="153" t="s">
        <v>238</v>
      </c>
      <c r="K194" s="154">
        <v>5</v>
      </c>
      <c r="L194" s="342"/>
      <c r="M194" s="342"/>
      <c r="N194" s="343">
        <f t="shared" si="10"/>
        <v>0</v>
      </c>
      <c r="O194" s="343"/>
      <c r="P194" s="343"/>
      <c r="Q194" s="343"/>
      <c r="R194" s="186"/>
      <c r="T194" s="254" t="s">
        <v>5</v>
      </c>
      <c r="U194" s="255" t="s">
        <v>36</v>
      </c>
      <c r="V194" s="256"/>
      <c r="W194" s="257">
        <f t="shared" si="11"/>
        <v>0</v>
      </c>
      <c r="X194" s="257">
        <v>0.00185</v>
      </c>
      <c r="Y194" s="257">
        <f t="shared" si="12"/>
        <v>0.009250000000000001</v>
      </c>
      <c r="Z194" s="257">
        <v>0</v>
      </c>
      <c r="AA194" s="258">
        <f t="shared" si="13"/>
        <v>0</v>
      </c>
      <c r="AR194" s="172" t="s">
        <v>132</v>
      </c>
      <c r="AT194" s="172" t="s">
        <v>118</v>
      </c>
      <c r="AU194" s="172" t="s">
        <v>93</v>
      </c>
      <c r="AY194" s="172" t="s">
        <v>117</v>
      </c>
      <c r="BE194" s="259">
        <f t="shared" si="14"/>
        <v>0</v>
      </c>
      <c r="BF194" s="259">
        <f t="shared" si="15"/>
        <v>0</v>
      </c>
      <c r="BG194" s="259">
        <f t="shared" si="16"/>
        <v>0</v>
      </c>
      <c r="BH194" s="259">
        <f t="shared" si="17"/>
        <v>0</v>
      </c>
      <c r="BI194" s="259">
        <f t="shared" si="18"/>
        <v>0</v>
      </c>
      <c r="BJ194" s="172" t="s">
        <v>16</v>
      </c>
      <c r="BK194" s="259">
        <f t="shared" si="19"/>
        <v>0</v>
      </c>
      <c r="BL194" s="172" t="s">
        <v>132</v>
      </c>
      <c r="BM194" s="172" t="s">
        <v>2506</v>
      </c>
    </row>
    <row r="195" spans="2:65" s="182" customFormat="1" ht="16.5" customHeight="1">
      <c r="B195" s="183"/>
      <c r="C195" s="151" t="s">
        <v>446</v>
      </c>
      <c r="D195" s="151" t="s">
        <v>118</v>
      </c>
      <c r="E195" s="152" t="s">
        <v>2507</v>
      </c>
      <c r="F195" s="341" t="s">
        <v>2508</v>
      </c>
      <c r="G195" s="341"/>
      <c r="H195" s="341"/>
      <c r="I195" s="341"/>
      <c r="J195" s="153" t="s">
        <v>238</v>
      </c>
      <c r="K195" s="154">
        <v>5</v>
      </c>
      <c r="L195" s="342"/>
      <c r="M195" s="342"/>
      <c r="N195" s="343">
        <f t="shared" si="10"/>
        <v>0</v>
      </c>
      <c r="O195" s="343"/>
      <c r="P195" s="343"/>
      <c r="Q195" s="343"/>
      <c r="R195" s="186"/>
      <c r="T195" s="254" t="s">
        <v>5</v>
      </c>
      <c r="U195" s="255" t="s">
        <v>36</v>
      </c>
      <c r="V195" s="256"/>
      <c r="W195" s="257">
        <f t="shared" si="11"/>
        <v>0</v>
      </c>
      <c r="X195" s="257">
        <v>0.0029314</v>
      </c>
      <c r="Y195" s="257">
        <f t="shared" si="12"/>
        <v>0.014657</v>
      </c>
      <c r="Z195" s="257">
        <v>0</v>
      </c>
      <c r="AA195" s="258">
        <f t="shared" si="13"/>
        <v>0</v>
      </c>
      <c r="AR195" s="172" t="s">
        <v>132</v>
      </c>
      <c r="AT195" s="172" t="s">
        <v>118</v>
      </c>
      <c r="AU195" s="172" t="s">
        <v>93</v>
      </c>
      <c r="AY195" s="172" t="s">
        <v>117</v>
      </c>
      <c r="BE195" s="259">
        <f t="shared" si="14"/>
        <v>0</v>
      </c>
      <c r="BF195" s="259">
        <f t="shared" si="15"/>
        <v>0</v>
      </c>
      <c r="BG195" s="259">
        <f t="shared" si="16"/>
        <v>0</v>
      </c>
      <c r="BH195" s="259">
        <f t="shared" si="17"/>
        <v>0</v>
      </c>
      <c r="BI195" s="259">
        <f t="shared" si="18"/>
        <v>0</v>
      </c>
      <c r="BJ195" s="172" t="s">
        <v>16</v>
      </c>
      <c r="BK195" s="259">
        <f t="shared" si="19"/>
        <v>0</v>
      </c>
      <c r="BL195" s="172" t="s">
        <v>132</v>
      </c>
      <c r="BM195" s="172" t="s">
        <v>2509</v>
      </c>
    </row>
    <row r="196" spans="2:65" s="182" customFormat="1" ht="25.5" customHeight="1">
      <c r="B196" s="183"/>
      <c r="C196" s="151" t="s">
        <v>450</v>
      </c>
      <c r="D196" s="151" t="s">
        <v>118</v>
      </c>
      <c r="E196" s="152" t="s">
        <v>2510</v>
      </c>
      <c r="F196" s="341" t="s">
        <v>2511</v>
      </c>
      <c r="G196" s="341"/>
      <c r="H196" s="341"/>
      <c r="I196" s="341"/>
      <c r="J196" s="153" t="s">
        <v>238</v>
      </c>
      <c r="K196" s="154">
        <v>1</v>
      </c>
      <c r="L196" s="342"/>
      <c r="M196" s="342"/>
      <c r="N196" s="343">
        <f t="shared" si="10"/>
        <v>0</v>
      </c>
      <c r="O196" s="343"/>
      <c r="P196" s="343"/>
      <c r="Q196" s="343"/>
      <c r="R196" s="186"/>
      <c r="T196" s="254" t="s">
        <v>5</v>
      </c>
      <c r="U196" s="255" t="s">
        <v>36</v>
      </c>
      <c r="V196" s="256"/>
      <c r="W196" s="257">
        <f t="shared" si="11"/>
        <v>0</v>
      </c>
      <c r="X196" s="257">
        <v>0.0005634</v>
      </c>
      <c r="Y196" s="257">
        <f t="shared" si="12"/>
        <v>0.0005634</v>
      </c>
      <c r="Z196" s="257">
        <v>0</v>
      </c>
      <c r="AA196" s="258">
        <f t="shared" si="13"/>
        <v>0</v>
      </c>
      <c r="AR196" s="172" t="s">
        <v>132</v>
      </c>
      <c r="AT196" s="172" t="s">
        <v>118</v>
      </c>
      <c r="AU196" s="172" t="s">
        <v>93</v>
      </c>
      <c r="AY196" s="172" t="s">
        <v>117</v>
      </c>
      <c r="BE196" s="259">
        <f t="shared" si="14"/>
        <v>0</v>
      </c>
      <c r="BF196" s="259">
        <f t="shared" si="15"/>
        <v>0</v>
      </c>
      <c r="BG196" s="259">
        <f t="shared" si="16"/>
        <v>0</v>
      </c>
      <c r="BH196" s="259">
        <f t="shared" si="17"/>
        <v>0</v>
      </c>
      <c r="BI196" s="259">
        <f t="shared" si="18"/>
        <v>0</v>
      </c>
      <c r="BJ196" s="172" t="s">
        <v>16</v>
      </c>
      <c r="BK196" s="259">
        <f t="shared" si="19"/>
        <v>0</v>
      </c>
      <c r="BL196" s="172" t="s">
        <v>132</v>
      </c>
      <c r="BM196" s="172" t="s">
        <v>2512</v>
      </c>
    </row>
    <row r="197" spans="2:65" s="182" customFormat="1" ht="25.5" customHeight="1">
      <c r="B197" s="183"/>
      <c r="C197" s="151" t="s">
        <v>454</v>
      </c>
      <c r="D197" s="151" t="s">
        <v>118</v>
      </c>
      <c r="E197" s="152" t="s">
        <v>2513</v>
      </c>
      <c r="F197" s="341" t="s">
        <v>2514</v>
      </c>
      <c r="G197" s="341"/>
      <c r="H197" s="341"/>
      <c r="I197" s="341"/>
      <c r="J197" s="153" t="s">
        <v>238</v>
      </c>
      <c r="K197" s="154">
        <v>1</v>
      </c>
      <c r="L197" s="342"/>
      <c r="M197" s="342"/>
      <c r="N197" s="343">
        <f t="shared" si="10"/>
        <v>0</v>
      </c>
      <c r="O197" s="343"/>
      <c r="P197" s="343"/>
      <c r="Q197" s="343"/>
      <c r="R197" s="186"/>
      <c r="T197" s="254" t="s">
        <v>5</v>
      </c>
      <c r="U197" s="255" t="s">
        <v>36</v>
      </c>
      <c r="V197" s="256"/>
      <c r="W197" s="257">
        <f t="shared" si="11"/>
        <v>0</v>
      </c>
      <c r="X197" s="257">
        <v>0.0010996</v>
      </c>
      <c r="Y197" s="257">
        <f t="shared" si="12"/>
        <v>0.0010996</v>
      </c>
      <c r="Z197" s="257">
        <v>0</v>
      </c>
      <c r="AA197" s="258">
        <f t="shared" si="13"/>
        <v>0</v>
      </c>
      <c r="AR197" s="172" t="s">
        <v>132</v>
      </c>
      <c r="AT197" s="172" t="s">
        <v>118</v>
      </c>
      <c r="AU197" s="172" t="s">
        <v>93</v>
      </c>
      <c r="AY197" s="172" t="s">
        <v>117</v>
      </c>
      <c r="BE197" s="259">
        <f t="shared" si="14"/>
        <v>0</v>
      </c>
      <c r="BF197" s="259">
        <f t="shared" si="15"/>
        <v>0</v>
      </c>
      <c r="BG197" s="259">
        <f t="shared" si="16"/>
        <v>0</v>
      </c>
      <c r="BH197" s="259">
        <f t="shared" si="17"/>
        <v>0</v>
      </c>
      <c r="BI197" s="259">
        <f t="shared" si="18"/>
        <v>0</v>
      </c>
      <c r="BJ197" s="172" t="s">
        <v>16</v>
      </c>
      <c r="BK197" s="259">
        <f t="shared" si="19"/>
        <v>0</v>
      </c>
      <c r="BL197" s="172" t="s">
        <v>132</v>
      </c>
      <c r="BM197" s="172" t="s">
        <v>2515</v>
      </c>
    </row>
    <row r="198" spans="2:65" s="182" customFormat="1" ht="25.5" customHeight="1">
      <c r="B198" s="183"/>
      <c r="C198" s="151" t="s">
        <v>458</v>
      </c>
      <c r="D198" s="151" t="s">
        <v>118</v>
      </c>
      <c r="E198" s="152" t="s">
        <v>2516</v>
      </c>
      <c r="F198" s="341" t="s">
        <v>2517</v>
      </c>
      <c r="G198" s="341"/>
      <c r="H198" s="341"/>
      <c r="I198" s="341"/>
      <c r="J198" s="153" t="s">
        <v>238</v>
      </c>
      <c r="K198" s="154">
        <v>1</v>
      </c>
      <c r="L198" s="342"/>
      <c r="M198" s="342"/>
      <c r="N198" s="343">
        <f t="shared" si="10"/>
        <v>0</v>
      </c>
      <c r="O198" s="343"/>
      <c r="P198" s="343"/>
      <c r="Q198" s="343"/>
      <c r="R198" s="186"/>
      <c r="T198" s="254" t="s">
        <v>5</v>
      </c>
      <c r="U198" s="255" t="s">
        <v>36</v>
      </c>
      <c r="V198" s="256"/>
      <c r="W198" s="257">
        <f t="shared" si="11"/>
        <v>0</v>
      </c>
      <c r="X198" s="257">
        <v>0.0008211</v>
      </c>
      <c r="Y198" s="257">
        <f t="shared" si="12"/>
        <v>0.0008211</v>
      </c>
      <c r="Z198" s="257">
        <v>0</v>
      </c>
      <c r="AA198" s="258">
        <f t="shared" si="13"/>
        <v>0</v>
      </c>
      <c r="AR198" s="172" t="s">
        <v>132</v>
      </c>
      <c r="AT198" s="172" t="s">
        <v>118</v>
      </c>
      <c r="AU198" s="172" t="s">
        <v>93</v>
      </c>
      <c r="AY198" s="172" t="s">
        <v>117</v>
      </c>
      <c r="BE198" s="259">
        <f t="shared" si="14"/>
        <v>0</v>
      </c>
      <c r="BF198" s="259">
        <f t="shared" si="15"/>
        <v>0</v>
      </c>
      <c r="BG198" s="259">
        <f t="shared" si="16"/>
        <v>0</v>
      </c>
      <c r="BH198" s="259">
        <f t="shared" si="17"/>
        <v>0</v>
      </c>
      <c r="BI198" s="259">
        <f t="shared" si="18"/>
        <v>0</v>
      </c>
      <c r="BJ198" s="172" t="s">
        <v>16</v>
      </c>
      <c r="BK198" s="259">
        <f t="shared" si="19"/>
        <v>0</v>
      </c>
      <c r="BL198" s="172" t="s">
        <v>132</v>
      </c>
      <c r="BM198" s="172" t="s">
        <v>2518</v>
      </c>
    </row>
    <row r="199" spans="2:65" s="182" customFormat="1" ht="25.5" customHeight="1">
      <c r="B199" s="183"/>
      <c r="C199" s="151" t="s">
        <v>462</v>
      </c>
      <c r="D199" s="151" t="s">
        <v>118</v>
      </c>
      <c r="E199" s="152" t="s">
        <v>2519</v>
      </c>
      <c r="F199" s="341" t="s">
        <v>2520</v>
      </c>
      <c r="G199" s="341"/>
      <c r="H199" s="341"/>
      <c r="I199" s="341"/>
      <c r="J199" s="153" t="s">
        <v>238</v>
      </c>
      <c r="K199" s="154">
        <v>1</v>
      </c>
      <c r="L199" s="342"/>
      <c r="M199" s="342"/>
      <c r="N199" s="343">
        <f t="shared" si="10"/>
        <v>0</v>
      </c>
      <c r="O199" s="343"/>
      <c r="P199" s="343"/>
      <c r="Q199" s="343"/>
      <c r="R199" s="186"/>
      <c r="T199" s="254" t="s">
        <v>5</v>
      </c>
      <c r="U199" s="255" t="s">
        <v>36</v>
      </c>
      <c r="V199" s="256"/>
      <c r="W199" s="257">
        <f t="shared" si="11"/>
        <v>0</v>
      </c>
      <c r="X199" s="257">
        <v>0.0022234</v>
      </c>
      <c r="Y199" s="257">
        <f t="shared" si="12"/>
        <v>0.0022234</v>
      </c>
      <c r="Z199" s="257">
        <v>0</v>
      </c>
      <c r="AA199" s="258">
        <f t="shared" si="13"/>
        <v>0</v>
      </c>
      <c r="AR199" s="172" t="s">
        <v>132</v>
      </c>
      <c r="AT199" s="172" t="s">
        <v>118</v>
      </c>
      <c r="AU199" s="172" t="s">
        <v>93</v>
      </c>
      <c r="AY199" s="172" t="s">
        <v>117</v>
      </c>
      <c r="BE199" s="259">
        <f t="shared" si="14"/>
        <v>0</v>
      </c>
      <c r="BF199" s="259">
        <f t="shared" si="15"/>
        <v>0</v>
      </c>
      <c r="BG199" s="259">
        <f t="shared" si="16"/>
        <v>0</v>
      </c>
      <c r="BH199" s="259">
        <f t="shared" si="17"/>
        <v>0</v>
      </c>
      <c r="BI199" s="259">
        <f t="shared" si="18"/>
        <v>0</v>
      </c>
      <c r="BJ199" s="172" t="s">
        <v>16</v>
      </c>
      <c r="BK199" s="259">
        <f t="shared" si="19"/>
        <v>0</v>
      </c>
      <c r="BL199" s="172" t="s">
        <v>132</v>
      </c>
      <c r="BM199" s="172" t="s">
        <v>2521</v>
      </c>
    </row>
    <row r="200" spans="2:65" s="182" customFormat="1" ht="25.5" customHeight="1">
      <c r="B200" s="183"/>
      <c r="C200" s="151" t="s">
        <v>466</v>
      </c>
      <c r="D200" s="151" t="s">
        <v>118</v>
      </c>
      <c r="E200" s="152" t="s">
        <v>2522</v>
      </c>
      <c r="F200" s="341" t="s">
        <v>2523</v>
      </c>
      <c r="G200" s="341"/>
      <c r="H200" s="341"/>
      <c r="I200" s="341"/>
      <c r="J200" s="153" t="s">
        <v>238</v>
      </c>
      <c r="K200" s="154">
        <v>1</v>
      </c>
      <c r="L200" s="342"/>
      <c r="M200" s="342"/>
      <c r="N200" s="343">
        <f t="shared" si="10"/>
        <v>0</v>
      </c>
      <c r="O200" s="343"/>
      <c r="P200" s="343"/>
      <c r="Q200" s="343"/>
      <c r="R200" s="186"/>
      <c r="T200" s="254" t="s">
        <v>5</v>
      </c>
      <c r="U200" s="255" t="s">
        <v>36</v>
      </c>
      <c r="V200" s="256"/>
      <c r="W200" s="257">
        <f t="shared" si="11"/>
        <v>0</v>
      </c>
      <c r="X200" s="257">
        <v>0.0005873</v>
      </c>
      <c r="Y200" s="257">
        <f t="shared" si="12"/>
        <v>0.0005873</v>
      </c>
      <c r="Z200" s="257">
        <v>0</v>
      </c>
      <c r="AA200" s="258">
        <f t="shared" si="13"/>
        <v>0</v>
      </c>
      <c r="AR200" s="172" t="s">
        <v>132</v>
      </c>
      <c r="AT200" s="172" t="s">
        <v>118</v>
      </c>
      <c r="AU200" s="172" t="s">
        <v>93</v>
      </c>
      <c r="AY200" s="172" t="s">
        <v>117</v>
      </c>
      <c r="BE200" s="259">
        <f t="shared" si="14"/>
        <v>0</v>
      </c>
      <c r="BF200" s="259">
        <f t="shared" si="15"/>
        <v>0</v>
      </c>
      <c r="BG200" s="259">
        <f t="shared" si="16"/>
        <v>0</v>
      </c>
      <c r="BH200" s="259">
        <f t="shared" si="17"/>
        <v>0</v>
      </c>
      <c r="BI200" s="259">
        <f t="shared" si="18"/>
        <v>0</v>
      </c>
      <c r="BJ200" s="172" t="s">
        <v>16</v>
      </c>
      <c r="BK200" s="259">
        <f t="shared" si="19"/>
        <v>0</v>
      </c>
      <c r="BL200" s="172" t="s">
        <v>132</v>
      </c>
      <c r="BM200" s="172" t="s">
        <v>2524</v>
      </c>
    </row>
    <row r="201" spans="2:65" s="182" customFormat="1" ht="25.5" customHeight="1">
      <c r="B201" s="183"/>
      <c r="C201" s="151" t="s">
        <v>470</v>
      </c>
      <c r="D201" s="151" t="s">
        <v>118</v>
      </c>
      <c r="E201" s="152" t="s">
        <v>2525</v>
      </c>
      <c r="F201" s="341" t="s">
        <v>2526</v>
      </c>
      <c r="G201" s="341"/>
      <c r="H201" s="341"/>
      <c r="I201" s="341"/>
      <c r="J201" s="153" t="s">
        <v>238</v>
      </c>
      <c r="K201" s="154">
        <v>1</v>
      </c>
      <c r="L201" s="342"/>
      <c r="M201" s="342"/>
      <c r="N201" s="343">
        <f t="shared" si="10"/>
        <v>0</v>
      </c>
      <c r="O201" s="343"/>
      <c r="P201" s="343"/>
      <c r="Q201" s="343"/>
      <c r="R201" s="186"/>
      <c r="T201" s="254" t="s">
        <v>5</v>
      </c>
      <c r="U201" s="255" t="s">
        <v>36</v>
      </c>
      <c r="V201" s="256"/>
      <c r="W201" s="257">
        <f t="shared" si="11"/>
        <v>0</v>
      </c>
      <c r="X201" s="257">
        <v>0.001206</v>
      </c>
      <c r="Y201" s="257">
        <f t="shared" si="12"/>
        <v>0.001206</v>
      </c>
      <c r="Z201" s="257">
        <v>0</v>
      </c>
      <c r="AA201" s="258">
        <f t="shared" si="13"/>
        <v>0</v>
      </c>
      <c r="AR201" s="172" t="s">
        <v>132</v>
      </c>
      <c r="AT201" s="172" t="s">
        <v>118</v>
      </c>
      <c r="AU201" s="172" t="s">
        <v>93</v>
      </c>
      <c r="AY201" s="172" t="s">
        <v>117</v>
      </c>
      <c r="BE201" s="259">
        <f t="shared" si="14"/>
        <v>0</v>
      </c>
      <c r="BF201" s="259">
        <f t="shared" si="15"/>
        <v>0</v>
      </c>
      <c r="BG201" s="259">
        <f t="shared" si="16"/>
        <v>0</v>
      </c>
      <c r="BH201" s="259">
        <f t="shared" si="17"/>
        <v>0</v>
      </c>
      <c r="BI201" s="259">
        <f t="shared" si="18"/>
        <v>0</v>
      </c>
      <c r="BJ201" s="172" t="s">
        <v>16</v>
      </c>
      <c r="BK201" s="259">
        <f t="shared" si="19"/>
        <v>0</v>
      </c>
      <c r="BL201" s="172" t="s">
        <v>132</v>
      </c>
      <c r="BM201" s="172" t="s">
        <v>2527</v>
      </c>
    </row>
    <row r="202" spans="2:65" s="182" customFormat="1" ht="25.5" customHeight="1">
      <c r="B202" s="183"/>
      <c r="C202" s="151" t="s">
        <v>474</v>
      </c>
      <c r="D202" s="151" t="s">
        <v>118</v>
      </c>
      <c r="E202" s="152" t="s">
        <v>2528</v>
      </c>
      <c r="F202" s="341" t="s">
        <v>2529</v>
      </c>
      <c r="G202" s="341"/>
      <c r="H202" s="341"/>
      <c r="I202" s="341"/>
      <c r="J202" s="153" t="s">
        <v>238</v>
      </c>
      <c r="K202" s="154">
        <v>1</v>
      </c>
      <c r="L202" s="342"/>
      <c r="M202" s="342"/>
      <c r="N202" s="343">
        <f t="shared" si="10"/>
        <v>0</v>
      </c>
      <c r="O202" s="343"/>
      <c r="P202" s="343"/>
      <c r="Q202" s="343"/>
      <c r="R202" s="186"/>
      <c r="T202" s="254" t="s">
        <v>5</v>
      </c>
      <c r="U202" s="255" t="s">
        <v>36</v>
      </c>
      <c r="V202" s="256"/>
      <c r="W202" s="257">
        <f t="shared" si="11"/>
        <v>0</v>
      </c>
      <c r="X202" s="257">
        <v>0.0008971</v>
      </c>
      <c r="Y202" s="257">
        <f t="shared" si="12"/>
        <v>0.0008971</v>
      </c>
      <c r="Z202" s="257">
        <v>0</v>
      </c>
      <c r="AA202" s="258">
        <f t="shared" si="13"/>
        <v>0</v>
      </c>
      <c r="AR202" s="172" t="s">
        <v>132</v>
      </c>
      <c r="AT202" s="172" t="s">
        <v>118</v>
      </c>
      <c r="AU202" s="172" t="s">
        <v>93</v>
      </c>
      <c r="AY202" s="172" t="s">
        <v>117</v>
      </c>
      <c r="BE202" s="259">
        <f t="shared" si="14"/>
        <v>0</v>
      </c>
      <c r="BF202" s="259">
        <f t="shared" si="15"/>
        <v>0</v>
      </c>
      <c r="BG202" s="259">
        <f t="shared" si="16"/>
        <v>0</v>
      </c>
      <c r="BH202" s="259">
        <f t="shared" si="17"/>
        <v>0</v>
      </c>
      <c r="BI202" s="259">
        <f t="shared" si="18"/>
        <v>0</v>
      </c>
      <c r="BJ202" s="172" t="s">
        <v>16</v>
      </c>
      <c r="BK202" s="259">
        <f t="shared" si="19"/>
        <v>0</v>
      </c>
      <c r="BL202" s="172" t="s">
        <v>132</v>
      </c>
      <c r="BM202" s="172" t="s">
        <v>2530</v>
      </c>
    </row>
    <row r="203" spans="2:65" s="182" customFormat="1" ht="25.5" customHeight="1">
      <c r="B203" s="183"/>
      <c r="C203" s="151" t="s">
        <v>478</v>
      </c>
      <c r="D203" s="151" t="s">
        <v>118</v>
      </c>
      <c r="E203" s="152" t="s">
        <v>2531</v>
      </c>
      <c r="F203" s="341" t="s">
        <v>2532</v>
      </c>
      <c r="G203" s="341"/>
      <c r="H203" s="341"/>
      <c r="I203" s="341"/>
      <c r="J203" s="153" t="s">
        <v>238</v>
      </c>
      <c r="K203" s="154">
        <v>1</v>
      </c>
      <c r="L203" s="342"/>
      <c r="M203" s="342"/>
      <c r="N203" s="343">
        <f t="shared" si="10"/>
        <v>0</v>
      </c>
      <c r="O203" s="343"/>
      <c r="P203" s="343"/>
      <c r="Q203" s="343"/>
      <c r="R203" s="186"/>
      <c r="T203" s="254" t="s">
        <v>5</v>
      </c>
      <c r="U203" s="255" t="s">
        <v>36</v>
      </c>
      <c r="V203" s="256"/>
      <c r="W203" s="257">
        <f t="shared" si="11"/>
        <v>0</v>
      </c>
      <c r="X203" s="257">
        <v>0.0023604</v>
      </c>
      <c r="Y203" s="257">
        <f t="shared" si="12"/>
        <v>0.0023604</v>
      </c>
      <c r="Z203" s="257">
        <v>0</v>
      </c>
      <c r="AA203" s="258">
        <f t="shared" si="13"/>
        <v>0</v>
      </c>
      <c r="AR203" s="172" t="s">
        <v>132</v>
      </c>
      <c r="AT203" s="172" t="s">
        <v>118</v>
      </c>
      <c r="AU203" s="172" t="s">
        <v>93</v>
      </c>
      <c r="AY203" s="172" t="s">
        <v>117</v>
      </c>
      <c r="BE203" s="259">
        <f t="shared" si="14"/>
        <v>0</v>
      </c>
      <c r="BF203" s="259">
        <f t="shared" si="15"/>
        <v>0</v>
      </c>
      <c r="BG203" s="259">
        <f t="shared" si="16"/>
        <v>0</v>
      </c>
      <c r="BH203" s="259">
        <f t="shared" si="17"/>
        <v>0</v>
      </c>
      <c r="BI203" s="259">
        <f t="shared" si="18"/>
        <v>0</v>
      </c>
      <c r="BJ203" s="172" t="s">
        <v>16</v>
      </c>
      <c r="BK203" s="259">
        <f t="shared" si="19"/>
        <v>0</v>
      </c>
      <c r="BL203" s="172" t="s">
        <v>132</v>
      </c>
      <c r="BM203" s="172" t="s">
        <v>2533</v>
      </c>
    </row>
    <row r="204" spans="2:65" s="182" customFormat="1" ht="25.5" customHeight="1">
      <c r="B204" s="183"/>
      <c r="C204" s="151" t="s">
        <v>482</v>
      </c>
      <c r="D204" s="151" t="s">
        <v>118</v>
      </c>
      <c r="E204" s="152" t="s">
        <v>2534</v>
      </c>
      <c r="F204" s="341" t="s">
        <v>2535</v>
      </c>
      <c r="G204" s="341"/>
      <c r="H204" s="341"/>
      <c r="I204" s="341"/>
      <c r="J204" s="153" t="s">
        <v>238</v>
      </c>
      <c r="K204" s="154">
        <v>1</v>
      </c>
      <c r="L204" s="342"/>
      <c r="M204" s="342"/>
      <c r="N204" s="343">
        <f t="shared" si="10"/>
        <v>0</v>
      </c>
      <c r="O204" s="343"/>
      <c r="P204" s="343"/>
      <c r="Q204" s="343"/>
      <c r="R204" s="186"/>
      <c r="T204" s="254" t="s">
        <v>5</v>
      </c>
      <c r="U204" s="255" t="s">
        <v>36</v>
      </c>
      <c r="V204" s="256"/>
      <c r="W204" s="257">
        <f t="shared" si="11"/>
        <v>0</v>
      </c>
      <c r="X204" s="257">
        <v>0.0002899</v>
      </c>
      <c r="Y204" s="257">
        <f t="shared" si="12"/>
        <v>0.0002899</v>
      </c>
      <c r="Z204" s="257">
        <v>0</v>
      </c>
      <c r="AA204" s="258">
        <f t="shared" si="13"/>
        <v>0</v>
      </c>
      <c r="AR204" s="172" t="s">
        <v>132</v>
      </c>
      <c r="AT204" s="172" t="s">
        <v>118</v>
      </c>
      <c r="AU204" s="172" t="s">
        <v>93</v>
      </c>
      <c r="AY204" s="172" t="s">
        <v>117</v>
      </c>
      <c r="BE204" s="259">
        <f t="shared" si="14"/>
        <v>0</v>
      </c>
      <c r="BF204" s="259">
        <f t="shared" si="15"/>
        <v>0</v>
      </c>
      <c r="BG204" s="259">
        <f t="shared" si="16"/>
        <v>0</v>
      </c>
      <c r="BH204" s="259">
        <f t="shared" si="17"/>
        <v>0</v>
      </c>
      <c r="BI204" s="259">
        <f t="shared" si="18"/>
        <v>0</v>
      </c>
      <c r="BJ204" s="172" t="s">
        <v>16</v>
      </c>
      <c r="BK204" s="259">
        <f t="shared" si="19"/>
        <v>0</v>
      </c>
      <c r="BL204" s="172" t="s">
        <v>132</v>
      </c>
      <c r="BM204" s="172" t="s">
        <v>2536</v>
      </c>
    </row>
    <row r="205" spans="2:65" s="182" customFormat="1" ht="25.5" customHeight="1">
      <c r="B205" s="183"/>
      <c r="C205" s="151" t="s">
        <v>486</v>
      </c>
      <c r="D205" s="151" t="s">
        <v>118</v>
      </c>
      <c r="E205" s="152" t="s">
        <v>2537</v>
      </c>
      <c r="F205" s="341" t="s">
        <v>2538</v>
      </c>
      <c r="G205" s="341"/>
      <c r="H205" s="341"/>
      <c r="I205" s="341"/>
      <c r="J205" s="153" t="s">
        <v>238</v>
      </c>
      <c r="K205" s="154">
        <v>1</v>
      </c>
      <c r="L205" s="342"/>
      <c r="M205" s="342"/>
      <c r="N205" s="343">
        <f t="shared" si="10"/>
        <v>0</v>
      </c>
      <c r="O205" s="343"/>
      <c r="P205" s="343"/>
      <c r="Q205" s="343"/>
      <c r="R205" s="186"/>
      <c r="T205" s="254" t="s">
        <v>5</v>
      </c>
      <c r="U205" s="255" t="s">
        <v>36</v>
      </c>
      <c r="V205" s="256"/>
      <c r="W205" s="257">
        <f t="shared" si="11"/>
        <v>0</v>
      </c>
      <c r="X205" s="257">
        <v>0.0003545</v>
      </c>
      <c r="Y205" s="257">
        <f t="shared" si="12"/>
        <v>0.0003545</v>
      </c>
      <c r="Z205" s="257">
        <v>0</v>
      </c>
      <c r="AA205" s="258">
        <f t="shared" si="13"/>
        <v>0</v>
      </c>
      <c r="AR205" s="172" t="s">
        <v>132</v>
      </c>
      <c r="AT205" s="172" t="s">
        <v>118</v>
      </c>
      <c r="AU205" s="172" t="s">
        <v>93</v>
      </c>
      <c r="AY205" s="172" t="s">
        <v>117</v>
      </c>
      <c r="BE205" s="259">
        <f t="shared" si="14"/>
        <v>0</v>
      </c>
      <c r="BF205" s="259">
        <f t="shared" si="15"/>
        <v>0</v>
      </c>
      <c r="BG205" s="259">
        <f t="shared" si="16"/>
        <v>0</v>
      </c>
      <c r="BH205" s="259">
        <f t="shared" si="17"/>
        <v>0</v>
      </c>
      <c r="BI205" s="259">
        <f t="shared" si="18"/>
        <v>0</v>
      </c>
      <c r="BJ205" s="172" t="s">
        <v>16</v>
      </c>
      <c r="BK205" s="259">
        <f t="shared" si="19"/>
        <v>0</v>
      </c>
      <c r="BL205" s="172" t="s">
        <v>132</v>
      </c>
      <c r="BM205" s="172" t="s">
        <v>2539</v>
      </c>
    </row>
    <row r="206" spans="2:65" s="182" customFormat="1" ht="25.5" customHeight="1">
      <c r="B206" s="183"/>
      <c r="C206" s="151" t="s">
        <v>490</v>
      </c>
      <c r="D206" s="151" t="s">
        <v>118</v>
      </c>
      <c r="E206" s="152" t="s">
        <v>2540</v>
      </c>
      <c r="F206" s="341" t="s">
        <v>2541</v>
      </c>
      <c r="G206" s="341"/>
      <c r="H206" s="341"/>
      <c r="I206" s="341"/>
      <c r="J206" s="153" t="s">
        <v>238</v>
      </c>
      <c r="K206" s="154">
        <v>1</v>
      </c>
      <c r="L206" s="342"/>
      <c r="M206" s="342"/>
      <c r="N206" s="343">
        <f t="shared" si="10"/>
        <v>0</v>
      </c>
      <c r="O206" s="343"/>
      <c r="P206" s="343"/>
      <c r="Q206" s="343"/>
      <c r="R206" s="186"/>
      <c r="T206" s="254" t="s">
        <v>5</v>
      </c>
      <c r="U206" s="255" t="s">
        <v>36</v>
      </c>
      <c r="V206" s="256"/>
      <c r="W206" s="257">
        <f t="shared" si="11"/>
        <v>0</v>
      </c>
      <c r="X206" s="257">
        <v>0.0005697</v>
      </c>
      <c r="Y206" s="257">
        <f t="shared" si="12"/>
        <v>0.0005697</v>
      </c>
      <c r="Z206" s="257">
        <v>0</v>
      </c>
      <c r="AA206" s="258">
        <f t="shared" si="13"/>
        <v>0</v>
      </c>
      <c r="AR206" s="172" t="s">
        <v>132</v>
      </c>
      <c r="AT206" s="172" t="s">
        <v>118</v>
      </c>
      <c r="AU206" s="172" t="s">
        <v>93</v>
      </c>
      <c r="AY206" s="172" t="s">
        <v>117</v>
      </c>
      <c r="BE206" s="259">
        <f t="shared" si="14"/>
        <v>0</v>
      </c>
      <c r="BF206" s="259">
        <f t="shared" si="15"/>
        <v>0</v>
      </c>
      <c r="BG206" s="259">
        <f t="shared" si="16"/>
        <v>0</v>
      </c>
      <c r="BH206" s="259">
        <f t="shared" si="17"/>
        <v>0</v>
      </c>
      <c r="BI206" s="259">
        <f t="shared" si="18"/>
        <v>0</v>
      </c>
      <c r="BJ206" s="172" t="s">
        <v>16</v>
      </c>
      <c r="BK206" s="259">
        <f t="shared" si="19"/>
        <v>0</v>
      </c>
      <c r="BL206" s="172" t="s">
        <v>132</v>
      </c>
      <c r="BM206" s="172" t="s">
        <v>2542</v>
      </c>
    </row>
    <row r="207" spans="2:65" s="182" customFormat="1" ht="25.5" customHeight="1">
      <c r="B207" s="183"/>
      <c r="C207" s="151" t="s">
        <v>494</v>
      </c>
      <c r="D207" s="151" t="s">
        <v>118</v>
      </c>
      <c r="E207" s="152" t="s">
        <v>2543</v>
      </c>
      <c r="F207" s="341" t="s">
        <v>2544</v>
      </c>
      <c r="G207" s="341"/>
      <c r="H207" s="341"/>
      <c r="I207" s="341"/>
      <c r="J207" s="153" t="s">
        <v>238</v>
      </c>
      <c r="K207" s="154">
        <v>1</v>
      </c>
      <c r="L207" s="342"/>
      <c r="M207" s="342"/>
      <c r="N207" s="343">
        <f t="shared" si="10"/>
        <v>0</v>
      </c>
      <c r="O207" s="343"/>
      <c r="P207" s="343"/>
      <c r="Q207" s="343"/>
      <c r="R207" s="186"/>
      <c r="T207" s="254" t="s">
        <v>5</v>
      </c>
      <c r="U207" s="255" t="s">
        <v>36</v>
      </c>
      <c r="V207" s="256"/>
      <c r="W207" s="257">
        <f t="shared" si="11"/>
        <v>0</v>
      </c>
      <c r="X207" s="257">
        <v>0.0011403</v>
      </c>
      <c r="Y207" s="257">
        <f t="shared" si="12"/>
        <v>0.0011403</v>
      </c>
      <c r="Z207" s="257">
        <v>0</v>
      </c>
      <c r="AA207" s="258">
        <f t="shared" si="13"/>
        <v>0</v>
      </c>
      <c r="AR207" s="172" t="s">
        <v>132</v>
      </c>
      <c r="AT207" s="172" t="s">
        <v>118</v>
      </c>
      <c r="AU207" s="172" t="s">
        <v>93</v>
      </c>
      <c r="AY207" s="172" t="s">
        <v>117</v>
      </c>
      <c r="BE207" s="259">
        <f t="shared" si="14"/>
        <v>0</v>
      </c>
      <c r="BF207" s="259">
        <f t="shared" si="15"/>
        <v>0</v>
      </c>
      <c r="BG207" s="259">
        <f t="shared" si="16"/>
        <v>0</v>
      </c>
      <c r="BH207" s="259">
        <f t="shared" si="17"/>
        <v>0</v>
      </c>
      <c r="BI207" s="259">
        <f t="shared" si="18"/>
        <v>0</v>
      </c>
      <c r="BJ207" s="172" t="s">
        <v>16</v>
      </c>
      <c r="BK207" s="259">
        <f t="shared" si="19"/>
        <v>0</v>
      </c>
      <c r="BL207" s="172" t="s">
        <v>132</v>
      </c>
      <c r="BM207" s="172" t="s">
        <v>2545</v>
      </c>
    </row>
    <row r="208" spans="2:65" s="182" customFormat="1" ht="25.5" customHeight="1">
      <c r="B208" s="183"/>
      <c r="C208" s="151" t="s">
        <v>498</v>
      </c>
      <c r="D208" s="151" t="s">
        <v>118</v>
      </c>
      <c r="E208" s="152" t="s">
        <v>2546</v>
      </c>
      <c r="F208" s="341" t="s">
        <v>2547</v>
      </c>
      <c r="G208" s="341"/>
      <c r="H208" s="341"/>
      <c r="I208" s="341"/>
      <c r="J208" s="153" t="s">
        <v>238</v>
      </c>
      <c r="K208" s="154">
        <v>1</v>
      </c>
      <c r="L208" s="342"/>
      <c r="M208" s="342"/>
      <c r="N208" s="343">
        <f t="shared" si="10"/>
        <v>0</v>
      </c>
      <c r="O208" s="343"/>
      <c r="P208" s="343"/>
      <c r="Q208" s="343"/>
      <c r="R208" s="186"/>
      <c r="T208" s="254" t="s">
        <v>5</v>
      </c>
      <c r="U208" s="255" t="s">
        <v>36</v>
      </c>
      <c r="V208" s="256"/>
      <c r="W208" s="257">
        <f t="shared" si="11"/>
        <v>0</v>
      </c>
      <c r="X208" s="257">
        <v>0.0005573</v>
      </c>
      <c r="Y208" s="257">
        <f t="shared" si="12"/>
        <v>0.0005573</v>
      </c>
      <c r="Z208" s="257">
        <v>0</v>
      </c>
      <c r="AA208" s="258">
        <f t="shared" si="13"/>
        <v>0</v>
      </c>
      <c r="AR208" s="172" t="s">
        <v>132</v>
      </c>
      <c r="AT208" s="172" t="s">
        <v>118</v>
      </c>
      <c r="AU208" s="172" t="s">
        <v>93</v>
      </c>
      <c r="AY208" s="172" t="s">
        <v>117</v>
      </c>
      <c r="BE208" s="259">
        <f t="shared" si="14"/>
        <v>0</v>
      </c>
      <c r="BF208" s="259">
        <f t="shared" si="15"/>
        <v>0</v>
      </c>
      <c r="BG208" s="259">
        <f t="shared" si="16"/>
        <v>0</v>
      </c>
      <c r="BH208" s="259">
        <f t="shared" si="17"/>
        <v>0</v>
      </c>
      <c r="BI208" s="259">
        <f t="shared" si="18"/>
        <v>0</v>
      </c>
      <c r="BJ208" s="172" t="s">
        <v>16</v>
      </c>
      <c r="BK208" s="259">
        <f t="shared" si="19"/>
        <v>0</v>
      </c>
      <c r="BL208" s="172" t="s">
        <v>132</v>
      </c>
      <c r="BM208" s="172" t="s">
        <v>2548</v>
      </c>
    </row>
    <row r="209" spans="2:65" s="182" customFormat="1" ht="25.5" customHeight="1">
      <c r="B209" s="183"/>
      <c r="C209" s="151" t="s">
        <v>502</v>
      </c>
      <c r="D209" s="151" t="s">
        <v>118</v>
      </c>
      <c r="E209" s="152" t="s">
        <v>2549</v>
      </c>
      <c r="F209" s="341" t="s">
        <v>2550</v>
      </c>
      <c r="G209" s="341"/>
      <c r="H209" s="341"/>
      <c r="I209" s="341"/>
      <c r="J209" s="153" t="s">
        <v>238</v>
      </c>
      <c r="K209" s="154">
        <v>1</v>
      </c>
      <c r="L209" s="342"/>
      <c r="M209" s="342"/>
      <c r="N209" s="343">
        <f t="shared" si="10"/>
        <v>0</v>
      </c>
      <c r="O209" s="343"/>
      <c r="P209" s="343"/>
      <c r="Q209" s="343"/>
      <c r="R209" s="186"/>
      <c r="T209" s="254" t="s">
        <v>5</v>
      </c>
      <c r="U209" s="255" t="s">
        <v>36</v>
      </c>
      <c r="V209" s="256"/>
      <c r="W209" s="257">
        <f t="shared" si="11"/>
        <v>0</v>
      </c>
      <c r="X209" s="257">
        <v>0.00113</v>
      </c>
      <c r="Y209" s="257">
        <f t="shared" si="12"/>
        <v>0.00113</v>
      </c>
      <c r="Z209" s="257">
        <v>0</v>
      </c>
      <c r="AA209" s="258">
        <f t="shared" si="13"/>
        <v>0</v>
      </c>
      <c r="AR209" s="172" t="s">
        <v>132</v>
      </c>
      <c r="AT209" s="172" t="s">
        <v>118</v>
      </c>
      <c r="AU209" s="172" t="s">
        <v>93</v>
      </c>
      <c r="AY209" s="172" t="s">
        <v>117</v>
      </c>
      <c r="BE209" s="259">
        <f t="shared" si="14"/>
        <v>0</v>
      </c>
      <c r="BF209" s="259">
        <f t="shared" si="15"/>
        <v>0</v>
      </c>
      <c r="BG209" s="259">
        <f t="shared" si="16"/>
        <v>0</v>
      </c>
      <c r="BH209" s="259">
        <f t="shared" si="17"/>
        <v>0</v>
      </c>
      <c r="BI209" s="259">
        <f t="shared" si="18"/>
        <v>0</v>
      </c>
      <c r="BJ209" s="172" t="s">
        <v>16</v>
      </c>
      <c r="BK209" s="259">
        <f t="shared" si="19"/>
        <v>0</v>
      </c>
      <c r="BL209" s="172" t="s">
        <v>132</v>
      </c>
      <c r="BM209" s="172" t="s">
        <v>2551</v>
      </c>
    </row>
    <row r="210" spans="2:65" s="182" customFormat="1" ht="25.5" customHeight="1">
      <c r="B210" s="183"/>
      <c r="C210" s="151" t="s">
        <v>506</v>
      </c>
      <c r="D210" s="151" t="s">
        <v>118</v>
      </c>
      <c r="E210" s="152" t="s">
        <v>2552</v>
      </c>
      <c r="F210" s="341" t="s">
        <v>2553</v>
      </c>
      <c r="G210" s="341"/>
      <c r="H210" s="341"/>
      <c r="I210" s="341"/>
      <c r="J210" s="153" t="s">
        <v>238</v>
      </c>
      <c r="K210" s="154">
        <v>1</v>
      </c>
      <c r="L210" s="342"/>
      <c r="M210" s="342"/>
      <c r="N210" s="343">
        <f t="shared" si="10"/>
        <v>0</v>
      </c>
      <c r="O210" s="343"/>
      <c r="P210" s="343"/>
      <c r="Q210" s="343"/>
      <c r="R210" s="186"/>
      <c r="T210" s="254" t="s">
        <v>5</v>
      </c>
      <c r="U210" s="255" t="s">
        <v>36</v>
      </c>
      <c r="V210" s="256"/>
      <c r="W210" s="257">
        <f t="shared" si="11"/>
        <v>0</v>
      </c>
      <c r="X210" s="257">
        <v>0.0008391</v>
      </c>
      <c r="Y210" s="257">
        <f t="shared" si="12"/>
        <v>0.0008391</v>
      </c>
      <c r="Z210" s="257">
        <v>0</v>
      </c>
      <c r="AA210" s="258">
        <f t="shared" si="13"/>
        <v>0</v>
      </c>
      <c r="AR210" s="172" t="s">
        <v>132</v>
      </c>
      <c r="AT210" s="172" t="s">
        <v>118</v>
      </c>
      <c r="AU210" s="172" t="s">
        <v>93</v>
      </c>
      <c r="AY210" s="172" t="s">
        <v>117</v>
      </c>
      <c r="BE210" s="259">
        <f t="shared" si="14"/>
        <v>0</v>
      </c>
      <c r="BF210" s="259">
        <f t="shared" si="15"/>
        <v>0</v>
      </c>
      <c r="BG210" s="259">
        <f t="shared" si="16"/>
        <v>0</v>
      </c>
      <c r="BH210" s="259">
        <f t="shared" si="17"/>
        <v>0</v>
      </c>
      <c r="BI210" s="259">
        <f t="shared" si="18"/>
        <v>0</v>
      </c>
      <c r="BJ210" s="172" t="s">
        <v>16</v>
      </c>
      <c r="BK210" s="259">
        <f t="shared" si="19"/>
        <v>0</v>
      </c>
      <c r="BL210" s="172" t="s">
        <v>132</v>
      </c>
      <c r="BM210" s="172" t="s">
        <v>2554</v>
      </c>
    </row>
    <row r="211" spans="2:65" s="182" customFormat="1" ht="25.5" customHeight="1">
      <c r="B211" s="183"/>
      <c r="C211" s="151" t="s">
        <v>510</v>
      </c>
      <c r="D211" s="151" t="s">
        <v>118</v>
      </c>
      <c r="E211" s="152" t="s">
        <v>2555</v>
      </c>
      <c r="F211" s="341" t="s">
        <v>2556</v>
      </c>
      <c r="G211" s="341"/>
      <c r="H211" s="341"/>
      <c r="I211" s="341"/>
      <c r="J211" s="153" t="s">
        <v>238</v>
      </c>
      <c r="K211" s="154">
        <v>1</v>
      </c>
      <c r="L211" s="342"/>
      <c r="M211" s="342"/>
      <c r="N211" s="343">
        <f t="shared" si="10"/>
        <v>0</v>
      </c>
      <c r="O211" s="343"/>
      <c r="P211" s="343"/>
      <c r="Q211" s="343"/>
      <c r="R211" s="186"/>
      <c r="T211" s="254" t="s">
        <v>5</v>
      </c>
      <c r="U211" s="255" t="s">
        <v>36</v>
      </c>
      <c r="V211" s="256"/>
      <c r="W211" s="257">
        <f t="shared" si="11"/>
        <v>0</v>
      </c>
      <c r="X211" s="257">
        <v>0.0022424</v>
      </c>
      <c r="Y211" s="257">
        <f t="shared" si="12"/>
        <v>0.0022424</v>
      </c>
      <c r="Z211" s="257">
        <v>0</v>
      </c>
      <c r="AA211" s="258">
        <f t="shared" si="13"/>
        <v>0</v>
      </c>
      <c r="AR211" s="172" t="s">
        <v>132</v>
      </c>
      <c r="AT211" s="172" t="s">
        <v>118</v>
      </c>
      <c r="AU211" s="172" t="s">
        <v>93</v>
      </c>
      <c r="AY211" s="172" t="s">
        <v>117</v>
      </c>
      <c r="BE211" s="259">
        <f t="shared" si="14"/>
        <v>0</v>
      </c>
      <c r="BF211" s="259">
        <f t="shared" si="15"/>
        <v>0</v>
      </c>
      <c r="BG211" s="259">
        <f t="shared" si="16"/>
        <v>0</v>
      </c>
      <c r="BH211" s="259">
        <f t="shared" si="17"/>
        <v>0</v>
      </c>
      <c r="BI211" s="259">
        <f t="shared" si="18"/>
        <v>0</v>
      </c>
      <c r="BJ211" s="172" t="s">
        <v>16</v>
      </c>
      <c r="BK211" s="259">
        <f t="shared" si="19"/>
        <v>0</v>
      </c>
      <c r="BL211" s="172" t="s">
        <v>132</v>
      </c>
      <c r="BM211" s="172" t="s">
        <v>2557</v>
      </c>
    </row>
    <row r="212" spans="2:65" s="182" customFormat="1" ht="25.5" customHeight="1">
      <c r="B212" s="183"/>
      <c r="C212" s="151" t="s">
        <v>514</v>
      </c>
      <c r="D212" s="151" t="s">
        <v>118</v>
      </c>
      <c r="E212" s="152" t="s">
        <v>2558</v>
      </c>
      <c r="F212" s="341" t="s">
        <v>2559</v>
      </c>
      <c r="G212" s="341"/>
      <c r="H212" s="341"/>
      <c r="I212" s="341"/>
      <c r="J212" s="153" t="s">
        <v>238</v>
      </c>
      <c r="K212" s="154">
        <v>1</v>
      </c>
      <c r="L212" s="342"/>
      <c r="M212" s="342"/>
      <c r="N212" s="343">
        <f t="shared" si="10"/>
        <v>0</v>
      </c>
      <c r="O212" s="343"/>
      <c r="P212" s="343"/>
      <c r="Q212" s="343"/>
      <c r="R212" s="186"/>
      <c r="T212" s="254" t="s">
        <v>5</v>
      </c>
      <c r="U212" s="255" t="s">
        <v>36</v>
      </c>
      <c r="V212" s="256"/>
      <c r="W212" s="257">
        <f t="shared" si="11"/>
        <v>0</v>
      </c>
      <c r="X212" s="257">
        <v>0.0005347</v>
      </c>
      <c r="Y212" s="257">
        <f t="shared" si="12"/>
        <v>0.0005347</v>
      </c>
      <c r="Z212" s="257">
        <v>0</v>
      </c>
      <c r="AA212" s="258">
        <f t="shared" si="13"/>
        <v>0</v>
      </c>
      <c r="AR212" s="172" t="s">
        <v>132</v>
      </c>
      <c r="AT212" s="172" t="s">
        <v>118</v>
      </c>
      <c r="AU212" s="172" t="s">
        <v>93</v>
      </c>
      <c r="AY212" s="172" t="s">
        <v>117</v>
      </c>
      <c r="BE212" s="259">
        <f t="shared" si="14"/>
        <v>0</v>
      </c>
      <c r="BF212" s="259">
        <f t="shared" si="15"/>
        <v>0</v>
      </c>
      <c r="BG212" s="259">
        <f t="shared" si="16"/>
        <v>0</v>
      </c>
      <c r="BH212" s="259">
        <f t="shared" si="17"/>
        <v>0</v>
      </c>
      <c r="BI212" s="259">
        <f t="shared" si="18"/>
        <v>0</v>
      </c>
      <c r="BJ212" s="172" t="s">
        <v>16</v>
      </c>
      <c r="BK212" s="259">
        <f t="shared" si="19"/>
        <v>0</v>
      </c>
      <c r="BL212" s="172" t="s">
        <v>132</v>
      </c>
      <c r="BM212" s="172" t="s">
        <v>2560</v>
      </c>
    </row>
    <row r="213" spans="2:65" s="182" customFormat="1" ht="25.5" customHeight="1">
      <c r="B213" s="183"/>
      <c r="C213" s="151" t="s">
        <v>518</v>
      </c>
      <c r="D213" s="151" t="s">
        <v>118</v>
      </c>
      <c r="E213" s="152" t="s">
        <v>2561</v>
      </c>
      <c r="F213" s="341" t="s">
        <v>2562</v>
      </c>
      <c r="G213" s="341"/>
      <c r="H213" s="341"/>
      <c r="I213" s="341"/>
      <c r="J213" s="153" t="s">
        <v>238</v>
      </c>
      <c r="K213" s="154">
        <v>1</v>
      </c>
      <c r="L213" s="342"/>
      <c r="M213" s="342"/>
      <c r="N213" s="343">
        <f t="shared" si="10"/>
        <v>0</v>
      </c>
      <c r="O213" s="343"/>
      <c r="P213" s="343"/>
      <c r="Q213" s="343"/>
      <c r="R213" s="186"/>
      <c r="T213" s="254" t="s">
        <v>5</v>
      </c>
      <c r="U213" s="255" t="s">
        <v>36</v>
      </c>
      <c r="V213" s="256"/>
      <c r="W213" s="257">
        <f t="shared" si="11"/>
        <v>0</v>
      </c>
      <c r="X213" s="257">
        <v>0.0010923</v>
      </c>
      <c r="Y213" s="257">
        <f t="shared" si="12"/>
        <v>0.0010923</v>
      </c>
      <c r="Z213" s="257">
        <v>0</v>
      </c>
      <c r="AA213" s="258">
        <f t="shared" si="13"/>
        <v>0</v>
      </c>
      <c r="AR213" s="172" t="s">
        <v>132</v>
      </c>
      <c r="AT213" s="172" t="s">
        <v>118</v>
      </c>
      <c r="AU213" s="172" t="s">
        <v>93</v>
      </c>
      <c r="AY213" s="172" t="s">
        <v>117</v>
      </c>
      <c r="BE213" s="259">
        <f t="shared" si="14"/>
        <v>0</v>
      </c>
      <c r="BF213" s="259">
        <f t="shared" si="15"/>
        <v>0</v>
      </c>
      <c r="BG213" s="259">
        <f t="shared" si="16"/>
        <v>0</v>
      </c>
      <c r="BH213" s="259">
        <f t="shared" si="17"/>
        <v>0</v>
      </c>
      <c r="BI213" s="259">
        <f t="shared" si="18"/>
        <v>0</v>
      </c>
      <c r="BJ213" s="172" t="s">
        <v>16</v>
      </c>
      <c r="BK213" s="259">
        <f t="shared" si="19"/>
        <v>0</v>
      </c>
      <c r="BL213" s="172" t="s">
        <v>132</v>
      </c>
      <c r="BM213" s="172" t="s">
        <v>2563</v>
      </c>
    </row>
    <row r="214" spans="2:65" s="182" customFormat="1" ht="25.5" customHeight="1">
      <c r="B214" s="183"/>
      <c r="C214" s="151" t="s">
        <v>522</v>
      </c>
      <c r="D214" s="151" t="s">
        <v>118</v>
      </c>
      <c r="E214" s="152" t="s">
        <v>2564</v>
      </c>
      <c r="F214" s="341" t="s">
        <v>2565</v>
      </c>
      <c r="G214" s="341"/>
      <c r="H214" s="341"/>
      <c r="I214" s="341"/>
      <c r="J214" s="153" t="s">
        <v>238</v>
      </c>
      <c r="K214" s="154">
        <v>1</v>
      </c>
      <c r="L214" s="342"/>
      <c r="M214" s="342"/>
      <c r="N214" s="343">
        <f t="shared" si="10"/>
        <v>0</v>
      </c>
      <c r="O214" s="343"/>
      <c r="P214" s="343"/>
      <c r="Q214" s="343"/>
      <c r="R214" s="186"/>
      <c r="T214" s="254" t="s">
        <v>5</v>
      </c>
      <c r="U214" s="255" t="s">
        <v>36</v>
      </c>
      <c r="V214" s="256"/>
      <c r="W214" s="257">
        <f t="shared" si="11"/>
        <v>0</v>
      </c>
      <c r="X214" s="257">
        <v>0.0007991</v>
      </c>
      <c r="Y214" s="257">
        <f t="shared" si="12"/>
        <v>0.0007991</v>
      </c>
      <c r="Z214" s="257">
        <v>0</v>
      </c>
      <c r="AA214" s="258">
        <f t="shared" si="13"/>
        <v>0</v>
      </c>
      <c r="AR214" s="172" t="s">
        <v>132</v>
      </c>
      <c r="AT214" s="172" t="s">
        <v>118</v>
      </c>
      <c r="AU214" s="172" t="s">
        <v>93</v>
      </c>
      <c r="AY214" s="172" t="s">
        <v>117</v>
      </c>
      <c r="BE214" s="259">
        <f t="shared" si="14"/>
        <v>0</v>
      </c>
      <c r="BF214" s="259">
        <f t="shared" si="15"/>
        <v>0</v>
      </c>
      <c r="BG214" s="259">
        <f t="shared" si="16"/>
        <v>0</v>
      </c>
      <c r="BH214" s="259">
        <f t="shared" si="17"/>
        <v>0</v>
      </c>
      <c r="BI214" s="259">
        <f t="shared" si="18"/>
        <v>0</v>
      </c>
      <c r="BJ214" s="172" t="s">
        <v>16</v>
      </c>
      <c r="BK214" s="259">
        <f t="shared" si="19"/>
        <v>0</v>
      </c>
      <c r="BL214" s="172" t="s">
        <v>132</v>
      </c>
      <c r="BM214" s="172" t="s">
        <v>2566</v>
      </c>
    </row>
    <row r="215" spans="2:65" s="182" customFormat="1" ht="25.5" customHeight="1">
      <c r="B215" s="183"/>
      <c r="C215" s="151" t="s">
        <v>526</v>
      </c>
      <c r="D215" s="151" t="s">
        <v>118</v>
      </c>
      <c r="E215" s="152" t="s">
        <v>2567</v>
      </c>
      <c r="F215" s="341" t="s">
        <v>2568</v>
      </c>
      <c r="G215" s="341"/>
      <c r="H215" s="341"/>
      <c r="I215" s="341"/>
      <c r="J215" s="153" t="s">
        <v>238</v>
      </c>
      <c r="K215" s="154">
        <v>1</v>
      </c>
      <c r="L215" s="342"/>
      <c r="M215" s="342"/>
      <c r="N215" s="343">
        <f t="shared" si="10"/>
        <v>0</v>
      </c>
      <c r="O215" s="343"/>
      <c r="P215" s="343"/>
      <c r="Q215" s="343"/>
      <c r="R215" s="186"/>
      <c r="T215" s="254" t="s">
        <v>5</v>
      </c>
      <c r="U215" s="255" t="s">
        <v>36</v>
      </c>
      <c r="V215" s="256"/>
      <c r="W215" s="257">
        <f t="shared" si="11"/>
        <v>0</v>
      </c>
      <c r="X215" s="257">
        <v>0.0021839</v>
      </c>
      <c r="Y215" s="257">
        <f t="shared" si="12"/>
        <v>0.0021839</v>
      </c>
      <c r="Z215" s="257">
        <v>0</v>
      </c>
      <c r="AA215" s="258">
        <f t="shared" si="13"/>
        <v>0</v>
      </c>
      <c r="AR215" s="172" t="s">
        <v>132</v>
      </c>
      <c r="AT215" s="172" t="s">
        <v>118</v>
      </c>
      <c r="AU215" s="172" t="s">
        <v>93</v>
      </c>
      <c r="AY215" s="172" t="s">
        <v>117</v>
      </c>
      <c r="BE215" s="259">
        <f t="shared" si="14"/>
        <v>0</v>
      </c>
      <c r="BF215" s="259">
        <f t="shared" si="15"/>
        <v>0</v>
      </c>
      <c r="BG215" s="259">
        <f t="shared" si="16"/>
        <v>0</v>
      </c>
      <c r="BH215" s="259">
        <f t="shared" si="17"/>
        <v>0</v>
      </c>
      <c r="BI215" s="259">
        <f t="shared" si="18"/>
        <v>0</v>
      </c>
      <c r="BJ215" s="172" t="s">
        <v>16</v>
      </c>
      <c r="BK215" s="259">
        <f t="shared" si="19"/>
        <v>0</v>
      </c>
      <c r="BL215" s="172" t="s">
        <v>132</v>
      </c>
      <c r="BM215" s="172" t="s">
        <v>2569</v>
      </c>
    </row>
    <row r="216" spans="2:65" s="182" customFormat="1" ht="38.25" customHeight="1">
      <c r="B216" s="183"/>
      <c r="C216" s="151" t="s">
        <v>530</v>
      </c>
      <c r="D216" s="151" t="s">
        <v>118</v>
      </c>
      <c r="E216" s="152" t="s">
        <v>2570</v>
      </c>
      <c r="F216" s="341" t="s">
        <v>2571</v>
      </c>
      <c r="G216" s="341"/>
      <c r="H216" s="341"/>
      <c r="I216" s="341"/>
      <c r="J216" s="153" t="s">
        <v>238</v>
      </c>
      <c r="K216" s="154">
        <v>1</v>
      </c>
      <c r="L216" s="342"/>
      <c r="M216" s="342"/>
      <c r="N216" s="343">
        <f t="shared" si="10"/>
        <v>0</v>
      </c>
      <c r="O216" s="343"/>
      <c r="P216" s="343"/>
      <c r="Q216" s="343"/>
      <c r="R216" s="186"/>
      <c r="T216" s="254" t="s">
        <v>5</v>
      </c>
      <c r="U216" s="255" t="s">
        <v>36</v>
      </c>
      <c r="V216" s="256"/>
      <c r="W216" s="257">
        <f t="shared" si="11"/>
        <v>0</v>
      </c>
      <c r="X216" s="257">
        <v>0.000872</v>
      </c>
      <c r="Y216" s="257">
        <f t="shared" si="12"/>
        <v>0.000872</v>
      </c>
      <c r="Z216" s="257">
        <v>0</v>
      </c>
      <c r="AA216" s="258">
        <f t="shared" si="13"/>
        <v>0</v>
      </c>
      <c r="AR216" s="172" t="s">
        <v>132</v>
      </c>
      <c r="AT216" s="172" t="s">
        <v>118</v>
      </c>
      <c r="AU216" s="172" t="s">
        <v>93</v>
      </c>
      <c r="AY216" s="172" t="s">
        <v>117</v>
      </c>
      <c r="BE216" s="259">
        <f t="shared" si="14"/>
        <v>0</v>
      </c>
      <c r="BF216" s="259">
        <f t="shared" si="15"/>
        <v>0</v>
      </c>
      <c r="BG216" s="259">
        <f t="shared" si="16"/>
        <v>0</v>
      </c>
      <c r="BH216" s="259">
        <f t="shared" si="17"/>
        <v>0</v>
      </c>
      <c r="BI216" s="259">
        <f t="shared" si="18"/>
        <v>0</v>
      </c>
      <c r="BJ216" s="172" t="s">
        <v>16</v>
      </c>
      <c r="BK216" s="259">
        <f t="shared" si="19"/>
        <v>0</v>
      </c>
      <c r="BL216" s="172" t="s">
        <v>132</v>
      </c>
      <c r="BM216" s="172" t="s">
        <v>2572</v>
      </c>
    </row>
    <row r="217" spans="2:65" s="182" customFormat="1" ht="38.25" customHeight="1">
      <c r="B217" s="183"/>
      <c r="C217" s="151" t="s">
        <v>534</v>
      </c>
      <c r="D217" s="151" t="s">
        <v>118</v>
      </c>
      <c r="E217" s="152" t="s">
        <v>2573</v>
      </c>
      <c r="F217" s="341" t="s">
        <v>2574</v>
      </c>
      <c r="G217" s="341"/>
      <c r="H217" s="341"/>
      <c r="I217" s="341"/>
      <c r="J217" s="153" t="s">
        <v>238</v>
      </c>
      <c r="K217" s="154">
        <v>1</v>
      </c>
      <c r="L217" s="342"/>
      <c r="M217" s="342"/>
      <c r="N217" s="343">
        <f t="shared" si="10"/>
        <v>0</v>
      </c>
      <c r="O217" s="343"/>
      <c r="P217" s="343"/>
      <c r="Q217" s="343"/>
      <c r="R217" s="186"/>
      <c r="T217" s="254" t="s">
        <v>5</v>
      </c>
      <c r="U217" s="255" t="s">
        <v>36</v>
      </c>
      <c r="V217" s="256"/>
      <c r="W217" s="257">
        <f t="shared" si="11"/>
        <v>0</v>
      </c>
      <c r="X217" s="257">
        <v>0.0024218</v>
      </c>
      <c r="Y217" s="257">
        <f t="shared" si="12"/>
        <v>0.0024218</v>
      </c>
      <c r="Z217" s="257">
        <v>0</v>
      </c>
      <c r="AA217" s="258">
        <f t="shared" si="13"/>
        <v>0</v>
      </c>
      <c r="AR217" s="172" t="s">
        <v>132</v>
      </c>
      <c r="AT217" s="172" t="s">
        <v>118</v>
      </c>
      <c r="AU217" s="172" t="s">
        <v>93</v>
      </c>
      <c r="AY217" s="172" t="s">
        <v>117</v>
      </c>
      <c r="BE217" s="259">
        <f t="shared" si="14"/>
        <v>0</v>
      </c>
      <c r="BF217" s="259">
        <f t="shared" si="15"/>
        <v>0</v>
      </c>
      <c r="BG217" s="259">
        <f t="shared" si="16"/>
        <v>0</v>
      </c>
      <c r="BH217" s="259">
        <f t="shared" si="17"/>
        <v>0</v>
      </c>
      <c r="BI217" s="259">
        <f t="shared" si="18"/>
        <v>0</v>
      </c>
      <c r="BJ217" s="172" t="s">
        <v>16</v>
      </c>
      <c r="BK217" s="259">
        <f t="shared" si="19"/>
        <v>0</v>
      </c>
      <c r="BL217" s="172" t="s">
        <v>132</v>
      </c>
      <c r="BM217" s="172" t="s">
        <v>2575</v>
      </c>
    </row>
    <row r="218" spans="2:65" s="182" customFormat="1" ht="38.25" customHeight="1">
      <c r="B218" s="183"/>
      <c r="C218" s="151" t="s">
        <v>538</v>
      </c>
      <c r="D218" s="151" t="s">
        <v>118</v>
      </c>
      <c r="E218" s="152" t="s">
        <v>2576</v>
      </c>
      <c r="F218" s="341" t="s">
        <v>2577</v>
      </c>
      <c r="G218" s="341"/>
      <c r="H218" s="341"/>
      <c r="I218" s="341"/>
      <c r="J218" s="153" t="s">
        <v>238</v>
      </c>
      <c r="K218" s="154">
        <v>1</v>
      </c>
      <c r="L218" s="342"/>
      <c r="M218" s="342"/>
      <c r="N218" s="343">
        <f t="shared" si="10"/>
        <v>0</v>
      </c>
      <c r="O218" s="343"/>
      <c r="P218" s="343"/>
      <c r="Q218" s="343"/>
      <c r="R218" s="186"/>
      <c r="T218" s="254" t="s">
        <v>5</v>
      </c>
      <c r="U218" s="255" t="s">
        <v>36</v>
      </c>
      <c r="V218" s="256"/>
      <c r="W218" s="257">
        <f t="shared" si="11"/>
        <v>0</v>
      </c>
      <c r="X218" s="257">
        <v>0.0040228</v>
      </c>
      <c r="Y218" s="257">
        <f t="shared" si="12"/>
        <v>0.0040228</v>
      </c>
      <c r="Z218" s="257">
        <v>0</v>
      </c>
      <c r="AA218" s="258">
        <f t="shared" si="13"/>
        <v>0</v>
      </c>
      <c r="AR218" s="172" t="s">
        <v>132</v>
      </c>
      <c r="AT218" s="172" t="s">
        <v>118</v>
      </c>
      <c r="AU218" s="172" t="s">
        <v>93</v>
      </c>
      <c r="AY218" s="172" t="s">
        <v>117</v>
      </c>
      <c r="BE218" s="259">
        <f t="shared" si="14"/>
        <v>0</v>
      </c>
      <c r="BF218" s="259">
        <f t="shared" si="15"/>
        <v>0</v>
      </c>
      <c r="BG218" s="259">
        <f t="shared" si="16"/>
        <v>0</v>
      </c>
      <c r="BH218" s="259">
        <f t="shared" si="17"/>
        <v>0</v>
      </c>
      <c r="BI218" s="259">
        <f t="shared" si="18"/>
        <v>0</v>
      </c>
      <c r="BJ218" s="172" t="s">
        <v>16</v>
      </c>
      <c r="BK218" s="259">
        <f t="shared" si="19"/>
        <v>0</v>
      </c>
      <c r="BL218" s="172" t="s">
        <v>132</v>
      </c>
      <c r="BM218" s="172" t="s">
        <v>2578</v>
      </c>
    </row>
    <row r="219" spans="2:65" s="182" customFormat="1" ht="25.5" customHeight="1">
      <c r="B219" s="183"/>
      <c r="C219" s="151" t="s">
        <v>542</v>
      </c>
      <c r="D219" s="151" t="s">
        <v>118</v>
      </c>
      <c r="E219" s="152" t="s">
        <v>2579</v>
      </c>
      <c r="F219" s="341" t="s">
        <v>2580</v>
      </c>
      <c r="G219" s="341"/>
      <c r="H219" s="341"/>
      <c r="I219" s="341"/>
      <c r="J219" s="153" t="s">
        <v>238</v>
      </c>
      <c r="K219" s="154">
        <v>1</v>
      </c>
      <c r="L219" s="342"/>
      <c r="M219" s="342"/>
      <c r="N219" s="343">
        <f t="shared" si="10"/>
        <v>0</v>
      </c>
      <c r="O219" s="343"/>
      <c r="P219" s="343"/>
      <c r="Q219" s="343"/>
      <c r="R219" s="186"/>
      <c r="T219" s="254" t="s">
        <v>5</v>
      </c>
      <c r="U219" s="255" t="s">
        <v>36</v>
      </c>
      <c r="V219" s="256"/>
      <c r="W219" s="257">
        <f t="shared" si="11"/>
        <v>0</v>
      </c>
      <c r="X219" s="257">
        <v>0.0024628</v>
      </c>
      <c r="Y219" s="257">
        <f t="shared" si="12"/>
        <v>0.0024628</v>
      </c>
      <c r="Z219" s="257">
        <v>0</v>
      </c>
      <c r="AA219" s="258">
        <f t="shared" si="13"/>
        <v>0</v>
      </c>
      <c r="AR219" s="172" t="s">
        <v>132</v>
      </c>
      <c r="AT219" s="172" t="s">
        <v>118</v>
      </c>
      <c r="AU219" s="172" t="s">
        <v>93</v>
      </c>
      <c r="AY219" s="172" t="s">
        <v>117</v>
      </c>
      <c r="BE219" s="259">
        <f t="shared" si="14"/>
        <v>0</v>
      </c>
      <c r="BF219" s="259">
        <f t="shared" si="15"/>
        <v>0</v>
      </c>
      <c r="BG219" s="259">
        <f t="shared" si="16"/>
        <v>0</v>
      </c>
      <c r="BH219" s="259">
        <f t="shared" si="17"/>
        <v>0</v>
      </c>
      <c r="BI219" s="259">
        <f t="shared" si="18"/>
        <v>0</v>
      </c>
      <c r="BJ219" s="172" t="s">
        <v>16</v>
      </c>
      <c r="BK219" s="259">
        <f t="shared" si="19"/>
        <v>0</v>
      </c>
      <c r="BL219" s="172" t="s">
        <v>132</v>
      </c>
      <c r="BM219" s="172" t="s">
        <v>2581</v>
      </c>
    </row>
    <row r="220" spans="2:65" s="182" customFormat="1" ht="38.25" customHeight="1">
      <c r="B220" s="183"/>
      <c r="C220" s="151" t="s">
        <v>546</v>
      </c>
      <c r="D220" s="151" t="s">
        <v>118</v>
      </c>
      <c r="E220" s="152" t="s">
        <v>2582</v>
      </c>
      <c r="F220" s="341" t="s">
        <v>2583</v>
      </c>
      <c r="G220" s="341"/>
      <c r="H220" s="341"/>
      <c r="I220" s="341"/>
      <c r="J220" s="153" t="s">
        <v>238</v>
      </c>
      <c r="K220" s="154">
        <v>1</v>
      </c>
      <c r="L220" s="342"/>
      <c r="M220" s="342"/>
      <c r="N220" s="343">
        <f t="shared" si="10"/>
        <v>0</v>
      </c>
      <c r="O220" s="343"/>
      <c r="P220" s="343"/>
      <c r="Q220" s="343"/>
      <c r="R220" s="186"/>
      <c r="T220" s="254" t="s">
        <v>5</v>
      </c>
      <c r="U220" s="255" t="s">
        <v>36</v>
      </c>
      <c r="V220" s="256"/>
      <c r="W220" s="257">
        <f t="shared" si="11"/>
        <v>0</v>
      </c>
      <c r="X220" s="257">
        <v>0.0036758</v>
      </c>
      <c r="Y220" s="257">
        <f t="shared" si="12"/>
        <v>0.0036758</v>
      </c>
      <c r="Z220" s="257">
        <v>0</v>
      </c>
      <c r="AA220" s="258">
        <f t="shared" si="13"/>
        <v>0</v>
      </c>
      <c r="AR220" s="172" t="s">
        <v>132</v>
      </c>
      <c r="AT220" s="172" t="s">
        <v>118</v>
      </c>
      <c r="AU220" s="172" t="s">
        <v>93</v>
      </c>
      <c r="AY220" s="172" t="s">
        <v>117</v>
      </c>
      <c r="BE220" s="259">
        <f t="shared" si="14"/>
        <v>0</v>
      </c>
      <c r="BF220" s="259">
        <f t="shared" si="15"/>
        <v>0</v>
      </c>
      <c r="BG220" s="259">
        <f t="shared" si="16"/>
        <v>0</v>
      </c>
      <c r="BH220" s="259">
        <f t="shared" si="17"/>
        <v>0</v>
      </c>
      <c r="BI220" s="259">
        <f t="shared" si="18"/>
        <v>0</v>
      </c>
      <c r="BJ220" s="172" t="s">
        <v>16</v>
      </c>
      <c r="BK220" s="259">
        <f t="shared" si="19"/>
        <v>0</v>
      </c>
      <c r="BL220" s="172" t="s">
        <v>132</v>
      </c>
      <c r="BM220" s="172" t="s">
        <v>2584</v>
      </c>
    </row>
    <row r="221" spans="2:65" s="182" customFormat="1" ht="38.25" customHeight="1">
      <c r="B221" s="183"/>
      <c r="C221" s="151" t="s">
        <v>550</v>
      </c>
      <c r="D221" s="151" t="s">
        <v>118</v>
      </c>
      <c r="E221" s="152" t="s">
        <v>2585</v>
      </c>
      <c r="F221" s="341" t="s">
        <v>2586</v>
      </c>
      <c r="G221" s="341"/>
      <c r="H221" s="341"/>
      <c r="I221" s="341"/>
      <c r="J221" s="153" t="s">
        <v>238</v>
      </c>
      <c r="K221" s="154">
        <v>1</v>
      </c>
      <c r="L221" s="342"/>
      <c r="M221" s="342"/>
      <c r="N221" s="343">
        <f t="shared" si="10"/>
        <v>0</v>
      </c>
      <c r="O221" s="343"/>
      <c r="P221" s="343"/>
      <c r="Q221" s="343"/>
      <c r="R221" s="186"/>
      <c r="T221" s="254" t="s">
        <v>5</v>
      </c>
      <c r="U221" s="255" t="s">
        <v>36</v>
      </c>
      <c r="V221" s="256"/>
      <c r="W221" s="257">
        <f t="shared" si="11"/>
        <v>0</v>
      </c>
      <c r="X221" s="257">
        <v>0.004683</v>
      </c>
      <c r="Y221" s="257">
        <f t="shared" si="12"/>
        <v>0.004683</v>
      </c>
      <c r="Z221" s="257">
        <v>0</v>
      </c>
      <c r="AA221" s="258">
        <f t="shared" si="13"/>
        <v>0</v>
      </c>
      <c r="AR221" s="172" t="s">
        <v>132</v>
      </c>
      <c r="AT221" s="172" t="s">
        <v>118</v>
      </c>
      <c r="AU221" s="172" t="s">
        <v>93</v>
      </c>
      <c r="AY221" s="172" t="s">
        <v>117</v>
      </c>
      <c r="BE221" s="259">
        <f t="shared" si="14"/>
        <v>0</v>
      </c>
      <c r="BF221" s="259">
        <f t="shared" si="15"/>
        <v>0</v>
      </c>
      <c r="BG221" s="259">
        <f t="shared" si="16"/>
        <v>0</v>
      </c>
      <c r="BH221" s="259">
        <f t="shared" si="17"/>
        <v>0</v>
      </c>
      <c r="BI221" s="259">
        <f t="shared" si="18"/>
        <v>0</v>
      </c>
      <c r="BJ221" s="172" t="s">
        <v>16</v>
      </c>
      <c r="BK221" s="259">
        <f t="shared" si="19"/>
        <v>0</v>
      </c>
      <c r="BL221" s="172" t="s">
        <v>132</v>
      </c>
      <c r="BM221" s="172" t="s">
        <v>2587</v>
      </c>
    </row>
    <row r="222" spans="2:65" s="182" customFormat="1" ht="38.25" customHeight="1">
      <c r="B222" s="183"/>
      <c r="C222" s="151" t="s">
        <v>554</v>
      </c>
      <c r="D222" s="151" t="s">
        <v>118</v>
      </c>
      <c r="E222" s="152" t="s">
        <v>2588</v>
      </c>
      <c r="F222" s="341" t="s">
        <v>2589</v>
      </c>
      <c r="G222" s="341"/>
      <c r="H222" s="341"/>
      <c r="I222" s="341"/>
      <c r="J222" s="153" t="s">
        <v>238</v>
      </c>
      <c r="K222" s="154">
        <v>1</v>
      </c>
      <c r="L222" s="342"/>
      <c r="M222" s="342"/>
      <c r="N222" s="343">
        <f t="shared" si="10"/>
        <v>0</v>
      </c>
      <c r="O222" s="343"/>
      <c r="P222" s="343"/>
      <c r="Q222" s="343"/>
      <c r="R222" s="186"/>
      <c r="T222" s="254" t="s">
        <v>5</v>
      </c>
      <c r="U222" s="255" t="s">
        <v>36</v>
      </c>
      <c r="V222" s="256"/>
      <c r="W222" s="257">
        <f t="shared" si="11"/>
        <v>0</v>
      </c>
      <c r="X222" s="257">
        <v>0.0059869</v>
      </c>
      <c r="Y222" s="257">
        <f t="shared" si="12"/>
        <v>0.0059869</v>
      </c>
      <c r="Z222" s="257">
        <v>0</v>
      </c>
      <c r="AA222" s="258">
        <f t="shared" si="13"/>
        <v>0</v>
      </c>
      <c r="AR222" s="172" t="s">
        <v>132</v>
      </c>
      <c r="AT222" s="172" t="s">
        <v>118</v>
      </c>
      <c r="AU222" s="172" t="s">
        <v>93</v>
      </c>
      <c r="AY222" s="172" t="s">
        <v>117</v>
      </c>
      <c r="BE222" s="259">
        <f t="shared" si="14"/>
        <v>0</v>
      </c>
      <c r="BF222" s="259">
        <f t="shared" si="15"/>
        <v>0</v>
      </c>
      <c r="BG222" s="259">
        <f t="shared" si="16"/>
        <v>0</v>
      </c>
      <c r="BH222" s="259">
        <f t="shared" si="17"/>
        <v>0</v>
      </c>
      <c r="BI222" s="259">
        <f t="shared" si="18"/>
        <v>0</v>
      </c>
      <c r="BJ222" s="172" t="s">
        <v>16</v>
      </c>
      <c r="BK222" s="259">
        <f t="shared" si="19"/>
        <v>0</v>
      </c>
      <c r="BL222" s="172" t="s">
        <v>132</v>
      </c>
      <c r="BM222" s="172" t="s">
        <v>2590</v>
      </c>
    </row>
    <row r="223" spans="2:65" s="182" customFormat="1" ht="38.25" customHeight="1">
      <c r="B223" s="183"/>
      <c r="C223" s="151" t="s">
        <v>558</v>
      </c>
      <c r="D223" s="151" t="s">
        <v>118</v>
      </c>
      <c r="E223" s="152" t="s">
        <v>2591</v>
      </c>
      <c r="F223" s="341" t="s">
        <v>2592</v>
      </c>
      <c r="G223" s="341"/>
      <c r="H223" s="341"/>
      <c r="I223" s="341"/>
      <c r="J223" s="153" t="s">
        <v>238</v>
      </c>
      <c r="K223" s="154">
        <v>1</v>
      </c>
      <c r="L223" s="342"/>
      <c r="M223" s="342"/>
      <c r="N223" s="343">
        <f t="shared" si="10"/>
        <v>0</v>
      </c>
      <c r="O223" s="343"/>
      <c r="P223" s="343"/>
      <c r="Q223" s="343"/>
      <c r="R223" s="186"/>
      <c r="T223" s="254" t="s">
        <v>5</v>
      </c>
      <c r="U223" s="255" t="s">
        <v>36</v>
      </c>
      <c r="V223" s="256"/>
      <c r="W223" s="257">
        <f t="shared" si="11"/>
        <v>0</v>
      </c>
      <c r="X223" s="257">
        <v>0.0035242</v>
      </c>
      <c r="Y223" s="257">
        <f t="shared" si="12"/>
        <v>0.0035242</v>
      </c>
      <c r="Z223" s="257">
        <v>0</v>
      </c>
      <c r="AA223" s="258">
        <f t="shared" si="13"/>
        <v>0</v>
      </c>
      <c r="AR223" s="172" t="s">
        <v>132</v>
      </c>
      <c r="AT223" s="172" t="s">
        <v>118</v>
      </c>
      <c r="AU223" s="172" t="s">
        <v>93</v>
      </c>
      <c r="AY223" s="172" t="s">
        <v>117</v>
      </c>
      <c r="BE223" s="259">
        <f t="shared" si="14"/>
        <v>0</v>
      </c>
      <c r="BF223" s="259">
        <f t="shared" si="15"/>
        <v>0</v>
      </c>
      <c r="BG223" s="259">
        <f t="shared" si="16"/>
        <v>0</v>
      </c>
      <c r="BH223" s="259">
        <f t="shared" si="17"/>
        <v>0</v>
      </c>
      <c r="BI223" s="259">
        <f t="shared" si="18"/>
        <v>0</v>
      </c>
      <c r="BJ223" s="172" t="s">
        <v>16</v>
      </c>
      <c r="BK223" s="259">
        <f t="shared" si="19"/>
        <v>0</v>
      </c>
      <c r="BL223" s="172" t="s">
        <v>132</v>
      </c>
      <c r="BM223" s="172" t="s">
        <v>2593</v>
      </c>
    </row>
    <row r="224" spans="2:65" s="182" customFormat="1" ht="38.25" customHeight="1">
      <c r="B224" s="183"/>
      <c r="C224" s="151" t="s">
        <v>562</v>
      </c>
      <c r="D224" s="151" t="s">
        <v>118</v>
      </c>
      <c r="E224" s="152" t="s">
        <v>2594</v>
      </c>
      <c r="F224" s="341" t="s">
        <v>2595</v>
      </c>
      <c r="G224" s="341"/>
      <c r="H224" s="341"/>
      <c r="I224" s="341"/>
      <c r="J224" s="153" t="s">
        <v>238</v>
      </c>
      <c r="K224" s="154">
        <v>1</v>
      </c>
      <c r="L224" s="342"/>
      <c r="M224" s="342"/>
      <c r="N224" s="343">
        <f t="shared" si="10"/>
        <v>0</v>
      </c>
      <c r="O224" s="343"/>
      <c r="P224" s="343"/>
      <c r="Q224" s="343"/>
      <c r="R224" s="186"/>
      <c r="T224" s="254" t="s">
        <v>5</v>
      </c>
      <c r="U224" s="255" t="s">
        <v>36</v>
      </c>
      <c r="V224" s="256"/>
      <c r="W224" s="257">
        <f t="shared" si="11"/>
        <v>0</v>
      </c>
      <c r="X224" s="257">
        <v>0.0041024</v>
      </c>
      <c r="Y224" s="257">
        <f t="shared" si="12"/>
        <v>0.0041024</v>
      </c>
      <c r="Z224" s="257">
        <v>0</v>
      </c>
      <c r="AA224" s="258">
        <f t="shared" si="13"/>
        <v>0</v>
      </c>
      <c r="AR224" s="172" t="s">
        <v>132</v>
      </c>
      <c r="AT224" s="172" t="s">
        <v>118</v>
      </c>
      <c r="AU224" s="172" t="s">
        <v>93</v>
      </c>
      <c r="AY224" s="172" t="s">
        <v>117</v>
      </c>
      <c r="BE224" s="259">
        <f t="shared" si="14"/>
        <v>0</v>
      </c>
      <c r="BF224" s="259">
        <f t="shared" si="15"/>
        <v>0</v>
      </c>
      <c r="BG224" s="259">
        <f t="shared" si="16"/>
        <v>0</v>
      </c>
      <c r="BH224" s="259">
        <f t="shared" si="17"/>
        <v>0</v>
      </c>
      <c r="BI224" s="259">
        <f t="shared" si="18"/>
        <v>0</v>
      </c>
      <c r="BJ224" s="172" t="s">
        <v>16</v>
      </c>
      <c r="BK224" s="259">
        <f t="shared" si="19"/>
        <v>0</v>
      </c>
      <c r="BL224" s="172" t="s">
        <v>132</v>
      </c>
      <c r="BM224" s="172" t="s">
        <v>2596</v>
      </c>
    </row>
    <row r="225" spans="2:65" s="182" customFormat="1" ht="38.25" customHeight="1">
      <c r="B225" s="183"/>
      <c r="C225" s="151" t="s">
        <v>566</v>
      </c>
      <c r="D225" s="151" t="s">
        <v>118</v>
      </c>
      <c r="E225" s="152" t="s">
        <v>2597</v>
      </c>
      <c r="F225" s="341" t="s">
        <v>2598</v>
      </c>
      <c r="G225" s="341"/>
      <c r="H225" s="341"/>
      <c r="I225" s="341"/>
      <c r="J225" s="153" t="s">
        <v>238</v>
      </c>
      <c r="K225" s="154">
        <v>1</v>
      </c>
      <c r="L225" s="342"/>
      <c r="M225" s="342"/>
      <c r="N225" s="343">
        <f t="shared" si="10"/>
        <v>0</v>
      </c>
      <c r="O225" s="343"/>
      <c r="P225" s="343"/>
      <c r="Q225" s="343"/>
      <c r="R225" s="186"/>
      <c r="T225" s="254" t="s">
        <v>5</v>
      </c>
      <c r="U225" s="255" t="s">
        <v>36</v>
      </c>
      <c r="V225" s="256"/>
      <c r="W225" s="257">
        <f t="shared" si="11"/>
        <v>0</v>
      </c>
      <c r="X225" s="257">
        <v>0.0053798</v>
      </c>
      <c r="Y225" s="257">
        <f t="shared" si="12"/>
        <v>0.0053798</v>
      </c>
      <c r="Z225" s="257">
        <v>0</v>
      </c>
      <c r="AA225" s="258">
        <f t="shared" si="13"/>
        <v>0</v>
      </c>
      <c r="AR225" s="172" t="s">
        <v>132</v>
      </c>
      <c r="AT225" s="172" t="s">
        <v>118</v>
      </c>
      <c r="AU225" s="172" t="s">
        <v>93</v>
      </c>
      <c r="AY225" s="172" t="s">
        <v>117</v>
      </c>
      <c r="BE225" s="259">
        <f t="shared" si="14"/>
        <v>0</v>
      </c>
      <c r="BF225" s="259">
        <f t="shared" si="15"/>
        <v>0</v>
      </c>
      <c r="BG225" s="259">
        <f t="shared" si="16"/>
        <v>0</v>
      </c>
      <c r="BH225" s="259">
        <f t="shared" si="17"/>
        <v>0</v>
      </c>
      <c r="BI225" s="259">
        <f t="shared" si="18"/>
        <v>0</v>
      </c>
      <c r="BJ225" s="172" t="s">
        <v>16</v>
      </c>
      <c r="BK225" s="259">
        <f t="shared" si="19"/>
        <v>0</v>
      </c>
      <c r="BL225" s="172" t="s">
        <v>132</v>
      </c>
      <c r="BM225" s="172" t="s">
        <v>2599</v>
      </c>
    </row>
    <row r="226" spans="2:65" s="182" customFormat="1" ht="25.5" customHeight="1">
      <c r="B226" s="183"/>
      <c r="C226" s="151" t="s">
        <v>570</v>
      </c>
      <c r="D226" s="151" t="s">
        <v>118</v>
      </c>
      <c r="E226" s="152" t="s">
        <v>2600</v>
      </c>
      <c r="F226" s="341" t="s">
        <v>2601</v>
      </c>
      <c r="G226" s="341"/>
      <c r="H226" s="341"/>
      <c r="I226" s="341"/>
      <c r="J226" s="153" t="s">
        <v>238</v>
      </c>
      <c r="K226" s="154">
        <v>1</v>
      </c>
      <c r="L226" s="342"/>
      <c r="M226" s="342"/>
      <c r="N226" s="343">
        <f t="shared" si="10"/>
        <v>0</v>
      </c>
      <c r="O226" s="343"/>
      <c r="P226" s="343"/>
      <c r="Q226" s="343"/>
      <c r="R226" s="186"/>
      <c r="T226" s="254" t="s">
        <v>5</v>
      </c>
      <c r="U226" s="255" t="s">
        <v>36</v>
      </c>
      <c r="V226" s="256"/>
      <c r="W226" s="257">
        <f t="shared" si="11"/>
        <v>0</v>
      </c>
      <c r="X226" s="257">
        <v>0.0022618</v>
      </c>
      <c r="Y226" s="257">
        <f t="shared" si="12"/>
        <v>0.0022618</v>
      </c>
      <c r="Z226" s="257">
        <v>0</v>
      </c>
      <c r="AA226" s="258">
        <f t="shared" si="13"/>
        <v>0</v>
      </c>
      <c r="AR226" s="172" t="s">
        <v>132</v>
      </c>
      <c r="AT226" s="172" t="s">
        <v>118</v>
      </c>
      <c r="AU226" s="172" t="s">
        <v>93</v>
      </c>
      <c r="AY226" s="172" t="s">
        <v>117</v>
      </c>
      <c r="BE226" s="259">
        <f t="shared" si="14"/>
        <v>0</v>
      </c>
      <c r="BF226" s="259">
        <f t="shared" si="15"/>
        <v>0</v>
      </c>
      <c r="BG226" s="259">
        <f t="shared" si="16"/>
        <v>0</v>
      </c>
      <c r="BH226" s="259">
        <f t="shared" si="17"/>
        <v>0</v>
      </c>
      <c r="BI226" s="259">
        <f t="shared" si="18"/>
        <v>0</v>
      </c>
      <c r="BJ226" s="172" t="s">
        <v>16</v>
      </c>
      <c r="BK226" s="259">
        <f t="shared" si="19"/>
        <v>0</v>
      </c>
      <c r="BL226" s="172" t="s">
        <v>132</v>
      </c>
      <c r="BM226" s="172" t="s">
        <v>2602</v>
      </c>
    </row>
    <row r="227" spans="2:65" s="182" customFormat="1" ht="38.25" customHeight="1">
      <c r="B227" s="183"/>
      <c r="C227" s="151" t="s">
        <v>574</v>
      </c>
      <c r="D227" s="151" t="s">
        <v>118</v>
      </c>
      <c r="E227" s="152" t="s">
        <v>2603</v>
      </c>
      <c r="F227" s="341" t="s">
        <v>2604</v>
      </c>
      <c r="G227" s="341"/>
      <c r="H227" s="341"/>
      <c r="I227" s="341"/>
      <c r="J227" s="153" t="s">
        <v>238</v>
      </c>
      <c r="K227" s="154">
        <v>1</v>
      </c>
      <c r="L227" s="342"/>
      <c r="M227" s="342"/>
      <c r="N227" s="343">
        <f t="shared" si="10"/>
        <v>0</v>
      </c>
      <c r="O227" s="343"/>
      <c r="P227" s="343"/>
      <c r="Q227" s="343"/>
      <c r="R227" s="186"/>
      <c r="T227" s="254" t="s">
        <v>5</v>
      </c>
      <c r="U227" s="255" t="s">
        <v>36</v>
      </c>
      <c r="V227" s="256"/>
      <c r="W227" s="257">
        <f t="shared" si="11"/>
        <v>0</v>
      </c>
      <c r="X227" s="257">
        <v>0.0033408</v>
      </c>
      <c r="Y227" s="257">
        <f t="shared" si="12"/>
        <v>0.0033408</v>
      </c>
      <c r="Z227" s="257">
        <v>0</v>
      </c>
      <c r="AA227" s="258">
        <f t="shared" si="13"/>
        <v>0</v>
      </c>
      <c r="AR227" s="172" t="s">
        <v>132</v>
      </c>
      <c r="AT227" s="172" t="s">
        <v>118</v>
      </c>
      <c r="AU227" s="172" t="s">
        <v>93</v>
      </c>
      <c r="AY227" s="172" t="s">
        <v>117</v>
      </c>
      <c r="BE227" s="259">
        <f t="shared" si="14"/>
        <v>0</v>
      </c>
      <c r="BF227" s="259">
        <f t="shared" si="15"/>
        <v>0</v>
      </c>
      <c r="BG227" s="259">
        <f t="shared" si="16"/>
        <v>0</v>
      </c>
      <c r="BH227" s="259">
        <f t="shared" si="17"/>
        <v>0</v>
      </c>
      <c r="BI227" s="259">
        <f t="shared" si="18"/>
        <v>0</v>
      </c>
      <c r="BJ227" s="172" t="s">
        <v>16</v>
      </c>
      <c r="BK227" s="259">
        <f t="shared" si="19"/>
        <v>0</v>
      </c>
      <c r="BL227" s="172" t="s">
        <v>132</v>
      </c>
      <c r="BM227" s="172" t="s">
        <v>2605</v>
      </c>
    </row>
    <row r="228" spans="2:65" s="182" customFormat="1" ht="38.25" customHeight="1">
      <c r="B228" s="183"/>
      <c r="C228" s="151" t="s">
        <v>578</v>
      </c>
      <c r="D228" s="151" t="s">
        <v>118</v>
      </c>
      <c r="E228" s="152" t="s">
        <v>2606</v>
      </c>
      <c r="F228" s="341" t="s">
        <v>2607</v>
      </c>
      <c r="G228" s="341"/>
      <c r="H228" s="341"/>
      <c r="I228" s="341"/>
      <c r="J228" s="153" t="s">
        <v>238</v>
      </c>
      <c r="K228" s="154">
        <v>1</v>
      </c>
      <c r="L228" s="342"/>
      <c r="M228" s="342"/>
      <c r="N228" s="343">
        <f t="shared" si="10"/>
        <v>0</v>
      </c>
      <c r="O228" s="343"/>
      <c r="P228" s="343"/>
      <c r="Q228" s="343"/>
      <c r="R228" s="186"/>
      <c r="T228" s="254" t="s">
        <v>5</v>
      </c>
      <c r="U228" s="255" t="s">
        <v>36</v>
      </c>
      <c r="V228" s="256"/>
      <c r="W228" s="257">
        <f t="shared" si="11"/>
        <v>0</v>
      </c>
      <c r="X228" s="257">
        <v>0.004218</v>
      </c>
      <c r="Y228" s="257">
        <f t="shared" si="12"/>
        <v>0.004218</v>
      </c>
      <c r="Z228" s="257">
        <v>0</v>
      </c>
      <c r="AA228" s="258">
        <f t="shared" si="13"/>
        <v>0</v>
      </c>
      <c r="AR228" s="172" t="s">
        <v>132</v>
      </c>
      <c r="AT228" s="172" t="s">
        <v>118</v>
      </c>
      <c r="AU228" s="172" t="s">
        <v>93</v>
      </c>
      <c r="AY228" s="172" t="s">
        <v>117</v>
      </c>
      <c r="BE228" s="259">
        <f t="shared" si="14"/>
        <v>0</v>
      </c>
      <c r="BF228" s="259">
        <f t="shared" si="15"/>
        <v>0</v>
      </c>
      <c r="BG228" s="259">
        <f t="shared" si="16"/>
        <v>0</v>
      </c>
      <c r="BH228" s="259">
        <f t="shared" si="17"/>
        <v>0</v>
      </c>
      <c r="BI228" s="259">
        <f t="shared" si="18"/>
        <v>0</v>
      </c>
      <c r="BJ228" s="172" t="s">
        <v>16</v>
      </c>
      <c r="BK228" s="259">
        <f t="shared" si="19"/>
        <v>0</v>
      </c>
      <c r="BL228" s="172" t="s">
        <v>132</v>
      </c>
      <c r="BM228" s="172" t="s">
        <v>2608</v>
      </c>
    </row>
    <row r="229" spans="2:65" s="182" customFormat="1" ht="38.25" customHeight="1">
      <c r="B229" s="183"/>
      <c r="C229" s="151" t="s">
        <v>582</v>
      </c>
      <c r="D229" s="151" t="s">
        <v>118</v>
      </c>
      <c r="E229" s="152" t="s">
        <v>2609</v>
      </c>
      <c r="F229" s="341" t="s">
        <v>2610</v>
      </c>
      <c r="G229" s="341"/>
      <c r="H229" s="341"/>
      <c r="I229" s="341"/>
      <c r="J229" s="153" t="s">
        <v>238</v>
      </c>
      <c r="K229" s="154">
        <v>1</v>
      </c>
      <c r="L229" s="342"/>
      <c r="M229" s="342"/>
      <c r="N229" s="343">
        <f t="shared" si="10"/>
        <v>0</v>
      </c>
      <c r="O229" s="343"/>
      <c r="P229" s="343"/>
      <c r="Q229" s="343"/>
      <c r="R229" s="186"/>
      <c r="T229" s="254" t="s">
        <v>5</v>
      </c>
      <c r="U229" s="255" t="s">
        <v>36</v>
      </c>
      <c r="V229" s="256"/>
      <c r="W229" s="257">
        <f t="shared" si="11"/>
        <v>0</v>
      </c>
      <c r="X229" s="257">
        <v>0.0055624</v>
      </c>
      <c r="Y229" s="257">
        <f t="shared" si="12"/>
        <v>0.0055624</v>
      </c>
      <c r="Z229" s="257">
        <v>0</v>
      </c>
      <c r="AA229" s="258">
        <f t="shared" si="13"/>
        <v>0</v>
      </c>
      <c r="AR229" s="172" t="s">
        <v>132</v>
      </c>
      <c r="AT229" s="172" t="s">
        <v>118</v>
      </c>
      <c r="AU229" s="172" t="s">
        <v>93</v>
      </c>
      <c r="AY229" s="172" t="s">
        <v>117</v>
      </c>
      <c r="BE229" s="259">
        <f t="shared" si="14"/>
        <v>0</v>
      </c>
      <c r="BF229" s="259">
        <f t="shared" si="15"/>
        <v>0</v>
      </c>
      <c r="BG229" s="259">
        <f t="shared" si="16"/>
        <v>0</v>
      </c>
      <c r="BH229" s="259">
        <f t="shared" si="17"/>
        <v>0</v>
      </c>
      <c r="BI229" s="259">
        <f t="shared" si="18"/>
        <v>0</v>
      </c>
      <c r="BJ229" s="172" t="s">
        <v>16</v>
      </c>
      <c r="BK229" s="259">
        <f t="shared" si="19"/>
        <v>0</v>
      </c>
      <c r="BL229" s="172" t="s">
        <v>132</v>
      </c>
      <c r="BM229" s="172" t="s">
        <v>2611</v>
      </c>
    </row>
    <row r="230" spans="2:65" s="182" customFormat="1" ht="25.5" customHeight="1">
      <c r="B230" s="183"/>
      <c r="C230" s="151" t="s">
        <v>586</v>
      </c>
      <c r="D230" s="151" t="s">
        <v>118</v>
      </c>
      <c r="E230" s="152" t="s">
        <v>2612</v>
      </c>
      <c r="F230" s="341" t="s">
        <v>2613</v>
      </c>
      <c r="G230" s="341"/>
      <c r="H230" s="341"/>
      <c r="I230" s="341"/>
      <c r="J230" s="153" t="s">
        <v>238</v>
      </c>
      <c r="K230" s="154">
        <v>1</v>
      </c>
      <c r="L230" s="342"/>
      <c r="M230" s="342"/>
      <c r="N230" s="343">
        <f t="shared" si="10"/>
        <v>0</v>
      </c>
      <c r="O230" s="343"/>
      <c r="P230" s="343"/>
      <c r="Q230" s="343"/>
      <c r="R230" s="186"/>
      <c r="T230" s="254" t="s">
        <v>5</v>
      </c>
      <c r="U230" s="255" t="s">
        <v>36</v>
      </c>
      <c r="V230" s="256"/>
      <c r="W230" s="257">
        <f t="shared" si="11"/>
        <v>0</v>
      </c>
      <c r="X230" s="257">
        <v>0.0019143</v>
      </c>
      <c r="Y230" s="257">
        <f t="shared" si="12"/>
        <v>0.0019143</v>
      </c>
      <c r="Z230" s="257">
        <v>0</v>
      </c>
      <c r="AA230" s="258">
        <f t="shared" si="13"/>
        <v>0</v>
      </c>
      <c r="AR230" s="172" t="s">
        <v>132</v>
      </c>
      <c r="AT230" s="172" t="s">
        <v>118</v>
      </c>
      <c r="AU230" s="172" t="s">
        <v>93</v>
      </c>
      <c r="AY230" s="172" t="s">
        <v>117</v>
      </c>
      <c r="BE230" s="259">
        <f t="shared" si="14"/>
        <v>0</v>
      </c>
      <c r="BF230" s="259">
        <f t="shared" si="15"/>
        <v>0</v>
      </c>
      <c r="BG230" s="259">
        <f t="shared" si="16"/>
        <v>0</v>
      </c>
      <c r="BH230" s="259">
        <f t="shared" si="17"/>
        <v>0</v>
      </c>
      <c r="BI230" s="259">
        <f t="shared" si="18"/>
        <v>0</v>
      </c>
      <c r="BJ230" s="172" t="s">
        <v>16</v>
      </c>
      <c r="BK230" s="259">
        <f t="shared" si="19"/>
        <v>0</v>
      </c>
      <c r="BL230" s="172" t="s">
        <v>132</v>
      </c>
      <c r="BM230" s="172" t="s">
        <v>2614</v>
      </c>
    </row>
    <row r="231" spans="2:65" s="182" customFormat="1" ht="38.25" customHeight="1">
      <c r="B231" s="183"/>
      <c r="C231" s="151" t="s">
        <v>590</v>
      </c>
      <c r="D231" s="151" t="s">
        <v>118</v>
      </c>
      <c r="E231" s="152" t="s">
        <v>2615</v>
      </c>
      <c r="F231" s="341" t="s">
        <v>2616</v>
      </c>
      <c r="G231" s="341"/>
      <c r="H231" s="341"/>
      <c r="I231" s="341"/>
      <c r="J231" s="153" t="s">
        <v>238</v>
      </c>
      <c r="K231" s="154">
        <v>1</v>
      </c>
      <c r="L231" s="342"/>
      <c r="M231" s="342"/>
      <c r="N231" s="343">
        <f t="shared" si="10"/>
        <v>0</v>
      </c>
      <c r="O231" s="343"/>
      <c r="P231" s="343"/>
      <c r="Q231" s="343"/>
      <c r="R231" s="186"/>
      <c r="T231" s="254" t="s">
        <v>5</v>
      </c>
      <c r="U231" s="255" t="s">
        <v>36</v>
      </c>
      <c r="V231" s="256"/>
      <c r="W231" s="257">
        <f t="shared" si="11"/>
        <v>0</v>
      </c>
      <c r="X231" s="257">
        <v>0.0028983</v>
      </c>
      <c r="Y231" s="257">
        <f t="shared" si="12"/>
        <v>0.0028983</v>
      </c>
      <c r="Z231" s="257">
        <v>0</v>
      </c>
      <c r="AA231" s="258">
        <f t="shared" si="13"/>
        <v>0</v>
      </c>
      <c r="AR231" s="172" t="s">
        <v>132</v>
      </c>
      <c r="AT231" s="172" t="s">
        <v>118</v>
      </c>
      <c r="AU231" s="172" t="s">
        <v>93</v>
      </c>
      <c r="AY231" s="172" t="s">
        <v>117</v>
      </c>
      <c r="BE231" s="259">
        <f t="shared" si="14"/>
        <v>0</v>
      </c>
      <c r="BF231" s="259">
        <f t="shared" si="15"/>
        <v>0</v>
      </c>
      <c r="BG231" s="259">
        <f t="shared" si="16"/>
        <v>0</v>
      </c>
      <c r="BH231" s="259">
        <f t="shared" si="17"/>
        <v>0</v>
      </c>
      <c r="BI231" s="259">
        <f t="shared" si="18"/>
        <v>0</v>
      </c>
      <c r="BJ231" s="172" t="s">
        <v>16</v>
      </c>
      <c r="BK231" s="259">
        <f t="shared" si="19"/>
        <v>0</v>
      </c>
      <c r="BL231" s="172" t="s">
        <v>132</v>
      </c>
      <c r="BM231" s="172" t="s">
        <v>2617</v>
      </c>
    </row>
    <row r="232" spans="2:65" s="182" customFormat="1" ht="38.25" customHeight="1">
      <c r="B232" s="183"/>
      <c r="C232" s="151" t="s">
        <v>594</v>
      </c>
      <c r="D232" s="151" t="s">
        <v>118</v>
      </c>
      <c r="E232" s="152" t="s">
        <v>2618</v>
      </c>
      <c r="F232" s="341" t="s">
        <v>2619</v>
      </c>
      <c r="G232" s="341"/>
      <c r="H232" s="341"/>
      <c r="I232" s="341"/>
      <c r="J232" s="153" t="s">
        <v>238</v>
      </c>
      <c r="K232" s="154">
        <v>1</v>
      </c>
      <c r="L232" s="342"/>
      <c r="M232" s="342"/>
      <c r="N232" s="343">
        <f t="shared" si="10"/>
        <v>0</v>
      </c>
      <c r="O232" s="343"/>
      <c r="P232" s="343"/>
      <c r="Q232" s="343"/>
      <c r="R232" s="186"/>
      <c r="T232" s="254" t="s">
        <v>5</v>
      </c>
      <c r="U232" s="255" t="s">
        <v>36</v>
      </c>
      <c r="V232" s="256"/>
      <c r="W232" s="257">
        <f t="shared" si="11"/>
        <v>0</v>
      </c>
      <c r="X232" s="257">
        <v>0.0036805</v>
      </c>
      <c r="Y232" s="257">
        <f t="shared" si="12"/>
        <v>0.0036805</v>
      </c>
      <c r="Z232" s="257">
        <v>0</v>
      </c>
      <c r="AA232" s="258">
        <f t="shared" si="13"/>
        <v>0</v>
      </c>
      <c r="AR232" s="172" t="s">
        <v>132</v>
      </c>
      <c r="AT232" s="172" t="s">
        <v>118</v>
      </c>
      <c r="AU232" s="172" t="s">
        <v>93</v>
      </c>
      <c r="AY232" s="172" t="s">
        <v>117</v>
      </c>
      <c r="BE232" s="259">
        <f t="shared" si="14"/>
        <v>0</v>
      </c>
      <c r="BF232" s="259">
        <f t="shared" si="15"/>
        <v>0</v>
      </c>
      <c r="BG232" s="259">
        <f t="shared" si="16"/>
        <v>0</v>
      </c>
      <c r="BH232" s="259">
        <f t="shared" si="17"/>
        <v>0</v>
      </c>
      <c r="BI232" s="259">
        <f t="shared" si="18"/>
        <v>0</v>
      </c>
      <c r="BJ232" s="172" t="s">
        <v>16</v>
      </c>
      <c r="BK232" s="259">
        <f t="shared" si="19"/>
        <v>0</v>
      </c>
      <c r="BL232" s="172" t="s">
        <v>132</v>
      </c>
      <c r="BM232" s="172" t="s">
        <v>2620</v>
      </c>
    </row>
    <row r="233" spans="2:65" s="182" customFormat="1" ht="38.25" customHeight="1">
      <c r="B233" s="183"/>
      <c r="C233" s="151" t="s">
        <v>598</v>
      </c>
      <c r="D233" s="151" t="s">
        <v>118</v>
      </c>
      <c r="E233" s="152" t="s">
        <v>2621</v>
      </c>
      <c r="F233" s="341" t="s">
        <v>2622</v>
      </c>
      <c r="G233" s="341"/>
      <c r="H233" s="341"/>
      <c r="I233" s="341"/>
      <c r="J233" s="153" t="s">
        <v>238</v>
      </c>
      <c r="K233" s="154">
        <v>1</v>
      </c>
      <c r="L233" s="342"/>
      <c r="M233" s="342"/>
      <c r="N233" s="343">
        <f t="shared" si="10"/>
        <v>0</v>
      </c>
      <c r="O233" s="343"/>
      <c r="P233" s="343"/>
      <c r="Q233" s="343"/>
      <c r="R233" s="186"/>
      <c r="T233" s="254" t="s">
        <v>5</v>
      </c>
      <c r="U233" s="255" t="s">
        <v>36</v>
      </c>
      <c r="V233" s="256"/>
      <c r="W233" s="257">
        <f t="shared" si="11"/>
        <v>0</v>
      </c>
      <c r="X233" s="257">
        <v>0.0048524</v>
      </c>
      <c r="Y233" s="257">
        <f t="shared" si="12"/>
        <v>0.0048524</v>
      </c>
      <c r="Z233" s="257">
        <v>0</v>
      </c>
      <c r="AA233" s="258">
        <f t="shared" si="13"/>
        <v>0</v>
      </c>
      <c r="AR233" s="172" t="s">
        <v>132</v>
      </c>
      <c r="AT233" s="172" t="s">
        <v>118</v>
      </c>
      <c r="AU233" s="172" t="s">
        <v>93</v>
      </c>
      <c r="AY233" s="172" t="s">
        <v>117</v>
      </c>
      <c r="BE233" s="259">
        <f t="shared" si="14"/>
        <v>0</v>
      </c>
      <c r="BF233" s="259">
        <f t="shared" si="15"/>
        <v>0</v>
      </c>
      <c r="BG233" s="259">
        <f t="shared" si="16"/>
        <v>0</v>
      </c>
      <c r="BH233" s="259">
        <f t="shared" si="17"/>
        <v>0</v>
      </c>
      <c r="BI233" s="259">
        <f t="shared" si="18"/>
        <v>0</v>
      </c>
      <c r="BJ233" s="172" t="s">
        <v>16</v>
      </c>
      <c r="BK233" s="259">
        <f t="shared" si="19"/>
        <v>0</v>
      </c>
      <c r="BL233" s="172" t="s">
        <v>132</v>
      </c>
      <c r="BM233" s="172" t="s">
        <v>2623</v>
      </c>
    </row>
    <row r="234" spans="2:65" s="182" customFormat="1" ht="25.5" customHeight="1">
      <c r="B234" s="183"/>
      <c r="C234" s="151" t="s">
        <v>602</v>
      </c>
      <c r="D234" s="151" t="s">
        <v>118</v>
      </c>
      <c r="E234" s="152" t="s">
        <v>2624</v>
      </c>
      <c r="F234" s="341" t="s">
        <v>2625</v>
      </c>
      <c r="G234" s="341"/>
      <c r="H234" s="341"/>
      <c r="I234" s="341"/>
      <c r="J234" s="153" t="s">
        <v>238</v>
      </c>
      <c r="K234" s="154">
        <v>1</v>
      </c>
      <c r="L234" s="342"/>
      <c r="M234" s="342"/>
      <c r="N234" s="343">
        <f t="shared" si="10"/>
        <v>0</v>
      </c>
      <c r="O234" s="343"/>
      <c r="P234" s="343"/>
      <c r="Q234" s="343"/>
      <c r="R234" s="186"/>
      <c r="T234" s="254" t="s">
        <v>5</v>
      </c>
      <c r="U234" s="255" t="s">
        <v>36</v>
      </c>
      <c r="V234" s="256"/>
      <c r="W234" s="257">
        <f t="shared" si="11"/>
        <v>0</v>
      </c>
      <c r="X234" s="257">
        <v>0.0003215</v>
      </c>
      <c r="Y234" s="257">
        <f t="shared" si="12"/>
        <v>0.0003215</v>
      </c>
      <c r="Z234" s="257">
        <v>0</v>
      </c>
      <c r="AA234" s="258">
        <f t="shared" si="13"/>
        <v>0</v>
      </c>
      <c r="AR234" s="172" t="s">
        <v>132</v>
      </c>
      <c r="AT234" s="172" t="s">
        <v>118</v>
      </c>
      <c r="AU234" s="172" t="s">
        <v>93</v>
      </c>
      <c r="AY234" s="172" t="s">
        <v>117</v>
      </c>
      <c r="BE234" s="259">
        <f t="shared" si="14"/>
        <v>0</v>
      </c>
      <c r="BF234" s="259">
        <f t="shared" si="15"/>
        <v>0</v>
      </c>
      <c r="BG234" s="259">
        <f t="shared" si="16"/>
        <v>0</v>
      </c>
      <c r="BH234" s="259">
        <f t="shared" si="17"/>
        <v>0</v>
      </c>
      <c r="BI234" s="259">
        <f t="shared" si="18"/>
        <v>0</v>
      </c>
      <c r="BJ234" s="172" t="s">
        <v>16</v>
      </c>
      <c r="BK234" s="259">
        <f t="shared" si="19"/>
        <v>0</v>
      </c>
      <c r="BL234" s="172" t="s">
        <v>132</v>
      </c>
      <c r="BM234" s="172" t="s">
        <v>2626</v>
      </c>
    </row>
    <row r="235" spans="2:65" s="182" customFormat="1" ht="25.5" customHeight="1">
      <c r="B235" s="183"/>
      <c r="C235" s="151" t="s">
        <v>606</v>
      </c>
      <c r="D235" s="151" t="s">
        <v>118</v>
      </c>
      <c r="E235" s="152" t="s">
        <v>2627</v>
      </c>
      <c r="F235" s="341" t="s">
        <v>2628</v>
      </c>
      <c r="G235" s="341"/>
      <c r="H235" s="341"/>
      <c r="I235" s="341"/>
      <c r="J235" s="153" t="s">
        <v>238</v>
      </c>
      <c r="K235" s="154">
        <v>1</v>
      </c>
      <c r="L235" s="342"/>
      <c r="M235" s="342"/>
      <c r="N235" s="343">
        <f t="shared" si="10"/>
        <v>0</v>
      </c>
      <c r="O235" s="343"/>
      <c r="P235" s="343"/>
      <c r="Q235" s="343"/>
      <c r="R235" s="186"/>
      <c r="T235" s="254" t="s">
        <v>5</v>
      </c>
      <c r="U235" s="255" t="s">
        <v>36</v>
      </c>
      <c r="V235" s="256"/>
      <c r="W235" s="257">
        <f t="shared" si="11"/>
        <v>0</v>
      </c>
      <c r="X235" s="257">
        <v>0.0004315</v>
      </c>
      <c r="Y235" s="257">
        <f t="shared" si="12"/>
        <v>0.0004315</v>
      </c>
      <c r="Z235" s="257">
        <v>0</v>
      </c>
      <c r="AA235" s="258">
        <f t="shared" si="13"/>
        <v>0</v>
      </c>
      <c r="AR235" s="172" t="s">
        <v>132</v>
      </c>
      <c r="AT235" s="172" t="s">
        <v>118</v>
      </c>
      <c r="AU235" s="172" t="s">
        <v>93</v>
      </c>
      <c r="AY235" s="172" t="s">
        <v>117</v>
      </c>
      <c r="BE235" s="259">
        <f t="shared" si="14"/>
        <v>0</v>
      </c>
      <c r="BF235" s="259">
        <f t="shared" si="15"/>
        <v>0</v>
      </c>
      <c r="BG235" s="259">
        <f t="shared" si="16"/>
        <v>0</v>
      </c>
      <c r="BH235" s="259">
        <f t="shared" si="17"/>
        <v>0</v>
      </c>
      <c r="BI235" s="259">
        <f t="shared" si="18"/>
        <v>0</v>
      </c>
      <c r="BJ235" s="172" t="s">
        <v>16</v>
      </c>
      <c r="BK235" s="259">
        <f t="shared" si="19"/>
        <v>0</v>
      </c>
      <c r="BL235" s="172" t="s">
        <v>132</v>
      </c>
      <c r="BM235" s="172" t="s">
        <v>2629</v>
      </c>
    </row>
    <row r="236" spans="2:65" s="182" customFormat="1" ht="25.5" customHeight="1">
      <c r="B236" s="183"/>
      <c r="C236" s="151" t="s">
        <v>610</v>
      </c>
      <c r="D236" s="151" t="s">
        <v>118</v>
      </c>
      <c r="E236" s="152" t="s">
        <v>2630</v>
      </c>
      <c r="F236" s="341" t="s">
        <v>2631</v>
      </c>
      <c r="G236" s="341"/>
      <c r="H236" s="341"/>
      <c r="I236" s="341"/>
      <c r="J236" s="153" t="s">
        <v>238</v>
      </c>
      <c r="K236" s="154">
        <v>1</v>
      </c>
      <c r="L236" s="342"/>
      <c r="M236" s="342"/>
      <c r="N236" s="343">
        <f t="shared" si="10"/>
        <v>0</v>
      </c>
      <c r="O236" s="343"/>
      <c r="P236" s="343"/>
      <c r="Q236" s="343"/>
      <c r="R236" s="186"/>
      <c r="T236" s="254" t="s">
        <v>5</v>
      </c>
      <c r="U236" s="255" t="s">
        <v>36</v>
      </c>
      <c r="V236" s="256"/>
      <c r="W236" s="257">
        <f t="shared" si="11"/>
        <v>0</v>
      </c>
      <c r="X236" s="257">
        <v>0.0008915</v>
      </c>
      <c r="Y236" s="257">
        <f t="shared" si="12"/>
        <v>0.0008915</v>
      </c>
      <c r="Z236" s="257">
        <v>0</v>
      </c>
      <c r="AA236" s="258">
        <f t="shared" si="13"/>
        <v>0</v>
      </c>
      <c r="AR236" s="172" t="s">
        <v>132</v>
      </c>
      <c r="AT236" s="172" t="s">
        <v>118</v>
      </c>
      <c r="AU236" s="172" t="s">
        <v>93</v>
      </c>
      <c r="AY236" s="172" t="s">
        <v>117</v>
      </c>
      <c r="BE236" s="259">
        <f t="shared" si="14"/>
        <v>0</v>
      </c>
      <c r="BF236" s="259">
        <f t="shared" si="15"/>
        <v>0</v>
      </c>
      <c r="BG236" s="259">
        <f t="shared" si="16"/>
        <v>0</v>
      </c>
      <c r="BH236" s="259">
        <f t="shared" si="17"/>
        <v>0</v>
      </c>
      <c r="BI236" s="259">
        <f t="shared" si="18"/>
        <v>0</v>
      </c>
      <c r="BJ236" s="172" t="s">
        <v>16</v>
      </c>
      <c r="BK236" s="259">
        <f t="shared" si="19"/>
        <v>0</v>
      </c>
      <c r="BL236" s="172" t="s">
        <v>132</v>
      </c>
      <c r="BM236" s="172" t="s">
        <v>2632</v>
      </c>
    </row>
    <row r="237" spans="2:65" s="182" customFormat="1" ht="38.25" customHeight="1">
      <c r="B237" s="183"/>
      <c r="C237" s="151" t="s">
        <v>614</v>
      </c>
      <c r="D237" s="151" t="s">
        <v>118</v>
      </c>
      <c r="E237" s="152" t="s">
        <v>2633</v>
      </c>
      <c r="F237" s="341" t="s">
        <v>2634</v>
      </c>
      <c r="G237" s="341"/>
      <c r="H237" s="341"/>
      <c r="I237" s="341"/>
      <c r="J237" s="153" t="s">
        <v>238</v>
      </c>
      <c r="K237" s="154">
        <v>1</v>
      </c>
      <c r="L237" s="342"/>
      <c r="M237" s="342"/>
      <c r="N237" s="343">
        <f t="shared" si="10"/>
        <v>0</v>
      </c>
      <c r="O237" s="343"/>
      <c r="P237" s="343"/>
      <c r="Q237" s="343"/>
      <c r="R237" s="186"/>
      <c r="T237" s="254" t="s">
        <v>5</v>
      </c>
      <c r="U237" s="255" t="s">
        <v>36</v>
      </c>
      <c r="V237" s="256"/>
      <c r="W237" s="257">
        <f t="shared" si="11"/>
        <v>0</v>
      </c>
      <c r="X237" s="257">
        <v>0.0017225</v>
      </c>
      <c r="Y237" s="257">
        <f t="shared" si="12"/>
        <v>0.0017225</v>
      </c>
      <c r="Z237" s="257">
        <v>0</v>
      </c>
      <c r="AA237" s="258">
        <f t="shared" si="13"/>
        <v>0</v>
      </c>
      <c r="AR237" s="172" t="s">
        <v>132</v>
      </c>
      <c r="AT237" s="172" t="s">
        <v>118</v>
      </c>
      <c r="AU237" s="172" t="s">
        <v>93</v>
      </c>
      <c r="AY237" s="172" t="s">
        <v>117</v>
      </c>
      <c r="BE237" s="259">
        <f t="shared" si="14"/>
        <v>0</v>
      </c>
      <c r="BF237" s="259">
        <f t="shared" si="15"/>
        <v>0</v>
      </c>
      <c r="BG237" s="259">
        <f t="shared" si="16"/>
        <v>0</v>
      </c>
      <c r="BH237" s="259">
        <f t="shared" si="17"/>
        <v>0</v>
      </c>
      <c r="BI237" s="259">
        <f t="shared" si="18"/>
        <v>0</v>
      </c>
      <c r="BJ237" s="172" t="s">
        <v>16</v>
      </c>
      <c r="BK237" s="259">
        <f t="shared" si="19"/>
        <v>0</v>
      </c>
      <c r="BL237" s="172" t="s">
        <v>132</v>
      </c>
      <c r="BM237" s="172" t="s">
        <v>2635</v>
      </c>
    </row>
    <row r="238" spans="2:65" s="182" customFormat="1" ht="25.5" customHeight="1">
      <c r="B238" s="183"/>
      <c r="C238" s="151" t="s">
        <v>618</v>
      </c>
      <c r="D238" s="151" t="s">
        <v>118</v>
      </c>
      <c r="E238" s="152" t="s">
        <v>2636</v>
      </c>
      <c r="F238" s="341" t="s">
        <v>2637</v>
      </c>
      <c r="G238" s="341"/>
      <c r="H238" s="341"/>
      <c r="I238" s="341"/>
      <c r="J238" s="153" t="s">
        <v>238</v>
      </c>
      <c r="K238" s="154">
        <v>1</v>
      </c>
      <c r="L238" s="342"/>
      <c r="M238" s="342"/>
      <c r="N238" s="343">
        <f t="shared" si="10"/>
        <v>0</v>
      </c>
      <c r="O238" s="343"/>
      <c r="P238" s="343"/>
      <c r="Q238" s="343"/>
      <c r="R238" s="186"/>
      <c r="T238" s="254" t="s">
        <v>5</v>
      </c>
      <c r="U238" s="255" t="s">
        <v>36</v>
      </c>
      <c r="V238" s="256"/>
      <c r="W238" s="257">
        <f t="shared" si="11"/>
        <v>0</v>
      </c>
      <c r="X238" s="257">
        <v>0.0015305</v>
      </c>
      <c r="Y238" s="257">
        <f t="shared" si="12"/>
        <v>0.0015305</v>
      </c>
      <c r="Z238" s="257">
        <v>0</v>
      </c>
      <c r="AA238" s="258">
        <f t="shared" si="13"/>
        <v>0</v>
      </c>
      <c r="AR238" s="172" t="s">
        <v>132</v>
      </c>
      <c r="AT238" s="172" t="s">
        <v>118</v>
      </c>
      <c r="AU238" s="172" t="s">
        <v>93</v>
      </c>
      <c r="AY238" s="172" t="s">
        <v>117</v>
      </c>
      <c r="BE238" s="259">
        <f t="shared" si="14"/>
        <v>0</v>
      </c>
      <c r="BF238" s="259">
        <f t="shared" si="15"/>
        <v>0</v>
      </c>
      <c r="BG238" s="259">
        <f t="shared" si="16"/>
        <v>0</v>
      </c>
      <c r="BH238" s="259">
        <f t="shared" si="17"/>
        <v>0</v>
      </c>
      <c r="BI238" s="259">
        <f t="shared" si="18"/>
        <v>0</v>
      </c>
      <c r="BJ238" s="172" t="s">
        <v>16</v>
      </c>
      <c r="BK238" s="259">
        <f t="shared" si="19"/>
        <v>0</v>
      </c>
      <c r="BL238" s="172" t="s">
        <v>132</v>
      </c>
      <c r="BM238" s="172" t="s">
        <v>2638</v>
      </c>
    </row>
    <row r="239" spans="2:65" s="182" customFormat="1" ht="38.25" customHeight="1">
      <c r="B239" s="183"/>
      <c r="C239" s="151" t="s">
        <v>622</v>
      </c>
      <c r="D239" s="151" t="s">
        <v>118</v>
      </c>
      <c r="E239" s="152" t="s">
        <v>2639</v>
      </c>
      <c r="F239" s="341" t="s">
        <v>2640</v>
      </c>
      <c r="G239" s="341"/>
      <c r="H239" s="341"/>
      <c r="I239" s="341"/>
      <c r="J239" s="153" t="s">
        <v>238</v>
      </c>
      <c r="K239" s="154">
        <v>1</v>
      </c>
      <c r="L239" s="342"/>
      <c r="M239" s="342"/>
      <c r="N239" s="343">
        <f t="shared" si="10"/>
        <v>0</v>
      </c>
      <c r="O239" s="343"/>
      <c r="P239" s="343"/>
      <c r="Q239" s="343"/>
      <c r="R239" s="186"/>
      <c r="T239" s="254" t="s">
        <v>5</v>
      </c>
      <c r="U239" s="255" t="s">
        <v>36</v>
      </c>
      <c r="V239" s="256"/>
      <c r="W239" s="257">
        <f t="shared" si="11"/>
        <v>0</v>
      </c>
      <c r="X239" s="257">
        <v>0.0058885</v>
      </c>
      <c r="Y239" s="257">
        <f t="shared" si="12"/>
        <v>0.0058885</v>
      </c>
      <c r="Z239" s="257">
        <v>0</v>
      </c>
      <c r="AA239" s="258">
        <f t="shared" si="13"/>
        <v>0</v>
      </c>
      <c r="AR239" s="172" t="s">
        <v>132</v>
      </c>
      <c r="AT239" s="172" t="s">
        <v>118</v>
      </c>
      <c r="AU239" s="172" t="s">
        <v>93</v>
      </c>
      <c r="AY239" s="172" t="s">
        <v>117</v>
      </c>
      <c r="BE239" s="259">
        <f t="shared" si="14"/>
        <v>0</v>
      </c>
      <c r="BF239" s="259">
        <f t="shared" si="15"/>
        <v>0</v>
      </c>
      <c r="BG239" s="259">
        <f t="shared" si="16"/>
        <v>0</v>
      </c>
      <c r="BH239" s="259">
        <f t="shared" si="17"/>
        <v>0</v>
      </c>
      <c r="BI239" s="259">
        <f t="shared" si="18"/>
        <v>0</v>
      </c>
      <c r="BJ239" s="172" t="s">
        <v>16</v>
      </c>
      <c r="BK239" s="259">
        <f t="shared" si="19"/>
        <v>0</v>
      </c>
      <c r="BL239" s="172" t="s">
        <v>132</v>
      </c>
      <c r="BM239" s="172" t="s">
        <v>2641</v>
      </c>
    </row>
    <row r="240" spans="2:65" s="182" customFormat="1" ht="38.25" customHeight="1">
      <c r="B240" s="183"/>
      <c r="C240" s="151" t="s">
        <v>626</v>
      </c>
      <c r="D240" s="151" t="s">
        <v>118</v>
      </c>
      <c r="E240" s="152" t="s">
        <v>2642</v>
      </c>
      <c r="F240" s="341" t="s">
        <v>2643</v>
      </c>
      <c r="G240" s="341"/>
      <c r="H240" s="341"/>
      <c r="I240" s="341"/>
      <c r="J240" s="153" t="s">
        <v>238</v>
      </c>
      <c r="K240" s="154">
        <v>1</v>
      </c>
      <c r="L240" s="342"/>
      <c r="M240" s="342"/>
      <c r="N240" s="343">
        <f t="shared" si="10"/>
        <v>0</v>
      </c>
      <c r="O240" s="343"/>
      <c r="P240" s="343"/>
      <c r="Q240" s="343"/>
      <c r="R240" s="186"/>
      <c r="T240" s="254" t="s">
        <v>5</v>
      </c>
      <c r="U240" s="255" t="s">
        <v>36</v>
      </c>
      <c r="V240" s="256"/>
      <c r="W240" s="257">
        <f t="shared" si="11"/>
        <v>0</v>
      </c>
      <c r="X240" s="257">
        <v>0.0037225</v>
      </c>
      <c r="Y240" s="257">
        <f t="shared" si="12"/>
        <v>0.0037225</v>
      </c>
      <c r="Z240" s="257">
        <v>0</v>
      </c>
      <c r="AA240" s="258">
        <f t="shared" si="13"/>
        <v>0</v>
      </c>
      <c r="AR240" s="172" t="s">
        <v>132</v>
      </c>
      <c r="AT240" s="172" t="s">
        <v>118</v>
      </c>
      <c r="AU240" s="172" t="s">
        <v>93</v>
      </c>
      <c r="AY240" s="172" t="s">
        <v>117</v>
      </c>
      <c r="BE240" s="259">
        <f t="shared" si="14"/>
        <v>0</v>
      </c>
      <c r="BF240" s="259">
        <f t="shared" si="15"/>
        <v>0</v>
      </c>
      <c r="BG240" s="259">
        <f t="shared" si="16"/>
        <v>0</v>
      </c>
      <c r="BH240" s="259">
        <f t="shared" si="17"/>
        <v>0</v>
      </c>
      <c r="BI240" s="259">
        <f t="shared" si="18"/>
        <v>0</v>
      </c>
      <c r="BJ240" s="172" t="s">
        <v>16</v>
      </c>
      <c r="BK240" s="259">
        <f t="shared" si="19"/>
        <v>0</v>
      </c>
      <c r="BL240" s="172" t="s">
        <v>132</v>
      </c>
      <c r="BM240" s="172" t="s">
        <v>2644</v>
      </c>
    </row>
    <row r="241" spans="2:65" s="182" customFormat="1" ht="38.25" customHeight="1">
      <c r="B241" s="183"/>
      <c r="C241" s="151" t="s">
        <v>630</v>
      </c>
      <c r="D241" s="151" t="s">
        <v>118</v>
      </c>
      <c r="E241" s="152" t="s">
        <v>2645</v>
      </c>
      <c r="F241" s="341" t="s">
        <v>2646</v>
      </c>
      <c r="G241" s="341"/>
      <c r="H241" s="341"/>
      <c r="I241" s="341"/>
      <c r="J241" s="153" t="s">
        <v>238</v>
      </c>
      <c r="K241" s="154">
        <v>1</v>
      </c>
      <c r="L241" s="342"/>
      <c r="M241" s="342"/>
      <c r="N241" s="343">
        <f t="shared" si="10"/>
        <v>0</v>
      </c>
      <c r="O241" s="343"/>
      <c r="P241" s="343"/>
      <c r="Q241" s="343"/>
      <c r="R241" s="186"/>
      <c r="T241" s="254" t="s">
        <v>5</v>
      </c>
      <c r="U241" s="255" t="s">
        <v>36</v>
      </c>
      <c r="V241" s="256"/>
      <c r="W241" s="257">
        <f t="shared" si="11"/>
        <v>0</v>
      </c>
      <c r="X241" s="257">
        <v>0.0059095</v>
      </c>
      <c r="Y241" s="257">
        <f t="shared" si="12"/>
        <v>0.0059095</v>
      </c>
      <c r="Z241" s="257">
        <v>0</v>
      </c>
      <c r="AA241" s="258">
        <f t="shared" si="13"/>
        <v>0</v>
      </c>
      <c r="AR241" s="172" t="s">
        <v>132</v>
      </c>
      <c r="AT241" s="172" t="s">
        <v>118</v>
      </c>
      <c r="AU241" s="172" t="s">
        <v>93</v>
      </c>
      <c r="AY241" s="172" t="s">
        <v>117</v>
      </c>
      <c r="BE241" s="259">
        <f t="shared" si="14"/>
        <v>0</v>
      </c>
      <c r="BF241" s="259">
        <f t="shared" si="15"/>
        <v>0</v>
      </c>
      <c r="BG241" s="259">
        <f t="shared" si="16"/>
        <v>0</v>
      </c>
      <c r="BH241" s="259">
        <f t="shared" si="17"/>
        <v>0</v>
      </c>
      <c r="BI241" s="259">
        <f t="shared" si="18"/>
        <v>0</v>
      </c>
      <c r="BJ241" s="172" t="s">
        <v>16</v>
      </c>
      <c r="BK241" s="259">
        <f t="shared" si="19"/>
        <v>0</v>
      </c>
      <c r="BL241" s="172" t="s">
        <v>132</v>
      </c>
      <c r="BM241" s="172" t="s">
        <v>2647</v>
      </c>
    </row>
    <row r="242" spans="2:65" s="182" customFormat="1" ht="25.5" customHeight="1">
      <c r="B242" s="183"/>
      <c r="C242" s="151" t="s">
        <v>634</v>
      </c>
      <c r="D242" s="151" t="s">
        <v>118</v>
      </c>
      <c r="E242" s="152" t="s">
        <v>2648</v>
      </c>
      <c r="F242" s="341" t="s">
        <v>2649</v>
      </c>
      <c r="G242" s="341"/>
      <c r="H242" s="341"/>
      <c r="I242" s="341"/>
      <c r="J242" s="153" t="s">
        <v>238</v>
      </c>
      <c r="K242" s="154">
        <v>1</v>
      </c>
      <c r="L242" s="342"/>
      <c r="M242" s="342"/>
      <c r="N242" s="343">
        <f aca="true" t="shared" si="20" ref="N242:N305">ROUND(L242*K242,2)</f>
        <v>0</v>
      </c>
      <c r="O242" s="343"/>
      <c r="P242" s="343"/>
      <c r="Q242" s="343"/>
      <c r="R242" s="186"/>
      <c r="T242" s="254" t="s">
        <v>5</v>
      </c>
      <c r="U242" s="255" t="s">
        <v>36</v>
      </c>
      <c r="V242" s="256"/>
      <c r="W242" s="257">
        <f aca="true" t="shared" si="21" ref="W242:W305">V242*K242</f>
        <v>0</v>
      </c>
      <c r="X242" s="257">
        <v>0.0014475</v>
      </c>
      <c r="Y242" s="257">
        <f aca="true" t="shared" si="22" ref="Y242:Y305">X242*K242</f>
        <v>0.0014475</v>
      </c>
      <c r="Z242" s="257">
        <v>0</v>
      </c>
      <c r="AA242" s="258">
        <f aca="true" t="shared" si="23" ref="AA242:AA305">Z242*K242</f>
        <v>0</v>
      </c>
      <c r="AR242" s="172" t="s">
        <v>132</v>
      </c>
      <c r="AT242" s="172" t="s">
        <v>118</v>
      </c>
      <c r="AU242" s="172" t="s">
        <v>93</v>
      </c>
      <c r="AY242" s="172" t="s">
        <v>117</v>
      </c>
      <c r="BE242" s="259">
        <f aca="true" t="shared" si="24" ref="BE242:BE305">IF(U242="základní",N242,0)</f>
        <v>0</v>
      </c>
      <c r="BF242" s="259">
        <f aca="true" t="shared" si="25" ref="BF242:BF305">IF(U242="snížená",N242,0)</f>
        <v>0</v>
      </c>
      <c r="BG242" s="259">
        <f aca="true" t="shared" si="26" ref="BG242:BG305">IF(U242="zákl. přenesená",N242,0)</f>
        <v>0</v>
      </c>
      <c r="BH242" s="259">
        <f aca="true" t="shared" si="27" ref="BH242:BH305">IF(U242="sníž. přenesená",N242,0)</f>
        <v>0</v>
      </c>
      <c r="BI242" s="259">
        <f aca="true" t="shared" si="28" ref="BI242:BI305">IF(U242="nulová",N242,0)</f>
        <v>0</v>
      </c>
      <c r="BJ242" s="172" t="s">
        <v>16</v>
      </c>
      <c r="BK242" s="259">
        <f aca="true" t="shared" si="29" ref="BK242:BK305">ROUND(L242*K242,2)</f>
        <v>0</v>
      </c>
      <c r="BL242" s="172" t="s">
        <v>132</v>
      </c>
      <c r="BM242" s="172" t="s">
        <v>2650</v>
      </c>
    </row>
    <row r="243" spans="2:65" s="182" customFormat="1" ht="38.25" customHeight="1">
      <c r="B243" s="183"/>
      <c r="C243" s="151" t="s">
        <v>638</v>
      </c>
      <c r="D243" s="151" t="s">
        <v>118</v>
      </c>
      <c r="E243" s="152" t="s">
        <v>2651</v>
      </c>
      <c r="F243" s="341" t="s">
        <v>2652</v>
      </c>
      <c r="G243" s="341"/>
      <c r="H243" s="341"/>
      <c r="I243" s="341"/>
      <c r="J243" s="153" t="s">
        <v>238</v>
      </c>
      <c r="K243" s="154">
        <v>1</v>
      </c>
      <c r="L243" s="342"/>
      <c r="M243" s="342"/>
      <c r="N243" s="343">
        <f t="shared" si="20"/>
        <v>0</v>
      </c>
      <c r="O243" s="343"/>
      <c r="P243" s="343"/>
      <c r="Q243" s="343"/>
      <c r="R243" s="186"/>
      <c r="T243" s="254" t="s">
        <v>5</v>
      </c>
      <c r="U243" s="255" t="s">
        <v>36</v>
      </c>
      <c r="V243" s="256"/>
      <c r="W243" s="257">
        <f t="shared" si="21"/>
        <v>0</v>
      </c>
      <c r="X243" s="257">
        <v>0.0056825</v>
      </c>
      <c r="Y243" s="257">
        <f t="shared" si="22"/>
        <v>0.0056825</v>
      </c>
      <c r="Z243" s="257">
        <v>0</v>
      </c>
      <c r="AA243" s="258">
        <f t="shared" si="23"/>
        <v>0</v>
      </c>
      <c r="AR243" s="172" t="s">
        <v>132</v>
      </c>
      <c r="AT243" s="172" t="s">
        <v>118</v>
      </c>
      <c r="AU243" s="172" t="s">
        <v>93</v>
      </c>
      <c r="AY243" s="172" t="s">
        <v>117</v>
      </c>
      <c r="BE243" s="259">
        <f t="shared" si="24"/>
        <v>0</v>
      </c>
      <c r="BF243" s="259">
        <f t="shared" si="25"/>
        <v>0</v>
      </c>
      <c r="BG243" s="259">
        <f t="shared" si="26"/>
        <v>0</v>
      </c>
      <c r="BH243" s="259">
        <f t="shared" si="27"/>
        <v>0</v>
      </c>
      <c r="BI243" s="259">
        <f t="shared" si="28"/>
        <v>0</v>
      </c>
      <c r="BJ243" s="172" t="s">
        <v>16</v>
      </c>
      <c r="BK243" s="259">
        <f t="shared" si="29"/>
        <v>0</v>
      </c>
      <c r="BL243" s="172" t="s">
        <v>132</v>
      </c>
      <c r="BM243" s="172" t="s">
        <v>2653</v>
      </c>
    </row>
    <row r="244" spans="2:65" s="182" customFormat="1" ht="38.25" customHeight="1">
      <c r="B244" s="183"/>
      <c r="C244" s="151" t="s">
        <v>642</v>
      </c>
      <c r="D244" s="151" t="s">
        <v>118</v>
      </c>
      <c r="E244" s="152" t="s">
        <v>2654</v>
      </c>
      <c r="F244" s="341" t="s">
        <v>2655</v>
      </c>
      <c r="G244" s="341"/>
      <c r="H244" s="341"/>
      <c r="I244" s="341"/>
      <c r="J244" s="153" t="s">
        <v>238</v>
      </c>
      <c r="K244" s="154">
        <v>1</v>
      </c>
      <c r="L244" s="342"/>
      <c r="M244" s="342"/>
      <c r="N244" s="343">
        <f t="shared" si="20"/>
        <v>0</v>
      </c>
      <c r="O244" s="343"/>
      <c r="P244" s="343"/>
      <c r="Q244" s="343"/>
      <c r="R244" s="186"/>
      <c r="T244" s="254" t="s">
        <v>5</v>
      </c>
      <c r="U244" s="255" t="s">
        <v>36</v>
      </c>
      <c r="V244" s="256"/>
      <c r="W244" s="257">
        <f t="shared" si="21"/>
        <v>0</v>
      </c>
      <c r="X244" s="257">
        <v>0.0034815</v>
      </c>
      <c r="Y244" s="257">
        <f t="shared" si="22"/>
        <v>0.0034815</v>
      </c>
      <c r="Z244" s="257">
        <v>0</v>
      </c>
      <c r="AA244" s="258">
        <f t="shared" si="23"/>
        <v>0</v>
      </c>
      <c r="AR244" s="172" t="s">
        <v>132</v>
      </c>
      <c r="AT244" s="172" t="s">
        <v>118</v>
      </c>
      <c r="AU244" s="172" t="s">
        <v>93</v>
      </c>
      <c r="AY244" s="172" t="s">
        <v>117</v>
      </c>
      <c r="BE244" s="259">
        <f t="shared" si="24"/>
        <v>0</v>
      </c>
      <c r="BF244" s="259">
        <f t="shared" si="25"/>
        <v>0</v>
      </c>
      <c r="BG244" s="259">
        <f t="shared" si="26"/>
        <v>0</v>
      </c>
      <c r="BH244" s="259">
        <f t="shared" si="27"/>
        <v>0</v>
      </c>
      <c r="BI244" s="259">
        <f t="shared" si="28"/>
        <v>0</v>
      </c>
      <c r="BJ244" s="172" t="s">
        <v>16</v>
      </c>
      <c r="BK244" s="259">
        <f t="shared" si="29"/>
        <v>0</v>
      </c>
      <c r="BL244" s="172" t="s">
        <v>132</v>
      </c>
      <c r="BM244" s="172" t="s">
        <v>2656</v>
      </c>
    </row>
    <row r="245" spans="2:65" s="182" customFormat="1" ht="38.25" customHeight="1">
      <c r="B245" s="183"/>
      <c r="C245" s="151" t="s">
        <v>646</v>
      </c>
      <c r="D245" s="151" t="s">
        <v>118</v>
      </c>
      <c r="E245" s="152" t="s">
        <v>2657</v>
      </c>
      <c r="F245" s="341" t="s">
        <v>2658</v>
      </c>
      <c r="G245" s="341"/>
      <c r="H245" s="341"/>
      <c r="I245" s="341"/>
      <c r="J245" s="153" t="s">
        <v>238</v>
      </c>
      <c r="K245" s="154">
        <v>1</v>
      </c>
      <c r="L245" s="342"/>
      <c r="M245" s="342"/>
      <c r="N245" s="343">
        <f t="shared" si="20"/>
        <v>0</v>
      </c>
      <c r="O245" s="343"/>
      <c r="P245" s="343"/>
      <c r="Q245" s="343"/>
      <c r="R245" s="186"/>
      <c r="T245" s="254" t="s">
        <v>5</v>
      </c>
      <c r="U245" s="255" t="s">
        <v>36</v>
      </c>
      <c r="V245" s="256"/>
      <c r="W245" s="257">
        <f t="shared" si="21"/>
        <v>0</v>
      </c>
      <c r="X245" s="257">
        <v>0.0056595</v>
      </c>
      <c r="Y245" s="257">
        <f t="shared" si="22"/>
        <v>0.0056595</v>
      </c>
      <c r="Z245" s="257">
        <v>0</v>
      </c>
      <c r="AA245" s="258">
        <f t="shared" si="23"/>
        <v>0</v>
      </c>
      <c r="AR245" s="172" t="s">
        <v>132</v>
      </c>
      <c r="AT245" s="172" t="s">
        <v>118</v>
      </c>
      <c r="AU245" s="172" t="s">
        <v>93</v>
      </c>
      <c r="AY245" s="172" t="s">
        <v>117</v>
      </c>
      <c r="BE245" s="259">
        <f t="shared" si="24"/>
        <v>0</v>
      </c>
      <c r="BF245" s="259">
        <f t="shared" si="25"/>
        <v>0</v>
      </c>
      <c r="BG245" s="259">
        <f t="shared" si="26"/>
        <v>0</v>
      </c>
      <c r="BH245" s="259">
        <f t="shared" si="27"/>
        <v>0</v>
      </c>
      <c r="BI245" s="259">
        <f t="shared" si="28"/>
        <v>0</v>
      </c>
      <c r="BJ245" s="172" t="s">
        <v>16</v>
      </c>
      <c r="BK245" s="259">
        <f t="shared" si="29"/>
        <v>0</v>
      </c>
      <c r="BL245" s="172" t="s">
        <v>132</v>
      </c>
      <c r="BM245" s="172" t="s">
        <v>2659</v>
      </c>
    </row>
    <row r="246" spans="2:65" s="182" customFormat="1" ht="25.5" customHeight="1">
      <c r="B246" s="183"/>
      <c r="C246" s="151" t="s">
        <v>650</v>
      </c>
      <c r="D246" s="151" t="s">
        <v>118</v>
      </c>
      <c r="E246" s="152" t="s">
        <v>2660</v>
      </c>
      <c r="F246" s="341" t="s">
        <v>2661</v>
      </c>
      <c r="G246" s="341"/>
      <c r="H246" s="341"/>
      <c r="I246" s="341"/>
      <c r="J246" s="153" t="s">
        <v>238</v>
      </c>
      <c r="K246" s="154">
        <v>1</v>
      </c>
      <c r="L246" s="342"/>
      <c r="M246" s="342"/>
      <c r="N246" s="343">
        <f t="shared" si="20"/>
        <v>0</v>
      </c>
      <c r="O246" s="343"/>
      <c r="P246" s="343"/>
      <c r="Q246" s="343"/>
      <c r="R246" s="186"/>
      <c r="T246" s="254" t="s">
        <v>5</v>
      </c>
      <c r="U246" s="255" t="s">
        <v>36</v>
      </c>
      <c r="V246" s="256"/>
      <c r="W246" s="257">
        <f t="shared" si="21"/>
        <v>0</v>
      </c>
      <c r="X246" s="257">
        <v>0.0013485</v>
      </c>
      <c r="Y246" s="257">
        <f t="shared" si="22"/>
        <v>0.0013485</v>
      </c>
      <c r="Z246" s="257">
        <v>0</v>
      </c>
      <c r="AA246" s="258">
        <f t="shared" si="23"/>
        <v>0</v>
      </c>
      <c r="AR246" s="172" t="s">
        <v>132</v>
      </c>
      <c r="AT246" s="172" t="s">
        <v>118</v>
      </c>
      <c r="AU246" s="172" t="s">
        <v>93</v>
      </c>
      <c r="AY246" s="172" t="s">
        <v>117</v>
      </c>
      <c r="BE246" s="259">
        <f t="shared" si="24"/>
        <v>0</v>
      </c>
      <c r="BF246" s="259">
        <f t="shared" si="25"/>
        <v>0</v>
      </c>
      <c r="BG246" s="259">
        <f t="shared" si="26"/>
        <v>0</v>
      </c>
      <c r="BH246" s="259">
        <f t="shared" si="27"/>
        <v>0</v>
      </c>
      <c r="BI246" s="259">
        <f t="shared" si="28"/>
        <v>0</v>
      </c>
      <c r="BJ246" s="172" t="s">
        <v>16</v>
      </c>
      <c r="BK246" s="259">
        <f t="shared" si="29"/>
        <v>0</v>
      </c>
      <c r="BL246" s="172" t="s">
        <v>132</v>
      </c>
      <c r="BM246" s="172" t="s">
        <v>2662</v>
      </c>
    </row>
    <row r="247" spans="2:65" s="182" customFormat="1" ht="38.25" customHeight="1">
      <c r="B247" s="183"/>
      <c r="C247" s="151" t="s">
        <v>654</v>
      </c>
      <c r="D247" s="151" t="s">
        <v>118</v>
      </c>
      <c r="E247" s="152" t="s">
        <v>2663</v>
      </c>
      <c r="F247" s="341" t="s">
        <v>2664</v>
      </c>
      <c r="G247" s="341"/>
      <c r="H247" s="341"/>
      <c r="I247" s="341"/>
      <c r="J247" s="153" t="s">
        <v>238</v>
      </c>
      <c r="K247" s="154">
        <v>1</v>
      </c>
      <c r="L247" s="342"/>
      <c r="M247" s="342"/>
      <c r="N247" s="343">
        <f t="shared" si="20"/>
        <v>0</v>
      </c>
      <c r="O247" s="343"/>
      <c r="P247" s="343"/>
      <c r="Q247" s="343"/>
      <c r="R247" s="186"/>
      <c r="T247" s="254" t="s">
        <v>5</v>
      </c>
      <c r="U247" s="255" t="s">
        <v>36</v>
      </c>
      <c r="V247" s="256"/>
      <c r="W247" s="257">
        <f t="shared" si="21"/>
        <v>0</v>
      </c>
      <c r="X247" s="257">
        <v>0.0056175</v>
      </c>
      <c r="Y247" s="257">
        <f t="shared" si="22"/>
        <v>0.0056175</v>
      </c>
      <c r="Z247" s="257">
        <v>0</v>
      </c>
      <c r="AA247" s="258">
        <f t="shared" si="23"/>
        <v>0</v>
      </c>
      <c r="AR247" s="172" t="s">
        <v>132</v>
      </c>
      <c r="AT247" s="172" t="s">
        <v>118</v>
      </c>
      <c r="AU247" s="172" t="s">
        <v>93</v>
      </c>
      <c r="AY247" s="172" t="s">
        <v>117</v>
      </c>
      <c r="BE247" s="259">
        <f t="shared" si="24"/>
        <v>0</v>
      </c>
      <c r="BF247" s="259">
        <f t="shared" si="25"/>
        <v>0</v>
      </c>
      <c r="BG247" s="259">
        <f t="shared" si="26"/>
        <v>0</v>
      </c>
      <c r="BH247" s="259">
        <f t="shared" si="27"/>
        <v>0</v>
      </c>
      <c r="BI247" s="259">
        <f t="shared" si="28"/>
        <v>0</v>
      </c>
      <c r="BJ247" s="172" t="s">
        <v>16</v>
      </c>
      <c r="BK247" s="259">
        <f t="shared" si="29"/>
        <v>0</v>
      </c>
      <c r="BL247" s="172" t="s">
        <v>132</v>
      </c>
      <c r="BM247" s="172" t="s">
        <v>2665</v>
      </c>
    </row>
    <row r="248" spans="2:65" s="182" customFormat="1" ht="38.25" customHeight="1">
      <c r="B248" s="183"/>
      <c r="C248" s="151" t="s">
        <v>658</v>
      </c>
      <c r="D248" s="151" t="s">
        <v>118</v>
      </c>
      <c r="E248" s="152" t="s">
        <v>2666</v>
      </c>
      <c r="F248" s="341" t="s">
        <v>2667</v>
      </c>
      <c r="G248" s="341"/>
      <c r="H248" s="341"/>
      <c r="I248" s="341"/>
      <c r="J248" s="153" t="s">
        <v>238</v>
      </c>
      <c r="K248" s="154">
        <v>1</v>
      </c>
      <c r="L248" s="342"/>
      <c r="M248" s="342"/>
      <c r="N248" s="343">
        <f t="shared" si="20"/>
        <v>0</v>
      </c>
      <c r="O248" s="343"/>
      <c r="P248" s="343"/>
      <c r="Q248" s="343"/>
      <c r="R248" s="186"/>
      <c r="T248" s="254" t="s">
        <v>5</v>
      </c>
      <c r="U248" s="255" t="s">
        <v>36</v>
      </c>
      <c r="V248" s="256"/>
      <c r="W248" s="257">
        <f t="shared" si="21"/>
        <v>0</v>
      </c>
      <c r="X248" s="257">
        <v>0.0034055</v>
      </c>
      <c r="Y248" s="257">
        <f t="shared" si="22"/>
        <v>0.0034055</v>
      </c>
      <c r="Z248" s="257">
        <v>0</v>
      </c>
      <c r="AA248" s="258">
        <f t="shared" si="23"/>
        <v>0</v>
      </c>
      <c r="AR248" s="172" t="s">
        <v>132</v>
      </c>
      <c r="AT248" s="172" t="s">
        <v>118</v>
      </c>
      <c r="AU248" s="172" t="s">
        <v>93</v>
      </c>
      <c r="AY248" s="172" t="s">
        <v>117</v>
      </c>
      <c r="BE248" s="259">
        <f t="shared" si="24"/>
        <v>0</v>
      </c>
      <c r="BF248" s="259">
        <f t="shared" si="25"/>
        <v>0</v>
      </c>
      <c r="BG248" s="259">
        <f t="shared" si="26"/>
        <v>0</v>
      </c>
      <c r="BH248" s="259">
        <f t="shared" si="27"/>
        <v>0</v>
      </c>
      <c r="BI248" s="259">
        <f t="shared" si="28"/>
        <v>0</v>
      </c>
      <c r="BJ248" s="172" t="s">
        <v>16</v>
      </c>
      <c r="BK248" s="259">
        <f t="shared" si="29"/>
        <v>0</v>
      </c>
      <c r="BL248" s="172" t="s">
        <v>132</v>
      </c>
      <c r="BM248" s="172" t="s">
        <v>2668</v>
      </c>
    </row>
    <row r="249" spans="2:65" s="182" customFormat="1" ht="25.5" customHeight="1">
      <c r="B249" s="183"/>
      <c r="C249" s="151" t="s">
        <v>662</v>
      </c>
      <c r="D249" s="151" t="s">
        <v>118</v>
      </c>
      <c r="E249" s="152" t="s">
        <v>2669</v>
      </c>
      <c r="F249" s="341" t="s">
        <v>2670</v>
      </c>
      <c r="G249" s="341"/>
      <c r="H249" s="341"/>
      <c r="I249" s="341"/>
      <c r="J249" s="153" t="s">
        <v>238</v>
      </c>
      <c r="K249" s="154">
        <v>1</v>
      </c>
      <c r="L249" s="342"/>
      <c r="M249" s="342"/>
      <c r="N249" s="343">
        <f t="shared" si="20"/>
        <v>0</v>
      </c>
      <c r="O249" s="343"/>
      <c r="P249" s="343"/>
      <c r="Q249" s="343"/>
      <c r="R249" s="186"/>
      <c r="T249" s="254" t="s">
        <v>5</v>
      </c>
      <c r="U249" s="255" t="s">
        <v>36</v>
      </c>
      <c r="V249" s="256"/>
      <c r="W249" s="257">
        <f t="shared" si="21"/>
        <v>0</v>
      </c>
      <c r="X249" s="257">
        <v>0.0012735</v>
      </c>
      <c r="Y249" s="257">
        <f t="shared" si="22"/>
        <v>0.0012735</v>
      </c>
      <c r="Z249" s="257">
        <v>0</v>
      </c>
      <c r="AA249" s="258">
        <f t="shared" si="23"/>
        <v>0</v>
      </c>
      <c r="AR249" s="172" t="s">
        <v>132</v>
      </c>
      <c r="AT249" s="172" t="s">
        <v>118</v>
      </c>
      <c r="AU249" s="172" t="s">
        <v>93</v>
      </c>
      <c r="AY249" s="172" t="s">
        <v>117</v>
      </c>
      <c r="BE249" s="259">
        <f t="shared" si="24"/>
        <v>0</v>
      </c>
      <c r="BF249" s="259">
        <f t="shared" si="25"/>
        <v>0</v>
      </c>
      <c r="BG249" s="259">
        <f t="shared" si="26"/>
        <v>0</v>
      </c>
      <c r="BH249" s="259">
        <f t="shared" si="27"/>
        <v>0</v>
      </c>
      <c r="BI249" s="259">
        <f t="shared" si="28"/>
        <v>0</v>
      </c>
      <c r="BJ249" s="172" t="s">
        <v>16</v>
      </c>
      <c r="BK249" s="259">
        <f t="shared" si="29"/>
        <v>0</v>
      </c>
      <c r="BL249" s="172" t="s">
        <v>132</v>
      </c>
      <c r="BM249" s="172" t="s">
        <v>2671</v>
      </c>
    </row>
    <row r="250" spans="2:65" s="182" customFormat="1" ht="38.25" customHeight="1">
      <c r="B250" s="183"/>
      <c r="C250" s="151" t="s">
        <v>666</v>
      </c>
      <c r="D250" s="151" t="s">
        <v>118</v>
      </c>
      <c r="E250" s="152" t="s">
        <v>2672</v>
      </c>
      <c r="F250" s="341" t="s">
        <v>2673</v>
      </c>
      <c r="G250" s="341"/>
      <c r="H250" s="341"/>
      <c r="I250" s="341"/>
      <c r="J250" s="153" t="s">
        <v>238</v>
      </c>
      <c r="K250" s="154">
        <v>1</v>
      </c>
      <c r="L250" s="342"/>
      <c r="M250" s="342"/>
      <c r="N250" s="343">
        <f t="shared" si="20"/>
        <v>0</v>
      </c>
      <c r="O250" s="343"/>
      <c r="P250" s="343"/>
      <c r="Q250" s="343"/>
      <c r="R250" s="186"/>
      <c r="T250" s="254" t="s">
        <v>5</v>
      </c>
      <c r="U250" s="255" t="s">
        <v>36</v>
      </c>
      <c r="V250" s="256"/>
      <c r="W250" s="257">
        <f t="shared" si="21"/>
        <v>0</v>
      </c>
      <c r="X250" s="257">
        <v>0.0054825</v>
      </c>
      <c r="Y250" s="257">
        <f t="shared" si="22"/>
        <v>0.0054825</v>
      </c>
      <c r="Z250" s="257">
        <v>0</v>
      </c>
      <c r="AA250" s="258">
        <f t="shared" si="23"/>
        <v>0</v>
      </c>
      <c r="AR250" s="172" t="s">
        <v>132</v>
      </c>
      <c r="AT250" s="172" t="s">
        <v>118</v>
      </c>
      <c r="AU250" s="172" t="s">
        <v>93</v>
      </c>
      <c r="AY250" s="172" t="s">
        <v>117</v>
      </c>
      <c r="BE250" s="259">
        <f t="shared" si="24"/>
        <v>0</v>
      </c>
      <c r="BF250" s="259">
        <f t="shared" si="25"/>
        <v>0</v>
      </c>
      <c r="BG250" s="259">
        <f t="shared" si="26"/>
        <v>0</v>
      </c>
      <c r="BH250" s="259">
        <f t="shared" si="27"/>
        <v>0</v>
      </c>
      <c r="BI250" s="259">
        <f t="shared" si="28"/>
        <v>0</v>
      </c>
      <c r="BJ250" s="172" t="s">
        <v>16</v>
      </c>
      <c r="BK250" s="259">
        <f t="shared" si="29"/>
        <v>0</v>
      </c>
      <c r="BL250" s="172" t="s">
        <v>132</v>
      </c>
      <c r="BM250" s="172" t="s">
        <v>2674</v>
      </c>
    </row>
    <row r="251" spans="2:65" s="182" customFormat="1" ht="38.25" customHeight="1">
      <c r="B251" s="183"/>
      <c r="C251" s="151" t="s">
        <v>670</v>
      </c>
      <c r="D251" s="151" t="s">
        <v>118</v>
      </c>
      <c r="E251" s="152" t="s">
        <v>2675</v>
      </c>
      <c r="F251" s="341" t="s">
        <v>2676</v>
      </c>
      <c r="G251" s="341"/>
      <c r="H251" s="341"/>
      <c r="I251" s="341"/>
      <c r="J251" s="153" t="s">
        <v>238</v>
      </c>
      <c r="K251" s="154">
        <v>1</v>
      </c>
      <c r="L251" s="342"/>
      <c r="M251" s="342"/>
      <c r="N251" s="343">
        <f t="shared" si="20"/>
        <v>0</v>
      </c>
      <c r="O251" s="343"/>
      <c r="P251" s="343"/>
      <c r="Q251" s="343"/>
      <c r="R251" s="186"/>
      <c r="T251" s="254" t="s">
        <v>5</v>
      </c>
      <c r="U251" s="255" t="s">
        <v>36</v>
      </c>
      <c r="V251" s="256"/>
      <c r="W251" s="257">
        <f t="shared" si="21"/>
        <v>0</v>
      </c>
      <c r="X251" s="257">
        <v>0.0032505</v>
      </c>
      <c r="Y251" s="257">
        <f t="shared" si="22"/>
        <v>0.0032505</v>
      </c>
      <c r="Z251" s="257">
        <v>0</v>
      </c>
      <c r="AA251" s="258">
        <f t="shared" si="23"/>
        <v>0</v>
      </c>
      <c r="AR251" s="172" t="s">
        <v>132</v>
      </c>
      <c r="AT251" s="172" t="s">
        <v>118</v>
      </c>
      <c r="AU251" s="172" t="s">
        <v>93</v>
      </c>
      <c r="AY251" s="172" t="s">
        <v>117</v>
      </c>
      <c r="BE251" s="259">
        <f t="shared" si="24"/>
        <v>0</v>
      </c>
      <c r="BF251" s="259">
        <f t="shared" si="25"/>
        <v>0</v>
      </c>
      <c r="BG251" s="259">
        <f t="shared" si="26"/>
        <v>0</v>
      </c>
      <c r="BH251" s="259">
        <f t="shared" si="27"/>
        <v>0</v>
      </c>
      <c r="BI251" s="259">
        <f t="shared" si="28"/>
        <v>0</v>
      </c>
      <c r="BJ251" s="172" t="s">
        <v>16</v>
      </c>
      <c r="BK251" s="259">
        <f t="shared" si="29"/>
        <v>0</v>
      </c>
      <c r="BL251" s="172" t="s">
        <v>132</v>
      </c>
      <c r="BM251" s="172" t="s">
        <v>2677</v>
      </c>
    </row>
    <row r="252" spans="2:65" s="182" customFormat="1" ht="16.5" customHeight="1">
      <c r="B252" s="183"/>
      <c r="C252" s="151" t="s">
        <v>674</v>
      </c>
      <c r="D252" s="151" t="s">
        <v>118</v>
      </c>
      <c r="E252" s="152" t="s">
        <v>2678</v>
      </c>
      <c r="F252" s="341" t="s">
        <v>2679</v>
      </c>
      <c r="G252" s="341"/>
      <c r="H252" s="341"/>
      <c r="I252" s="341"/>
      <c r="J252" s="153" t="s">
        <v>238</v>
      </c>
      <c r="K252" s="154">
        <v>1</v>
      </c>
      <c r="L252" s="342"/>
      <c r="M252" s="342"/>
      <c r="N252" s="343">
        <f t="shared" si="20"/>
        <v>0</v>
      </c>
      <c r="O252" s="343"/>
      <c r="P252" s="343"/>
      <c r="Q252" s="343"/>
      <c r="R252" s="186"/>
      <c r="T252" s="254" t="s">
        <v>5</v>
      </c>
      <c r="U252" s="255" t="s">
        <v>36</v>
      </c>
      <c r="V252" s="256"/>
      <c r="W252" s="257">
        <f t="shared" si="21"/>
        <v>0</v>
      </c>
      <c r="X252" s="257">
        <v>0</v>
      </c>
      <c r="Y252" s="257">
        <f t="shared" si="22"/>
        <v>0</v>
      </c>
      <c r="Z252" s="257">
        <v>0.00378</v>
      </c>
      <c r="AA252" s="258">
        <f t="shared" si="23"/>
        <v>0.00378</v>
      </c>
      <c r="AR252" s="172" t="s">
        <v>132</v>
      </c>
      <c r="AT252" s="172" t="s">
        <v>118</v>
      </c>
      <c r="AU252" s="172" t="s">
        <v>93</v>
      </c>
      <c r="AY252" s="172" t="s">
        <v>117</v>
      </c>
      <c r="BE252" s="259">
        <f t="shared" si="24"/>
        <v>0</v>
      </c>
      <c r="BF252" s="259">
        <f t="shared" si="25"/>
        <v>0</v>
      </c>
      <c r="BG252" s="259">
        <f t="shared" si="26"/>
        <v>0</v>
      </c>
      <c r="BH252" s="259">
        <f t="shared" si="27"/>
        <v>0</v>
      </c>
      <c r="BI252" s="259">
        <f t="shared" si="28"/>
        <v>0</v>
      </c>
      <c r="BJ252" s="172" t="s">
        <v>16</v>
      </c>
      <c r="BK252" s="259">
        <f t="shared" si="29"/>
        <v>0</v>
      </c>
      <c r="BL252" s="172" t="s">
        <v>132</v>
      </c>
      <c r="BM252" s="172" t="s">
        <v>2680</v>
      </c>
    </row>
    <row r="253" spans="2:65" s="182" customFormat="1" ht="16.5" customHeight="1">
      <c r="B253" s="183"/>
      <c r="C253" s="151" t="s">
        <v>678</v>
      </c>
      <c r="D253" s="151" t="s">
        <v>118</v>
      </c>
      <c r="E253" s="152" t="s">
        <v>2681</v>
      </c>
      <c r="F253" s="341" t="s">
        <v>2682</v>
      </c>
      <c r="G253" s="341"/>
      <c r="H253" s="341"/>
      <c r="I253" s="341"/>
      <c r="J253" s="153" t="s">
        <v>238</v>
      </c>
      <c r="K253" s="154">
        <v>1</v>
      </c>
      <c r="L253" s="342"/>
      <c r="M253" s="342"/>
      <c r="N253" s="343">
        <f t="shared" si="20"/>
        <v>0</v>
      </c>
      <c r="O253" s="343"/>
      <c r="P253" s="343"/>
      <c r="Q253" s="343"/>
      <c r="R253" s="186"/>
      <c r="T253" s="254" t="s">
        <v>5</v>
      </c>
      <c r="U253" s="255" t="s">
        <v>36</v>
      </c>
      <c r="V253" s="256"/>
      <c r="W253" s="257">
        <f t="shared" si="21"/>
        <v>0</v>
      </c>
      <c r="X253" s="257">
        <v>0</v>
      </c>
      <c r="Y253" s="257">
        <f t="shared" si="22"/>
        <v>0</v>
      </c>
      <c r="Z253" s="257">
        <v>0.00935</v>
      </c>
      <c r="AA253" s="258">
        <f t="shared" si="23"/>
        <v>0.00935</v>
      </c>
      <c r="AR253" s="172" t="s">
        <v>132</v>
      </c>
      <c r="AT253" s="172" t="s">
        <v>118</v>
      </c>
      <c r="AU253" s="172" t="s">
        <v>93</v>
      </c>
      <c r="AY253" s="172" t="s">
        <v>117</v>
      </c>
      <c r="BE253" s="259">
        <f t="shared" si="24"/>
        <v>0</v>
      </c>
      <c r="BF253" s="259">
        <f t="shared" si="25"/>
        <v>0</v>
      </c>
      <c r="BG253" s="259">
        <f t="shared" si="26"/>
        <v>0</v>
      </c>
      <c r="BH253" s="259">
        <f t="shared" si="27"/>
        <v>0</v>
      </c>
      <c r="BI253" s="259">
        <f t="shared" si="28"/>
        <v>0</v>
      </c>
      <c r="BJ253" s="172" t="s">
        <v>16</v>
      </c>
      <c r="BK253" s="259">
        <f t="shared" si="29"/>
        <v>0</v>
      </c>
      <c r="BL253" s="172" t="s">
        <v>132</v>
      </c>
      <c r="BM253" s="172" t="s">
        <v>2683</v>
      </c>
    </row>
    <row r="254" spans="2:65" s="182" customFormat="1" ht="25.5" customHeight="1">
      <c r="B254" s="183"/>
      <c r="C254" s="151" t="s">
        <v>682</v>
      </c>
      <c r="D254" s="151" t="s">
        <v>118</v>
      </c>
      <c r="E254" s="152" t="s">
        <v>2684</v>
      </c>
      <c r="F254" s="341" t="s">
        <v>2685</v>
      </c>
      <c r="G254" s="341"/>
      <c r="H254" s="341"/>
      <c r="I254" s="341"/>
      <c r="J254" s="153" t="s">
        <v>142</v>
      </c>
      <c r="K254" s="154">
        <v>1</v>
      </c>
      <c r="L254" s="342"/>
      <c r="M254" s="342"/>
      <c r="N254" s="343">
        <f t="shared" si="20"/>
        <v>0</v>
      </c>
      <c r="O254" s="343"/>
      <c r="P254" s="343"/>
      <c r="Q254" s="343"/>
      <c r="R254" s="186"/>
      <c r="T254" s="254" t="s">
        <v>5</v>
      </c>
      <c r="U254" s="255" t="s">
        <v>36</v>
      </c>
      <c r="V254" s="256"/>
      <c r="W254" s="257">
        <f t="shared" si="21"/>
        <v>0</v>
      </c>
      <c r="X254" s="257">
        <v>0</v>
      </c>
      <c r="Y254" s="257">
        <f t="shared" si="22"/>
        <v>0</v>
      </c>
      <c r="Z254" s="257">
        <v>0</v>
      </c>
      <c r="AA254" s="258">
        <f t="shared" si="23"/>
        <v>0</v>
      </c>
      <c r="AR254" s="172" t="s">
        <v>132</v>
      </c>
      <c r="AT254" s="172" t="s">
        <v>118</v>
      </c>
      <c r="AU254" s="172" t="s">
        <v>93</v>
      </c>
      <c r="AY254" s="172" t="s">
        <v>117</v>
      </c>
      <c r="BE254" s="259">
        <f t="shared" si="24"/>
        <v>0</v>
      </c>
      <c r="BF254" s="259">
        <f t="shared" si="25"/>
        <v>0</v>
      </c>
      <c r="BG254" s="259">
        <f t="shared" si="26"/>
        <v>0</v>
      </c>
      <c r="BH254" s="259">
        <f t="shared" si="27"/>
        <v>0</v>
      </c>
      <c r="BI254" s="259">
        <f t="shared" si="28"/>
        <v>0</v>
      </c>
      <c r="BJ254" s="172" t="s">
        <v>16</v>
      </c>
      <c r="BK254" s="259">
        <f t="shared" si="29"/>
        <v>0</v>
      </c>
      <c r="BL254" s="172" t="s">
        <v>132</v>
      </c>
      <c r="BM254" s="172" t="s">
        <v>2686</v>
      </c>
    </row>
    <row r="255" spans="2:65" s="182" customFormat="1" ht="25.5" customHeight="1">
      <c r="B255" s="183"/>
      <c r="C255" s="151" t="s">
        <v>686</v>
      </c>
      <c r="D255" s="151" t="s">
        <v>118</v>
      </c>
      <c r="E255" s="152" t="s">
        <v>2687</v>
      </c>
      <c r="F255" s="341" t="s">
        <v>2688</v>
      </c>
      <c r="G255" s="341"/>
      <c r="H255" s="341"/>
      <c r="I255" s="341"/>
      <c r="J255" s="153" t="s">
        <v>142</v>
      </c>
      <c r="K255" s="154">
        <v>1</v>
      </c>
      <c r="L255" s="342"/>
      <c r="M255" s="342"/>
      <c r="N255" s="343">
        <f t="shared" si="20"/>
        <v>0</v>
      </c>
      <c r="O255" s="343"/>
      <c r="P255" s="343"/>
      <c r="Q255" s="343"/>
      <c r="R255" s="186"/>
      <c r="T255" s="254" t="s">
        <v>5</v>
      </c>
      <c r="U255" s="255" t="s">
        <v>36</v>
      </c>
      <c r="V255" s="256"/>
      <c r="W255" s="257">
        <f t="shared" si="21"/>
        <v>0</v>
      </c>
      <c r="X255" s="257">
        <v>0</v>
      </c>
      <c r="Y255" s="257">
        <f t="shared" si="22"/>
        <v>0</v>
      </c>
      <c r="Z255" s="257">
        <v>0</v>
      </c>
      <c r="AA255" s="258">
        <f t="shared" si="23"/>
        <v>0</v>
      </c>
      <c r="AR255" s="172" t="s">
        <v>132</v>
      </c>
      <c r="AT255" s="172" t="s">
        <v>118</v>
      </c>
      <c r="AU255" s="172" t="s">
        <v>93</v>
      </c>
      <c r="AY255" s="172" t="s">
        <v>117</v>
      </c>
      <c r="BE255" s="259">
        <f t="shared" si="24"/>
        <v>0</v>
      </c>
      <c r="BF255" s="259">
        <f t="shared" si="25"/>
        <v>0</v>
      </c>
      <c r="BG255" s="259">
        <f t="shared" si="26"/>
        <v>0</v>
      </c>
      <c r="BH255" s="259">
        <f t="shared" si="27"/>
        <v>0</v>
      </c>
      <c r="BI255" s="259">
        <f t="shared" si="28"/>
        <v>0</v>
      </c>
      <c r="BJ255" s="172" t="s">
        <v>16</v>
      </c>
      <c r="BK255" s="259">
        <f t="shared" si="29"/>
        <v>0</v>
      </c>
      <c r="BL255" s="172" t="s">
        <v>132</v>
      </c>
      <c r="BM255" s="172" t="s">
        <v>2689</v>
      </c>
    </row>
    <row r="256" spans="2:65" s="182" customFormat="1" ht="25.5" customHeight="1">
      <c r="B256" s="183"/>
      <c r="C256" s="151" t="s">
        <v>690</v>
      </c>
      <c r="D256" s="151" t="s">
        <v>118</v>
      </c>
      <c r="E256" s="152" t="s">
        <v>2690</v>
      </c>
      <c r="F256" s="341" t="s">
        <v>2691</v>
      </c>
      <c r="G256" s="341"/>
      <c r="H256" s="341"/>
      <c r="I256" s="341"/>
      <c r="J256" s="153" t="s">
        <v>142</v>
      </c>
      <c r="K256" s="154">
        <v>1</v>
      </c>
      <c r="L256" s="342"/>
      <c r="M256" s="342"/>
      <c r="N256" s="343">
        <f t="shared" si="20"/>
        <v>0</v>
      </c>
      <c r="O256" s="343"/>
      <c r="P256" s="343"/>
      <c r="Q256" s="343"/>
      <c r="R256" s="186"/>
      <c r="T256" s="254" t="s">
        <v>5</v>
      </c>
      <c r="U256" s="255" t="s">
        <v>36</v>
      </c>
      <c r="V256" s="256"/>
      <c r="W256" s="257">
        <f t="shared" si="21"/>
        <v>0</v>
      </c>
      <c r="X256" s="257">
        <v>0</v>
      </c>
      <c r="Y256" s="257">
        <f t="shared" si="22"/>
        <v>0</v>
      </c>
      <c r="Z256" s="257">
        <v>0</v>
      </c>
      <c r="AA256" s="258">
        <f t="shared" si="23"/>
        <v>0</v>
      </c>
      <c r="AR256" s="172" t="s">
        <v>132</v>
      </c>
      <c r="AT256" s="172" t="s">
        <v>118</v>
      </c>
      <c r="AU256" s="172" t="s">
        <v>93</v>
      </c>
      <c r="AY256" s="172" t="s">
        <v>117</v>
      </c>
      <c r="BE256" s="259">
        <f t="shared" si="24"/>
        <v>0</v>
      </c>
      <c r="BF256" s="259">
        <f t="shared" si="25"/>
        <v>0</v>
      </c>
      <c r="BG256" s="259">
        <f t="shared" si="26"/>
        <v>0</v>
      </c>
      <c r="BH256" s="259">
        <f t="shared" si="27"/>
        <v>0</v>
      </c>
      <c r="BI256" s="259">
        <f t="shared" si="28"/>
        <v>0</v>
      </c>
      <c r="BJ256" s="172" t="s">
        <v>16</v>
      </c>
      <c r="BK256" s="259">
        <f t="shared" si="29"/>
        <v>0</v>
      </c>
      <c r="BL256" s="172" t="s">
        <v>132</v>
      </c>
      <c r="BM256" s="172" t="s">
        <v>2692</v>
      </c>
    </row>
    <row r="257" spans="2:65" s="182" customFormat="1" ht="25.5" customHeight="1">
      <c r="B257" s="183"/>
      <c r="C257" s="151" t="s">
        <v>694</v>
      </c>
      <c r="D257" s="151" t="s">
        <v>118</v>
      </c>
      <c r="E257" s="152" t="s">
        <v>2693</v>
      </c>
      <c r="F257" s="341" t="s">
        <v>2694</v>
      </c>
      <c r="G257" s="341"/>
      <c r="H257" s="341"/>
      <c r="I257" s="341"/>
      <c r="J257" s="153" t="s">
        <v>142</v>
      </c>
      <c r="K257" s="154">
        <v>1</v>
      </c>
      <c r="L257" s="342"/>
      <c r="M257" s="342"/>
      <c r="N257" s="343">
        <f t="shared" si="20"/>
        <v>0</v>
      </c>
      <c r="O257" s="343"/>
      <c r="P257" s="343"/>
      <c r="Q257" s="343"/>
      <c r="R257" s="186"/>
      <c r="T257" s="254" t="s">
        <v>5</v>
      </c>
      <c r="U257" s="255" t="s">
        <v>36</v>
      </c>
      <c r="V257" s="256"/>
      <c r="W257" s="257">
        <f t="shared" si="21"/>
        <v>0</v>
      </c>
      <c r="X257" s="257">
        <v>0</v>
      </c>
      <c r="Y257" s="257">
        <f t="shared" si="22"/>
        <v>0</v>
      </c>
      <c r="Z257" s="257">
        <v>0</v>
      </c>
      <c r="AA257" s="258">
        <f t="shared" si="23"/>
        <v>0</v>
      </c>
      <c r="AR257" s="172" t="s">
        <v>132</v>
      </c>
      <c r="AT257" s="172" t="s">
        <v>118</v>
      </c>
      <c r="AU257" s="172" t="s">
        <v>93</v>
      </c>
      <c r="AY257" s="172" t="s">
        <v>117</v>
      </c>
      <c r="BE257" s="259">
        <f t="shared" si="24"/>
        <v>0</v>
      </c>
      <c r="BF257" s="259">
        <f t="shared" si="25"/>
        <v>0</v>
      </c>
      <c r="BG257" s="259">
        <f t="shared" si="26"/>
        <v>0</v>
      </c>
      <c r="BH257" s="259">
        <f t="shared" si="27"/>
        <v>0</v>
      </c>
      <c r="BI257" s="259">
        <f t="shared" si="28"/>
        <v>0</v>
      </c>
      <c r="BJ257" s="172" t="s">
        <v>16</v>
      </c>
      <c r="BK257" s="259">
        <f t="shared" si="29"/>
        <v>0</v>
      </c>
      <c r="BL257" s="172" t="s">
        <v>132</v>
      </c>
      <c r="BM257" s="172" t="s">
        <v>2695</v>
      </c>
    </row>
    <row r="258" spans="2:65" s="182" customFormat="1" ht="25.5" customHeight="1">
      <c r="B258" s="183"/>
      <c r="C258" s="151" t="s">
        <v>698</v>
      </c>
      <c r="D258" s="151" t="s">
        <v>118</v>
      </c>
      <c r="E258" s="152" t="s">
        <v>2696</v>
      </c>
      <c r="F258" s="341" t="s">
        <v>2697</v>
      </c>
      <c r="G258" s="341"/>
      <c r="H258" s="341"/>
      <c r="I258" s="341"/>
      <c r="J258" s="153" t="s">
        <v>142</v>
      </c>
      <c r="K258" s="154">
        <v>1</v>
      </c>
      <c r="L258" s="342"/>
      <c r="M258" s="342"/>
      <c r="N258" s="343">
        <f t="shared" si="20"/>
        <v>0</v>
      </c>
      <c r="O258" s="343"/>
      <c r="P258" s="343"/>
      <c r="Q258" s="343"/>
      <c r="R258" s="186"/>
      <c r="T258" s="254" t="s">
        <v>5</v>
      </c>
      <c r="U258" s="255" t="s">
        <v>36</v>
      </c>
      <c r="V258" s="256"/>
      <c r="W258" s="257">
        <f t="shared" si="21"/>
        <v>0</v>
      </c>
      <c r="X258" s="257">
        <v>0</v>
      </c>
      <c r="Y258" s="257">
        <f t="shared" si="22"/>
        <v>0</v>
      </c>
      <c r="Z258" s="257">
        <v>0.02756</v>
      </c>
      <c r="AA258" s="258">
        <f t="shared" si="23"/>
        <v>0.02756</v>
      </c>
      <c r="AR258" s="172" t="s">
        <v>132</v>
      </c>
      <c r="AT258" s="172" t="s">
        <v>118</v>
      </c>
      <c r="AU258" s="172" t="s">
        <v>93</v>
      </c>
      <c r="AY258" s="172" t="s">
        <v>117</v>
      </c>
      <c r="BE258" s="259">
        <f t="shared" si="24"/>
        <v>0</v>
      </c>
      <c r="BF258" s="259">
        <f t="shared" si="25"/>
        <v>0</v>
      </c>
      <c r="BG258" s="259">
        <f t="shared" si="26"/>
        <v>0</v>
      </c>
      <c r="BH258" s="259">
        <f t="shared" si="27"/>
        <v>0</v>
      </c>
      <c r="BI258" s="259">
        <f t="shared" si="28"/>
        <v>0</v>
      </c>
      <c r="BJ258" s="172" t="s">
        <v>16</v>
      </c>
      <c r="BK258" s="259">
        <f t="shared" si="29"/>
        <v>0</v>
      </c>
      <c r="BL258" s="172" t="s">
        <v>132</v>
      </c>
      <c r="BM258" s="172" t="s">
        <v>2698</v>
      </c>
    </row>
    <row r="259" spans="2:65" s="182" customFormat="1" ht="25.5" customHeight="1">
      <c r="B259" s="183"/>
      <c r="C259" s="151" t="s">
        <v>702</v>
      </c>
      <c r="D259" s="151" t="s">
        <v>118</v>
      </c>
      <c r="E259" s="152" t="s">
        <v>2699</v>
      </c>
      <c r="F259" s="341" t="s">
        <v>2700</v>
      </c>
      <c r="G259" s="341"/>
      <c r="H259" s="341"/>
      <c r="I259" s="341"/>
      <c r="J259" s="153" t="s">
        <v>142</v>
      </c>
      <c r="K259" s="154">
        <v>1</v>
      </c>
      <c r="L259" s="342"/>
      <c r="M259" s="342"/>
      <c r="N259" s="343">
        <f t="shared" si="20"/>
        <v>0</v>
      </c>
      <c r="O259" s="343"/>
      <c r="P259" s="343"/>
      <c r="Q259" s="343"/>
      <c r="R259" s="186"/>
      <c r="T259" s="254" t="s">
        <v>5</v>
      </c>
      <c r="U259" s="255" t="s">
        <v>36</v>
      </c>
      <c r="V259" s="256"/>
      <c r="W259" s="257">
        <f t="shared" si="21"/>
        <v>0</v>
      </c>
      <c r="X259" s="257">
        <v>0</v>
      </c>
      <c r="Y259" s="257">
        <f t="shared" si="22"/>
        <v>0</v>
      </c>
      <c r="Z259" s="257">
        <v>0.02961</v>
      </c>
      <c r="AA259" s="258">
        <f t="shared" si="23"/>
        <v>0.02961</v>
      </c>
      <c r="AR259" s="172" t="s">
        <v>132</v>
      </c>
      <c r="AT259" s="172" t="s">
        <v>118</v>
      </c>
      <c r="AU259" s="172" t="s">
        <v>93</v>
      </c>
      <c r="AY259" s="172" t="s">
        <v>117</v>
      </c>
      <c r="BE259" s="259">
        <f t="shared" si="24"/>
        <v>0</v>
      </c>
      <c r="BF259" s="259">
        <f t="shared" si="25"/>
        <v>0</v>
      </c>
      <c r="BG259" s="259">
        <f t="shared" si="26"/>
        <v>0</v>
      </c>
      <c r="BH259" s="259">
        <f t="shared" si="27"/>
        <v>0</v>
      </c>
      <c r="BI259" s="259">
        <f t="shared" si="28"/>
        <v>0</v>
      </c>
      <c r="BJ259" s="172" t="s">
        <v>16</v>
      </c>
      <c r="BK259" s="259">
        <f t="shared" si="29"/>
        <v>0</v>
      </c>
      <c r="BL259" s="172" t="s">
        <v>132</v>
      </c>
      <c r="BM259" s="172" t="s">
        <v>2701</v>
      </c>
    </row>
    <row r="260" spans="2:65" s="182" customFormat="1" ht="25.5" customHeight="1">
      <c r="B260" s="183"/>
      <c r="C260" s="151" t="s">
        <v>706</v>
      </c>
      <c r="D260" s="151" t="s">
        <v>118</v>
      </c>
      <c r="E260" s="152" t="s">
        <v>2702</v>
      </c>
      <c r="F260" s="341" t="s">
        <v>2703</v>
      </c>
      <c r="G260" s="341"/>
      <c r="H260" s="341"/>
      <c r="I260" s="341"/>
      <c r="J260" s="153" t="s">
        <v>142</v>
      </c>
      <c r="K260" s="154">
        <v>1</v>
      </c>
      <c r="L260" s="342"/>
      <c r="M260" s="342"/>
      <c r="N260" s="343">
        <f t="shared" si="20"/>
        <v>0</v>
      </c>
      <c r="O260" s="343"/>
      <c r="P260" s="343"/>
      <c r="Q260" s="343"/>
      <c r="R260" s="186"/>
      <c r="T260" s="254" t="s">
        <v>5</v>
      </c>
      <c r="U260" s="255" t="s">
        <v>36</v>
      </c>
      <c r="V260" s="256"/>
      <c r="W260" s="257">
        <f t="shared" si="21"/>
        <v>0</v>
      </c>
      <c r="X260" s="257">
        <v>0</v>
      </c>
      <c r="Y260" s="257">
        <f t="shared" si="22"/>
        <v>0</v>
      </c>
      <c r="Z260" s="257">
        <v>0.04285</v>
      </c>
      <c r="AA260" s="258">
        <f t="shared" si="23"/>
        <v>0.04285</v>
      </c>
      <c r="AR260" s="172" t="s">
        <v>132</v>
      </c>
      <c r="AT260" s="172" t="s">
        <v>118</v>
      </c>
      <c r="AU260" s="172" t="s">
        <v>93</v>
      </c>
      <c r="AY260" s="172" t="s">
        <v>117</v>
      </c>
      <c r="BE260" s="259">
        <f t="shared" si="24"/>
        <v>0</v>
      </c>
      <c r="BF260" s="259">
        <f t="shared" si="25"/>
        <v>0</v>
      </c>
      <c r="BG260" s="259">
        <f t="shared" si="26"/>
        <v>0</v>
      </c>
      <c r="BH260" s="259">
        <f t="shared" si="27"/>
        <v>0</v>
      </c>
      <c r="BI260" s="259">
        <f t="shared" si="28"/>
        <v>0</v>
      </c>
      <c r="BJ260" s="172" t="s">
        <v>16</v>
      </c>
      <c r="BK260" s="259">
        <f t="shared" si="29"/>
        <v>0</v>
      </c>
      <c r="BL260" s="172" t="s">
        <v>132</v>
      </c>
      <c r="BM260" s="172" t="s">
        <v>2704</v>
      </c>
    </row>
    <row r="261" spans="2:65" s="182" customFormat="1" ht="16.5" customHeight="1">
      <c r="B261" s="183"/>
      <c r="C261" s="151" t="s">
        <v>710</v>
      </c>
      <c r="D261" s="151" t="s">
        <v>118</v>
      </c>
      <c r="E261" s="152" t="s">
        <v>2705</v>
      </c>
      <c r="F261" s="341" t="s">
        <v>2706</v>
      </c>
      <c r="G261" s="341"/>
      <c r="H261" s="341"/>
      <c r="I261" s="341"/>
      <c r="J261" s="153" t="s">
        <v>142</v>
      </c>
      <c r="K261" s="154">
        <v>10</v>
      </c>
      <c r="L261" s="342"/>
      <c r="M261" s="342"/>
      <c r="N261" s="343">
        <f t="shared" si="20"/>
        <v>0</v>
      </c>
      <c r="O261" s="343"/>
      <c r="P261" s="343"/>
      <c r="Q261" s="343"/>
      <c r="R261" s="186"/>
      <c r="T261" s="254" t="s">
        <v>5</v>
      </c>
      <c r="U261" s="255" t="s">
        <v>36</v>
      </c>
      <c r="V261" s="256"/>
      <c r="W261" s="257">
        <f t="shared" si="21"/>
        <v>0</v>
      </c>
      <c r="X261" s="257">
        <v>0</v>
      </c>
      <c r="Y261" s="257">
        <f t="shared" si="22"/>
        <v>0</v>
      </c>
      <c r="Z261" s="257">
        <v>0.01218</v>
      </c>
      <c r="AA261" s="258">
        <f t="shared" si="23"/>
        <v>0.12179999999999999</v>
      </c>
      <c r="AR261" s="172" t="s">
        <v>132</v>
      </c>
      <c r="AT261" s="172" t="s">
        <v>118</v>
      </c>
      <c r="AU261" s="172" t="s">
        <v>93</v>
      </c>
      <c r="AY261" s="172" t="s">
        <v>117</v>
      </c>
      <c r="BE261" s="259">
        <f t="shared" si="24"/>
        <v>0</v>
      </c>
      <c r="BF261" s="259">
        <f t="shared" si="25"/>
        <v>0</v>
      </c>
      <c r="BG261" s="259">
        <f t="shared" si="26"/>
        <v>0</v>
      </c>
      <c r="BH261" s="259">
        <f t="shared" si="27"/>
        <v>0</v>
      </c>
      <c r="BI261" s="259">
        <f t="shared" si="28"/>
        <v>0</v>
      </c>
      <c r="BJ261" s="172" t="s">
        <v>16</v>
      </c>
      <c r="BK261" s="259">
        <f t="shared" si="29"/>
        <v>0</v>
      </c>
      <c r="BL261" s="172" t="s">
        <v>132</v>
      </c>
      <c r="BM261" s="172" t="s">
        <v>2707</v>
      </c>
    </row>
    <row r="262" spans="2:65" s="182" customFormat="1" ht="16.5" customHeight="1">
      <c r="B262" s="183"/>
      <c r="C262" s="151" t="s">
        <v>714</v>
      </c>
      <c r="D262" s="151" t="s">
        <v>118</v>
      </c>
      <c r="E262" s="152" t="s">
        <v>2708</v>
      </c>
      <c r="F262" s="341" t="s">
        <v>2709</v>
      </c>
      <c r="G262" s="341"/>
      <c r="H262" s="341"/>
      <c r="I262" s="341"/>
      <c r="J262" s="153" t="s">
        <v>142</v>
      </c>
      <c r="K262" s="154">
        <v>1</v>
      </c>
      <c r="L262" s="342"/>
      <c r="M262" s="342"/>
      <c r="N262" s="343">
        <f t="shared" si="20"/>
        <v>0</v>
      </c>
      <c r="O262" s="343"/>
      <c r="P262" s="343"/>
      <c r="Q262" s="343"/>
      <c r="R262" s="186"/>
      <c r="T262" s="254" t="s">
        <v>5</v>
      </c>
      <c r="U262" s="255" t="s">
        <v>36</v>
      </c>
      <c r="V262" s="256"/>
      <c r="W262" s="257">
        <f t="shared" si="21"/>
        <v>0</v>
      </c>
      <c r="X262" s="257">
        <v>0</v>
      </c>
      <c r="Y262" s="257">
        <f t="shared" si="22"/>
        <v>0</v>
      </c>
      <c r="Z262" s="257">
        <v>0.02027</v>
      </c>
      <c r="AA262" s="258">
        <f t="shared" si="23"/>
        <v>0.02027</v>
      </c>
      <c r="AR262" s="172" t="s">
        <v>132</v>
      </c>
      <c r="AT262" s="172" t="s">
        <v>118</v>
      </c>
      <c r="AU262" s="172" t="s">
        <v>93</v>
      </c>
      <c r="AY262" s="172" t="s">
        <v>117</v>
      </c>
      <c r="BE262" s="259">
        <f t="shared" si="24"/>
        <v>0</v>
      </c>
      <c r="BF262" s="259">
        <f t="shared" si="25"/>
        <v>0</v>
      </c>
      <c r="BG262" s="259">
        <f t="shared" si="26"/>
        <v>0</v>
      </c>
      <c r="BH262" s="259">
        <f t="shared" si="27"/>
        <v>0</v>
      </c>
      <c r="BI262" s="259">
        <f t="shared" si="28"/>
        <v>0</v>
      </c>
      <c r="BJ262" s="172" t="s">
        <v>16</v>
      </c>
      <c r="BK262" s="259">
        <f t="shared" si="29"/>
        <v>0</v>
      </c>
      <c r="BL262" s="172" t="s">
        <v>132</v>
      </c>
      <c r="BM262" s="172" t="s">
        <v>2710</v>
      </c>
    </row>
    <row r="263" spans="2:65" s="182" customFormat="1" ht="16.5" customHeight="1">
      <c r="B263" s="183"/>
      <c r="C263" s="151" t="s">
        <v>718</v>
      </c>
      <c r="D263" s="151" t="s">
        <v>118</v>
      </c>
      <c r="E263" s="152" t="s">
        <v>2711</v>
      </c>
      <c r="F263" s="341" t="s">
        <v>2712</v>
      </c>
      <c r="G263" s="341"/>
      <c r="H263" s="341"/>
      <c r="I263" s="341"/>
      <c r="J263" s="153" t="s">
        <v>142</v>
      </c>
      <c r="K263" s="154">
        <v>1</v>
      </c>
      <c r="L263" s="342"/>
      <c r="M263" s="342"/>
      <c r="N263" s="343">
        <f t="shared" si="20"/>
        <v>0</v>
      </c>
      <c r="O263" s="343"/>
      <c r="P263" s="343"/>
      <c r="Q263" s="343"/>
      <c r="R263" s="186"/>
      <c r="T263" s="254" t="s">
        <v>5</v>
      </c>
      <c r="U263" s="255" t="s">
        <v>36</v>
      </c>
      <c r="V263" s="256"/>
      <c r="W263" s="257">
        <f t="shared" si="21"/>
        <v>0</v>
      </c>
      <c r="X263" s="257">
        <v>0</v>
      </c>
      <c r="Y263" s="257">
        <f t="shared" si="22"/>
        <v>0</v>
      </c>
      <c r="Z263" s="257">
        <v>0.02915</v>
      </c>
      <c r="AA263" s="258">
        <f t="shared" si="23"/>
        <v>0.02915</v>
      </c>
      <c r="AR263" s="172" t="s">
        <v>132</v>
      </c>
      <c r="AT263" s="172" t="s">
        <v>118</v>
      </c>
      <c r="AU263" s="172" t="s">
        <v>93</v>
      </c>
      <c r="AY263" s="172" t="s">
        <v>117</v>
      </c>
      <c r="BE263" s="259">
        <f t="shared" si="24"/>
        <v>0</v>
      </c>
      <c r="BF263" s="259">
        <f t="shared" si="25"/>
        <v>0</v>
      </c>
      <c r="BG263" s="259">
        <f t="shared" si="26"/>
        <v>0</v>
      </c>
      <c r="BH263" s="259">
        <f t="shared" si="27"/>
        <v>0</v>
      </c>
      <c r="BI263" s="259">
        <f t="shared" si="28"/>
        <v>0</v>
      </c>
      <c r="BJ263" s="172" t="s">
        <v>16</v>
      </c>
      <c r="BK263" s="259">
        <f t="shared" si="29"/>
        <v>0</v>
      </c>
      <c r="BL263" s="172" t="s">
        <v>132</v>
      </c>
      <c r="BM263" s="172" t="s">
        <v>2713</v>
      </c>
    </row>
    <row r="264" spans="2:65" s="182" customFormat="1" ht="16.5" customHeight="1">
      <c r="B264" s="183"/>
      <c r="C264" s="151" t="s">
        <v>722</v>
      </c>
      <c r="D264" s="151" t="s">
        <v>118</v>
      </c>
      <c r="E264" s="152" t="s">
        <v>2714</v>
      </c>
      <c r="F264" s="341" t="s">
        <v>2715</v>
      </c>
      <c r="G264" s="341"/>
      <c r="H264" s="341"/>
      <c r="I264" s="341"/>
      <c r="J264" s="153" t="s">
        <v>142</v>
      </c>
      <c r="K264" s="154">
        <v>1</v>
      </c>
      <c r="L264" s="342"/>
      <c r="M264" s="342"/>
      <c r="N264" s="343">
        <f t="shared" si="20"/>
        <v>0</v>
      </c>
      <c r="O264" s="343"/>
      <c r="P264" s="343"/>
      <c r="Q264" s="343"/>
      <c r="R264" s="186"/>
      <c r="T264" s="254" t="s">
        <v>5</v>
      </c>
      <c r="U264" s="255" t="s">
        <v>36</v>
      </c>
      <c r="V264" s="256"/>
      <c r="W264" s="257">
        <f t="shared" si="21"/>
        <v>0</v>
      </c>
      <c r="X264" s="257">
        <v>0</v>
      </c>
      <c r="Y264" s="257">
        <f t="shared" si="22"/>
        <v>0</v>
      </c>
      <c r="Z264" s="257">
        <v>0.01705</v>
      </c>
      <c r="AA264" s="258">
        <f t="shared" si="23"/>
        <v>0.01705</v>
      </c>
      <c r="AR264" s="172" t="s">
        <v>132</v>
      </c>
      <c r="AT264" s="172" t="s">
        <v>118</v>
      </c>
      <c r="AU264" s="172" t="s">
        <v>93</v>
      </c>
      <c r="AY264" s="172" t="s">
        <v>117</v>
      </c>
      <c r="BE264" s="259">
        <f t="shared" si="24"/>
        <v>0</v>
      </c>
      <c r="BF264" s="259">
        <f t="shared" si="25"/>
        <v>0</v>
      </c>
      <c r="BG264" s="259">
        <f t="shared" si="26"/>
        <v>0</v>
      </c>
      <c r="BH264" s="259">
        <f t="shared" si="27"/>
        <v>0</v>
      </c>
      <c r="BI264" s="259">
        <f t="shared" si="28"/>
        <v>0</v>
      </c>
      <c r="BJ264" s="172" t="s">
        <v>16</v>
      </c>
      <c r="BK264" s="259">
        <f t="shared" si="29"/>
        <v>0</v>
      </c>
      <c r="BL264" s="172" t="s">
        <v>132</v>
      </c>
      <c r="BM264" s="172" t="s">
        <v>2716</v>
      </c>
    </row>
    <row r="265" spans="2:65" s="182" customFormat="1" ht="16.5" customHeight="1">
      <c r="B265" s="183"/>
      <c r="C265" s="151" t="s">
        <v>726</v>
      </c>
      <c r="D265" s="151" t="s">
        <v>118</v>
      </c>
      <c r="E265" s="152" t="s">
        <v>2717</v>
      </c>
      <c r="F265" s="341" t="s">
        <v>2718</v>
      </c>
      <c r="G265" s="341"/>
      <c r="H265" s="341"/>
      <c r="I265" s="341"/>
      <c r="J265" s="153" t="s">
        <v>142</v>
      </c>
      <c r="K265" s="154">
        <v>1</v>
      </c>
      <c r="L265" s="342"/>
      <c r="M265" s="342"/>
      <c r="N265" s="343">
        <f t="shared" si="20"/>
        <v>0</v>
      </c>
      <c r="O265" s="343"/>
      <c r="P265" s="343"/>
      <c r="Q265" s="343"/>
      <c r="R265" s="186"/>
      <c r="T265" s="254" t="s">
        <v>5</v>
      </c>
      <c r="U265" s="255" t="s">
        <v>36</v>
      </c>
      <c r="V265" s="256"/>
      <c r="W265" s="257">
        <f t="shared" si="21"/>
        <v>0</v>
      </c>
      <c r="X265" s="257">
        <v>0</v>
      </c>
      <c r="Y265" s="257">
        <f t="shared" si="22"/>
        <v>0</v>
      </c>
      <c r="Z265" s="257">
        <v>0.02011</v>
      </c>
      <c r="AA265" s="258">
        <f t="shared" si="23"/>
        <v>0.02011</v>
      </c>
      <c r="AR265" s="172" t="s">
        <v>132</v>
      </c>
      <c r="AT265" s="172" t="s">
        <v>118</v>
      </c>
      <c r="AU265" s="172" t="s">
        <v>93</v>
      </c>
      <c r="AY265" s="172" t="s">
        <v>117</v>
      </c>
      <c r="BE265" s="259">
        <f t="shared" si="24"/>
        <v>0</v>
      </c>
      <c r="BF265" s="259">
        <f t="shared" si="25"/>
        <v>0</v>
      </c>
      <c r="BG265" s="259">
        <f t="shared" si="26"/>
        <v>0</v>
      </c>
      <c r="BH265" s="259">
        <f t="shared" si="27"/>
        <v>0</v>
      </c>
      <c r="BI265" s="259">
        <f t="shared" si="28"/>
        <v>0</v>
      </c>
      <c r="BJ265" s="172" t="s">
        <v>16</v>
      </c>
      <c r="BK265" s="259">
        <f t="shared" si="29"/>
        <v>0</v>
      </c>
      <c r="BL265" s="172" t="s">
        <v>132</v>
      </c>
      <c r="BM265" s="172" t="s">
        <v>2719</v>
      </c>
    </row>
    <row r="266" spans="2:65" s="182" customFormat="1" ht="16.5" customHeight="1">
      <c r="B266" s="183"/>
      <c r="C266" s="151" t="s">
        <v>730</v>
      </c>
      <c r="D266" s="151" t="s">
        <v>118</v>
      </c>
      <c r="E266" s="152" t="s">
        <v>2720</v>
      </c>
      <c r="F266" s="341" t="s">
        <v>2721</v>
      </c>
      <c r="G266" s="341"/>
      <c r="H266" s="341"/>
      <c r="I266" s="341"/>
      <c r="J266" s="153" t="s">
        <v>142</v>
      </c>
      <c r="K266" s="154">
        <v>1</v>
      </c>
      <c r="L266" s="342"/>
      <c r="M266" s="342"/>
      <c r="N266" s="343">
        <f t="shared" si="20"/>
        <v>0</v>
      </c>
      <c r="O266" s="343"/>
      <c r="P266" s="343"/>
      <c r="Q266" s="343"/>
      <c r="R266" s="186"/>
      <c r="T266" s="254" t="s">
        <v>5</v>
      </c>
      <c r="U266" s="255" t="s">
        <v>36</v>
      </c>
      <c r="V266" s="256"/>
      <c r="W266" s="257">
        <f t="shared" si="21"/>
        <v>0</v>
      </c>
      <c r="X266" s="257">
        <v>0</v>
      </c>
      <c r="Y266" s="257">
        <f t="shared" si="22"/>
        <v>0</v>
      </c>
      <c r="Z266" s="257">
        <v>0.02307</v>
      </c>
      <c r="AA266" s="258">
        <f t="shared" si="23"/>
        <v>0.02307</v>
      </c>
      <c r="AR266" s="172" t="s">
        <v>132</v>
      </c>
      <c r="AT266" s="172" t="s">
        <v>118</v>
      </c>
      <c r="AU266" s="172" t="s">
        <v>93</v>
      </c>
      <c r="AY266" s="172" t="s">
        <v>117</v>
      </c>
      <c r="BE266" s="259">
        <f t="shared" si="24"/>
        <v>0</v>
      </c>
      <c r="BF266" s="259">
        <f t="shared" si="25"/>
        <v>0</v>
      </c>
      <c r="BG266" s="259">
        <f t="shared" si="26"/>
        <v>0</v>
      </c>
      <c r="BH266" s="259">
        <f t="shared" si="27"/>
        <v>0</v>
      </c>
      <c r="BI266" s="259">
        <f t="shared" si="28"/>
        <v>0</v>
      </c>
      <c r="BJ266" s="172" t="s">
        <v>16</v>
      </c>
      <c r="BK266" s="259">
        <f t="shared" si="29"/>
        <v>0</v>
      </c>
      <c r="BL266" s="172" t="s">
        <v>132</v>
      </c>
      <c r="BM266" s="172" t="s">
        <v>2722</v>
      </c>
    </row>
    <row r="267" spans="2:65" s="182" customFormat="1" ht="25.5" customHeight="1">
      <c r="B267" s="183"/>
      <c r="C267" s="151" t="s">
        <v>734</v>
      </c>
      <c r="D267" s="151" t="s">
        <v>118</v>
      </c>
      <c r="E267" s="152" t="s">
        <v>2723</v>
      </c>
      <c r="F267" s="341" t="s">
        <v>2724</v>
      </c>
      <c r="G267" s="341"/>
      <c r="H267" s="341"/>
      <c r="I267" s="341"/>
      <c r="J267" s="153" t="s">
        <v>142</v>
      </c>
      <c r="K267" s="154">
        <v>10</v>
      </c>
      <c r="L267" s="342"/>
      <c r="M267" s="342"/>
      <c r="N267" s="343">
        <f t="shared" si="20"/>
        <v>0</v>
      </c>
      <c r="O267" s="343"/>
      <c r="P267" s="343"/>
      <c r="Q267" s="343"/>
      <c r="R267" s="186"/>
      <c r="T267" s="254" t="s">
        <v>5</v>
      </c>
      <c r="U267" s="255" t="s">
        <v>36</v>
      </c>
      <c r="V267" s="256"/>
      <c r="W267" s="257">
        <f t="shared" si="21"/>
        <v>0</v>
      </c>
      <c r="X267" s="257">
        <v>0.00077</v>
      </c>
      <c r="Y267" s="257">
        <f t="shared" si="22"/>
        <v>0.007699999999999999</v>
      </c>
      <c r="Z267" s="257">
        <v>0</v>
      </c>
      <c r="AA267" s="258">
        <f t="shared" si="23"/>
        <v>0</v>
      </c>
      <c r="AR267" s="172" t="s">
        <v>132</v>
      </c>
      <c r="AT267" s="172" t="s">
        <v>118</v>
      </c>
      <c r="AU267" s="172" t="s">
        <v>93</v>
      </c>
      <c r="AY267" s="172" t="s">
        <v>117</v>
      </c>
      <c r="BE267" s="259">
        <f t="shared" si="24"/>
        <v>0</v>
      </c>
      <c r="BF267" s="259">
        <f t="shared" si="25"/>
        <v>0</v>
      </c>
      <c r="BG267" s="259">
        <f t="shared" si="26"/>
        <v>0</v>
      </c>
      <c r="BH267" s="259">
        <f t="shared" si="27"/>
        <v>0</v>
      </c>
      <c r="BI267" s="259">
        <f t="shared" si="28"/>
        <v>0</v>
      </c>
      <c r="BJ267" s="172" t="s">
        <v>16</v>
      </c>
      <c r="BK267" s="259">
        <f t="shared" si="29"/>
        <v>0</v>
      </c>
      <c r="BL267" s="172" t="s">
        <v>132</v>
      </c>
      <c r="BM267" s="172" t="s">
        <v>2725</v>
      </c>
    </row>
    <row r="268" spans="2:65" s="182" customFormat="1" ht="38.25" customHeight="1">
      <c r="B268" s="183"/>
      <c r="C268" s="151" t="s">
        <v>738</v>
      </c>
      <c r="D268" s="151" t="s">
        <v>118</v>
      </c>
      <c r="E268" s="152" t="s">
        <v>2726</v>
      </c>
      <c r="F268" s="341" t="s">
        <v>2727</v>
      </c>
      <c r="G268" s="341"/>
      <c r="H268" s="341"/>
      <c r="I268" s="341"/>
      <c r="J268" s="153" t="s">
        <v>142</v>
      </c>
      <c r="K268" s="154">
        <v>1</v>
      </c>
      <c r="L268" s="342"/>
      <c r="M268" s="342"/>
      <c r="N268" s="343">
        <f t="shared" si="20"/>
        <v>0</v>
      </c>
      <c r="O268" s="343"/>
      <c r="P268" s="343"/>
      <c r="Q268" s="343"/>
      <c r="R268" s="186"/>
      <c r="T268" s="254" t="s">
        <v>5</v>
      </c>
      <c r="U268" s="255" t="s">
        <v>36</v>
      </c>
      <c r="V268" s="256"/>
      <c r="W268" s="257">
        <f t="shared" si="21"/>
        <v>0</v>
      </c>
      <c r="X268" s="257">
        <v>0.00112</v>
      </c>
      <c r="Y268" s="257">
        <f t="shared" si="22"/>
        <v>0.00112</v>
      </c>
      <c r="Z268" s="257">
        <v>0</v>
      </c>
      <c r="AA268" s="258">
        <f t="shared" si="23"/>
        <v>0</v>
      </c>
      <c r="AR268" s="172" t="s">
        <v>132</v>
      </c>
      <c r="AT268" s="172" t="s">
        <v>118</v>
      </c>
      <c r="AU268" s="172" t="s">
        <v>93</v>
      </c>
      <c r="AY268" s="172" t="s">
        <v>117</v>
      </c>
      <c r="BE268" s="259">
        <f t="shared" si="24"/>
        <v>0</v>
      </c>
      <c r="BF268" s="259">
        <f t="shared" si="25"/>
        <v>0</v>
      </c>
      <c r="BG268" s="259">
        <f t="shared" si="26"/>
        <v>0</v>
      </c>
      <c r="BH268" s="259">
        <f t="shared" si="27"/>
        <v>0</v>
      </c>
      <c r="BI268" s="259">
        <f t="shared" si="28"/>
        <v>0</v>
      </c>
      <c r="BJ268" s="172" t="s">
        <v>16</v>
      </c>
      <c r="BK268" s="259">
        <f t="shared" si="29"/>
        <v>0</v>
      </c>
      <c r="BL268" s="172" t="s">
        <v>132</v>
      </c>
      <c r="BM268" s="172" t="s">
        <v>2728</v>
      </c>
    </row>
    <row r="269" spans="2:65" s="182" customFormat="1" ht="25.5" customHeight="1">
      <c r="B269" s="183"/>
      <c r="C269" s="151" t="s">
        <v>742</v>
      </c>
      <c r="D269" s="151" t="s">
        <v>118</v>
      </c>
      <c r="E269" s="152" t="s">
        <v>2729</v>
      </c>
      <c r="F269" s="341" t="s">
        <v>2730</v>
      </c>
      <c r="G269" s="341"/>
      <c r="H269" s="341"/>
      <c r="I269" s="341"/>
      <c r="J269" s="153" t="s">
        <v>142</v>
      </c>
      <c r="K269" s="154">
        <v>10</v>
      </c>
      <c r="L269" s="342"/>
      <c r="M269" s="342"/>
      <c r="N269" s="343">
        <f t="shared" si="20"/>
        <v>0</v>
      </c>
      <c r="O269" s="343"/>
      <c r="P269" s="343"/>
      <c r="Q269" s="343"/>
      <c r="R269" s="186"/>
      <c r="T269" s="254" t="s">
        <v>5</v>
      </c>
      <c r="U269" s="255" t="s">
        <v>36</v>
      </c>
      <c r="V269" s="256"/>
      <c r="W269" s="257">
        <f t="shared" si="21"/>
        <v>0</v>
      </c>
      <c r="X269" s="257">
        <v>0.0009</v>
      </c>
      <c r="Y269" s="257">
        <f t="shared" si="22"/>
        <v>0.009</v>
      </c>
      <c r="Z269" s="257">
        <v>0</v>
      </c>
      <c r="AA269" s="258">
        <f t="shared" si="23"/>
        <v>0</v>
      </c>
      <c r="AR269" s="172" t="s">
        <v>132</v>
      </c>
      <c r="AT269" s="172" t="s">
        <v>118</v>
      </c>
      <c r="AU269" s="172" t="s">
        <v>93</v>
      </c>
      <c r="AY269" s="172" t="s">
        <v>117</v>
      </c>
      <c r="BE269" s="259">
        <f t="shared" si="24"/>
        <v>0</v>
      </c>
      <c r="BF269" s="259">
        <f t="shared" si="25"/>
        <v>0</v>
      </c>
      <c r="BG269" s="259">
        <f t="shared" si="26"/>
        <v>0</v>
      </c>
      <c r="BH269" s="259">
        <f t="shared" si="27"/>
        <v>0</v>
      </c>
      <c r="BI269" s="259">
        <f t="shared" si="28"/>
        <v>0</v>
      </c>
      <c r="BJ269" s="172" t="s">
        <v>16</v>
      </c>
      <c r="BK269" s="259">
        <f t="shared" si="29"/>
        <v>0</v>
      </c>
      <c r="BL269" s="172" t="s">
        <v>132</v>
      </c>
      <c r="BM269" s="172" t="s">
        <v>2731</v>
      </c>
    </row>
    <row r="270" spans="2:65" s="182" customFormat="1" ht="25.5" customHeight="1">
      <c r="B270" s="183"/>
      <c r="C270" s="151" t="s">
        <v>746</v>
      </c>
      <c r="D270" s="151" t="s">
        <v>118</v>
      </c>
      <c r="E270" s="152" t="s">
        <v>2732</v>
      </c>
      <c r="F270" s="341" t="s">
        <v>2733</v>
      </c>
      <c r="G270" s="341"/>
      <c r="H270" s="341"/>
      <c r="I270" s="341"/>
      <c r="J270" s="153" t="s">
        <v>142</v>
      </c>
      <c r="K270" s="154">
        <v>1</v>
      </c>
      <c r="L270" s="342"/>
      <c r="M270" s="342"/>
      <c r="N270" s="343">
        <f t="shared" si="20"/>
        <v>0</v>
      </c>
      <c r="O270" s="343"/>
      <c r="P270" s="343"/>
      <c r="Q270" s="343"/>
      <c r="R270" s="186"/>
      <c r="T270" s="254" t="s">
        <v>5</v>
      </c>
      <c r="U270" s="255" t="s">
        <v>36</v>
      </c>
      <c r="V270" s="256"/>
      <c r="W270" s="257">
        <f t="shared" si="21"/>
        <v>0</v>
      </c>
      <c r="X270" s="257">
        <v>0.00092</v>
      </c>
      <c r="Y270" s="257">
        <f t="shared" si="22"/>
        <v>0.00092</v>
      </c>
      <c r="Z270" s="257">
        <v>0</v>
      </c>
      <c r="AA270" s="258">
        <f t="shared" si="23"/>
        <v>0</v>
      </c>
      <c r="AR270" s="172" t="s">
        <v>132</v>
      </c>
      <c r="AT270" s="172" t="s">
        <v>118</v>
      </c>
      <c r="AU270" s="172" t="s">
        <v>93</v>
      </c>
      <c r="AY270" s="172" t="s">
        <v>117</v>
      </c>
      <c r="BE270" s="259">
        <f t="shared" si="24"/>
        <v>0</v>
      </c>
      <c r="BF270" s="259">
        <f t="shared" si="25"/>
        <v>0</v>
      </c>
      <c r="BG270" s="259">
        <f t="shared" si="26"/>
        <v>0</v>
      </c>
      <c r="BH270" s="259">
        <f t="shared" si="27"/>
        <v>0</v>
      </c>
      <c r="BI270" s="259">
        <f t="shared" si="28"/>
        <v>0</v>
      </c>
      <c r="BJ270" s="172" t="s">
        <v>16</v>
      </c>
      <c r="BK270" s="259">
        <f t="shared" si="29"/>
        <v>0</v>
      </c>
      <c r="BL270" s="172" t="s">
        <v>132</v>
      </c>
      <c r="BM270" s="172" t="s">
        <v>2734</v>
      </c>
    </row>
    <row r="271" spans="2:65" s="182" customFormat="1" ht="38.25" customHeight="1">
      <c r="B271" s="183"/>
      <c r="C271" s="151" t="s">
        <v>750</v>
      </c>
      <c r="D271" s="151" t="s">
        <v>118</v>
      </c>
      <c r="E271" s="152" t="s">
        <v>2735</v>
      </c>
      <c r="F271" s="341" t="s">
        <v>2736</v>
      </c>
      <c r="G271" s="341"/>
      <c r="H271" s="341"/>
      <c r="I271" s="341"/>
      <c r="J271" s="153" t="s">
        <v>142</v>
      </c>
      <c r="K271" s="154">
        <v>1</v>
      </c>
      <c r="L271" s="342"/>
      <c r="M271" s="342"/>
      <c r="N271" s="343">
        <f t="shared" si="20"/>
        <v>0</v>
      </c>
      <c r="O271" s="343"/>
      <c r="P271" s="343"/>
      <c r="Q271" s="343"/>
      <c r="R271" s="186"/>
      <c r="T271" s="254" t="s">
        <v>5</v>
      </c>
      <c r="U271" s="255" t="s">
        <v>36</v>
      </c>
      <c r="V271" s="256"/>
      <c r="W271" s="257">
        <f t="shared" si="21"/>
        <v>0</v>
      </c>
      <c r="X271" s="257">
        <v>0.00152</v>
      </c>
      <c r="Y271" s="257">
        <f t="shared" si="22"/>
        <v>0.00152</v>
      </c>
      <c r="Z271" s="257">
        <v>0</v>
      </c>
      <c r="AA271" s="258">
        <f t="shared" si="23"/>
        <v>0</v>
      </c>
      <c r="AR271" s="172" t="s">
        <v>132</v>
      </c>
      <c r="AT271" s="172" t="s">
        <v>118</v>
      </c>
      <c r="AU271" s="172" t="s">
        <v>93</v>
      </c>
      <c r="AY271" s="172" t="s">
        <v>117</v>
      </c>
      <c r="BE271" s="259">
        <f t="shared" si="24"/>
        <v>0</v>
      </c>
      <c r="BF271" s="259">
        <f t="shared" si="25"/>
        <v>0</v>
      </c>
      <c r="BG271" s="259">
        <f t="shared" si="26"/>
        <v>0</v>
      </c>
      <c r="BH271" s="259">
        <f t="shared" si="27"/>
        <v>0</v>
      </c>
      <c r="BI271" s="259">
        <f t="shared" si="28"/>
        <v>0</v>
      </c>
      <c r="BJ271" s="172" t="s">
        <v>16</v>
      </c>
      <c r="BK271" s="259">
        <f t="shared" si="29"/>
        <v>0</v>
      </c>
      <c r="BL271" s="172" t="s">
        <v>132</v>
      </c>
      <c r="BM271" s="172" t="s">
        <v>2737</v>
      </c>
    </row>
    <row r="272" spans="2:65" s="182" customFormat="1" ht="25.5" customHeight="1">
      <c r="B272" s="183"/>
      <c r="C272" s="151" t="s">
        <v>754</v>
      </c>
      <c r="D272" s="151" t="s">
        <v>118</v>
      </c>
      <c r="E272" s="152" t="s">
        <v>2738</v>
      </c>
      <c r="F272" s="341" t="s">
        <v>2739</v>
      </c>
      <c r="G272" s="341"/>
      <c r="H272" s="341"/>
      <c r="I272" s="341"/>
      <c r="J272" s="153" t="s">
        <v>142</v>
      </c>
      <c r="K272" s="154">
        <v>10</v>
      </c>
      <c r="L272" s="342"/>
      <c r="M272" s="342"/>
      <c r="N272" s="343">
        <f t="shared" si="20"/>
        <v>0</v>
      </c>
      <c r="O272" s="343"/>
      <c r="P272" s="343"/>
      <c r="Q272" s="343"/>
      <c r="R272" s="186"/>
      <c r="T272" s="254" t="s">
        <v>5</v>
      </c>
      <c r="U272" s="255" t="s">
        <v>36</v>
      </c>
      <c r="V272" s="256"/>
      <c r="W272" s="257">
        <f t="shared" si="21"/>
        <v>0</v>
      </c>
      <c r="X272" s="257">
        <v>0.00101</v>
      </c>
      <c r="Y272" s="257">
        <f t="shared" si="22"/>
        <v>0.010100000000000001</v>
      </c>
      <c r="Z272" s="257">
        <v>0</v>
      </c>
      <c r="AA272" s="258">
        <f t="shared" si="23"/>
        <v>0</v>
      </c>
      <c r="AR272" s="172" t="s">
        <v>132</v>
      </c>
      <c r="AT272" s="172" t="s">
        <v>118</v>
      </c>
      <c r="AU272" s="172" t="s">
        <v>93</v>
      </c>
      <c r="AY272" s="172" t="s">
        <v>117</v>
      </c>
      <c r="BE272" s="259">
        <f t="shared" si="24"/>
        <v>0</v>
      </c>
      <c r="BF272" s="259">
        <f t="shared" si="25"/>
        <v>0</v>
      </c>
      <c r="BG272" s="259">
        <f t="shared" si="26"/>
        <v>0</v>
      </c>
      <c r="BH272" s="259">
        <f t="shared" si="27"/>
        <v>0</v>
      </c>
      <c r="BI272" s="259">
        <f t="shared" si="28"/>
        <v>0</v>
      </c>
      <c r="BJ272" s="172" t="s">
        <v>16</v>
      </c>
      <c r="BK272" s="259">
        <f t="shared" si="29"/>
        <v>0</v>
      </c>
      <c r="BL272" s="172" t="s">
        <v>132</v>
      </c>
      <c r="BM272" s="172" t="s">
        <v>2740</v>
      </c>
    </row>
    <row r="273" spans="2:65" s="182" customFormat="1" ht="25.5" customHeight="1">
      <c r="B273" s="183"/>
      <c r="C273" s="151" t="s">
        <v>758</v>
      </c>
      <c r="D273" s="151" t="s">
        <v>118</v>
      </c>
      <c r="E273" s="152" t="s">
        <v>2741</v>
      </c>
      <c r="F273" s="341" t="s">
        <v>2742</v>
      </c>
      <c r="G273" s="341"/>
      <c r="H273" s="341"/>
      <c r="I273" s="341"/>
      <c r="J273" s="153" t="s">
        <v>142</v>
      </c>
      <c r="K273" s="154">
        <v>10</v>
      </c>
      <c r="L273" s="342"/>
      <c r="M273" s="342"/>
      <c r="N273" s="343">
        <f t="shared" si="20"/>
        <v>0</v>
      </c>
      <c r="O273" s="343"/>
      <c r="P273" s="343"/>
      <c r="Q273" s="343"/>
      <c r="R273" s="186"/>
      <c r="T273" s="254" t="s">
        <v>5</v>
      </c>
      <c r="U273" s="255" t="s">
        <v>36</v>
      </c>
      <c r="V273" s="256"/>
      <c r="W273" s="257">
        <f t="shared" si="21"/>
        <v>0</v>
      </c>
      <c r="X273" s="257">
        <v>0.00148</v>
      </c>
      <c r="Y273" s="257">
        <f t="shared" si="22"/>
        <v>0.0148</v>
      </c>
      <c r="Z273" s="257">
        <v>0</v>
      </c>
      <c r="AA273" s="258">
        <f t="shared" si="23"/>
        <v>0</v>
      </c>
      <c r="AR273" s="172" t="s">
        <v>132</v>
      </c>
      <c r="AT273" s="172" t="s">
        <v>118</v>
      </c>
      <c r="AU273" s="172" t="s">
        <v>93</v>
      </c>
      <c r="AY273" s="172" t="s">
        <v>117</v>
      </c>
      <c r="BE273" s="259">
        <f t="shared" si="24"/>
        <v>0</v>
      </c>
      <c r="BF273" s="259">
        <f t="shared" si="25"/>
        <v>0</v>
      </c>
      <c r="BG273" s="259">
        <f t="shared" si="26"/>
        <v>0</v>
      </c>
      <c r="BH273" s="259">
        <f t="shared" si="27"/>
        <v>0</v>
      </c>
      <c r="BI273" s="259">
        <f t="shared" si="28"/>
        <v>0</v>
      </c>
      <c r="BJ273" s="172" t="s">
        <v>16</v>
      </c>
      <c r="BK273" s="259">
        <f t="shared" si="29"/>
        <v>0</v>
      </c>
      <c r="BL273" s="172" t="s">
        <v>132</v>
      </c>
      <c r="BM273" s="172" t="s">
        <v>2743</v>
      </c>
    </row>
    <row r="274" spans="2:65" s="182" customFormat="1" ht="25.5" customHeight="1">
      <c r="B274" s="183"/>
      <c r="C274" s="151" t="s">
        <v>762</v>
      </c>
      <c r="D274" s="151" t="s">
        <v>118</v>
      </c>
      <c r="E274" s="152" t="s">
        <v>2744</v>
      </c>
      <c r="F274" s="341" t="s">
        <v>2745</v>
      </c>
      <c r="G274" s="341"/>
      <c r="H274" s="341"/>
      <c r="I274" s="341"/>
      <c r="J274" s="153" t="s">
        <v>142</v>
      </c>
      <c r="K274" s="154">
        <v>1</v>
      </c>
      <c r="L274" s="342"/>
      <c r="M274" s="342"/>
      <c r="N274" s="343">
        <f t="shared" si="20"/>
        <v>0</v>
      </c>
      <c r="O274" s="343"/>
      <c r="P274" s="343"/>
      <c r="Q274" s="343"/>
      <c r="R274" s="186"/>
      <c r="T274" s="254" t="s">
        <v>5</v>
      </c>
      <c r="U274" s="255" t="s">
        <v>36</v>
      </c>
      <c r="V274" s="256"/>
      <c r="W274" s="257">
        <f t="shared" si="21"/>
        <v>0</v>
      </c>
      <c r="X274" s="257">
        <v>0.00093</v>
      </c>
      <c r="Y274" s="257">
        <f t="shared" si="22"/>
        <v>0.00093</v>
      </c>
      <c r="Z274" s="257">
        <v>0</v>
      </c>
      <c r="AA274" s="258">
        <f t="shared" si="23"/>
        <v>0</v>
      </c>
      <c r="AR274" s="172" t="s">
        <v>132</v>
      </c>
      <c r="AT274" s="172" t="s">
        <v>118</v>
      </c>
      <c r="AU274" s="172" t="s">
        <v>93</v>
      </c>
      <c r="AY274" s="172" t="s">
        <v>117</v>
      </c>
      <c r="BE274" s="259">
        <f t="shared" si="24"/>
        <v>0</v>
      </c>
      <c r="BF274" s="259">
        <f t="shared" si="25"/>
        <v>0</v>
      </c>
      <c r="BG274" s="259">
        <f t="shared" si="26"/>
        <v>0</v>
      </c>
      <c r="BH274" s="259">
        <f t="shared" si="27"/>
        <v>0</v>
      </c>
      <c r="BI274" s="259">
        <f t="shared" si="28"/>
        <v>0</v>
      </c>
      <c r="BJ274" s="172" t="s">
        <v>16</v>
      </c>
      <c r="BK274" s="259">
        <f t="shared" si="29"/>
        <v>0</v>
      </c>
      <c r="BL274" s="172" t="s">
        <v>132</v>
      </c>
      <c r="BM274" s="172" t="s">
        <v>2746</v>
      </c>
    </row>
    <row r="275" spans="2:65" s="182" customFormat="1" ht="25.5" customHeight="1">
      <c r="B275" s="183"/>
      <c r="C275" s="151" t="s">
        <v>766</v>
      </c>
      <c r="D275" s="151" t="s">
        <v>118</v>
      </c>
      <c r="E275" s="152" t="s">
        <v>2747</v>
      </c>
      <c r="F275" s="341" t="s">
        <v>2748</v>
      </c>
      <c r="G275" s="341"/>
      <c r="H275" s="341"/>
      <c r="I275" s="341"/>
      <c r="J275" s="153" t="s">
        <v>142</v>
      </c>
      <c r="K275" s="154">
        <v>1</v>
      </c>
      <c r="L275" s="342"/>
      <c r="M275" s="342"/>
      <c r="N275" s="343">
        <f t="shared" si="20"/>
        <v>0</v>
      </c>
      <c r="O275" s="343"/>
      <c r="P275" s="343"/>
      <c r="Q275" s="343"/>
      <c r="R275" s="186"/>
      <c r="T275" s="254" t="s">
        <v>5</v>
      </c>
      <c r="U275" s="255" t="s">
        <v>36</v>
      </c>
      <c r="V275" s="256"/>
      <c r="W275" s="257">
        <f t="shared" si="21"/>
        <v>0</v>
      </c>
      <c r="X275" s="257">
        <v>0.00083</v>
      </c>
      <c r="Y275" s="257">
        <f t="shared" si="22"/>
        <v>0.00083</v>
      </c>
      <c r="Z275" s="257">
        <v>0</v>
      </c>
      <c r="AA275" s="258">
        <f t="shared" si="23"/>
        <v>0</v>
      </c>
      <c r="AR275" s="172" t="s">
        <v>132</v>
      </c>
      <c r="AT275" s="172" t="s">
        <v>118</v>
      </c>
      <c r="AU275" s="172" t="s">
        <v>93</v>
      </c>
      <c r="AY275" s="172" t="s">
        <v>117</v>
      </c>
      <c r="BE275" s="259">
        <f t="shared" si="24"/>
        <v>0</v>
      </c>
      <c r="BF275" s="259">
        <f t="shared" si="25"/>
        <v>0</v>
      </c>
      <c r="BG275" s="259">
        <f t="shared" si="26"/>
        <v>0</v>
      </c>
      <c r="BH275" s="259">
        <f t="shared" si="27"/>
        <v>0</v>
      </c>
      <c r="BI275" s="259">
        <f t="shared" si="28"/>
        <v>0</v>
      </c>
      <c r="BJ275" s="172" t="s">
        <v>16</v>
      </c>
      <c r="BK275" s="259">
        <f t="shared" si="29"/>
        <v>0</v>
      </c>
      <c r="BL275" s="172" t="s">
        <v>132</v>
      </c>
      <c r="BM275" s="172" t="s">
        <v>2749</v>
      </c>
    </row>
    <row r="276" spans="2:65" s="182" customFormat="1" ht="25.5" customHeight="1">
      <c r="B276" s="183"/>
      <c r="C276" s="151" t="s">
        <v>770</v>
      </c>
      <c r="D276" s="151" t="s">
        <v>118</v>
      </c>
      <c r="E276" s="152" t="s">
        <v>2750</v>
      </c>
      <c r="F276" s="341" t="s">
        <v>2751</v>
      </c>
      <c r="G276" s="341"/>
      <c r="H276" s="341"/>
      <c r="I276" s="341"/>
      <c r="J276" s="153" t="s">
        <v>142</v>
      </c>
      <c r="K276" s="154">
        <v>1</v>
      </c>
      <c r="L276" s="342"/>
      <c r="M276" s="342"/>
      <c r="N276" s="343">
        <f t="shared" si="20"/>
        <v>0</v>
      </c>
      <c r="O276" s="343"/>
      <c r="P276" s="343"/>
      <c r="Q276" s="343"/>
      <c r="R276" s="186"/>
      <c r="T276" s="254" t="s">
        <v>5</v>
      </c>
      <c r="U276" s="255" t="s">
        <v>36</v>
      </c>
      <c r="V276" s="256"/>
      <c r="W276" s="257">
        <f t="shared" si="21"/>
        <v>0</v>
      </c>
      <c r="X276" s="257">
        <v>0.001965</v>
      </c>
      <c r="Y276" s="257">
        <f t="shared" si="22"/>
        <v>0.001965</v>
      </c>
      <c r="Z276" s="257">
        <v>0</v>
      </c>
      <c r="AA276" s="258">
        <f t="shared" si="23"/>
        <v>0</v>
      </c>
      <c r="AR276" s="172" t="s">
        <v>132</v>
      </c>
      <c r="AT276" s="172" t="s">
        <v>118</v>
      </c>
      <c r="AU276" s="172" t="s">
        <v>93</v>
      </c>
      <c r="AY276" s="172" t="s">
        <v>117</v>
      </c>
      <c r="BE276" s="259">
        <f t="shared" si="24"/>
        <v>0</v>
      </c>
      <c r="BF276" s="259">
        <f t="shared" si="25"/>
        <v>0</v>
      </c>
      <c r="BG276" s="259">
        <f t="shared" si="26"/>
        <v>0</v>
      </c>
      <c r="BH276" s="259">
        <f t="shared" si="27"/>
        <v>0</v>
      </c>
      <c r="BI276" s="259">
        <f t="shared" si="28"/>
        <v>0</v>
      </c>
      <c r="BJ276" s="172" t="s">
        <v>16</v>
      </c>
      <c r="BK276" s="259">
        <f t="shared" si="29"/>
        <v>0</v>
      </c>
      <c r="BL276" s="172" t="s">
        <v>132</v>
      </c>
      <c r="BM276" s="172" t="s">
        <v>2752</v>
      </c>
    </row>
    <row r="277" spans="2:65" s="182" customFormat="1" ht="25.5" customHeight="1">
      <c r="B277" s="183"/>
      <c r="C277" s="151" t="s">
        <v>774</v>
      </c>
      <c r="D277" s="151" t="s">
        <v>118</v>
      </c>
      <c r="E277" s="152" t="s">
        <v>2753</v>
      </c>
      <c r="F277" s="341" t="s">
        <v>2754</v>
      </c>
      <c r="G277" s="341"/>
      <c r="H277" s="341"/>
      <c r="I277" s="341"/>
      <c r="J277" s="153" t="s">
        <v>142</v>
      </c>
      <c r="K277" s="154">
        <v>1</v>
      </c>
      <c r="L277" s="342"/>
      <c r="M277" s="342"/>
      <c r="N277" s="343">
        <f t="shared" si="20"/>
        <v>0</v>
      </c>
      <c r="O277" s="343"/>
      <c r="P277" s="343"/>
      <c r="Q277" s="343"/>
      <c r="R277" s="186"/>
      <c r="T277" s="254" t="s">
        <v>5</v>
      </c>
      <c r="U277" s="255" t="s">
        <v>36</v>
      </c>
      <c r="V277" s="256"/>
      <c r="W277" s="257">
        <f t="shared" si="21"/>
        <v>0</v>
      </c>
      <c r="X277" s="257">
        <v>0.002065</v>
      </c>
      <c r="Y277" s="257">
        <f t="shared" si="22"/>
        <v>0.002065</v>
      </c>
      <c r="Z277" s="257">
        <v>0</v>
      </c>
      <c r="AA277" s="258">
        <f t="shared" si="23"/>
        <v>0</v>
      </c>
      <c r="AR277" s="172" t="s">
        <v>132</v>
      </c>
      <c r="AT277" s="172" t="s">
        <v>118</v>
      </c>
      <c r="AU277" s="172" t="s">
        <v>93</v>
      </c>
      <c r="AY277" s="172" t="s">
        <v>117</v>
      </c>
      <c r="BE277" s="259">
        <f t="shared" si="24"/>
        <v>0</v>
      </c>
      <c r="BF277" s="259">
        <f t="shared" si="25"/>
        <v>0</v>
      </c>
      <c r="BG277" s="259">
        <f t="shared" si="26"/>
        <v>0</v>
      </c>
      <c r="BH277" s="259">
        <f t="shared" si="27"/>
        <v>0</v>
      </c>
      <c r="BI277" s="259">
        <f t="shared" si="28"/>
        <v>0</v>
      </c>
      <c r="BJ277" s="172" t="s">
        <v>16</v>
      </c>
      <c r="BK277" s="259">
        <f t="shared" si="29"/>
        <v>0</v>
      </c>
      <c r="BL277" s="172" t="s">
        <v>132</v>
      </c>
      <c r="BM277" s="172" t="s">
        <v>2755</v>
      </c>
    </row>
    <row r="278" spans="2:65" s="182" customFormat="1" ht="38.25" customHeight="1">
      <c r="B278" s="183"/>
      <c r="C278" s="151" t="s">
        <v>778</v>
      </c>
      <c r="D278" s="151" t="s">
        <v>118</v>
      </c>
      <c r="E278" s="152" t="s">
        <v>2756</v>
      </c>
      <c r="F278" s="341" t="s">
        <v>2757</v>
      </c>
      <c r="G278" s="341"/>
      <c r="H278" s="341"/>
      <c r="I278" s="341"/>
      <c r="J278" s="153" t="s">
        <v>142</v>
      </c>
      <c r="K278" s="154">
        <v>1</v>
      </c>
      <c r="L278" s="342"/>
      <c r="M278" s="342"/>
      <c r="N278" s="343">
        <f t="shared" si="20"/>
        <v>0</v>
      </c>
      <c r="O278" s="343"/>
      <c r="P278" s="343"/>
      <c r="Q278" s="343"/>
      <c r="R278" s="186"/>
      <c r="T278" s="254" t="s">
        <v>5</v>
      </c>
      <c r="U278" s="255" t="s">
        <v>36</v>
      </c>
      <c r="V278" s="256"/>
      <c r="W278" s="257">
        <f t="shared" si="21"/>
        <v>0</v>
      </c>
      <c r="X278" s="257">
        <v>0.001895</v>
      </c>
      <c r="Y278" s="257">
        <f t="shared" si="22"/>
        <v>0.001895</v>
      </c>
      <c r="Z278" s="257">
        <v>0</v>
      </c>
      <c r="AA278" s="258">
        <f t="shared" si="23"/>
        <v>0</v>
      </c>
      <c r="AR278" s="172" t="s">
        <v>132</v>
      </c>
      <c r="AT278" s="172" t="s">
        <v>118</v>
      </c>
      <c r="AU278" s="172" t="s">
        <v>93</v>
      </c>
      <c r="AY278" s="172" t="s">
        <v>117</v>
      </c>
      <c r="BE278" s="259">
        <f t="shared" si="24"/>
        <v>0</v>
      </c>
      <c r="BF278" s="259">
        <f t="shared" si="25"/>
        <v>0</v>
      </c>
      <c r="BG278" s="259">
        <f t="shared" si="26"/>
        <v>0</v>
      </c>
      <c r="BH278" s="259">
        <f t="shared" si="27"/>
        <v>0</v>
      </c>
      <c r="BI278" s="259">
        <f t="shared" si="28"/>
        <v>0</v>
      </c>
      <c r="BJ278" s="172" t="s">
        <v>16</v>
      </c>
      <c r="BK278" s="259">
        <f t="shared" si="29"/>
        <v>0</v>
      </c>
      <c r="BL278" s="172" t="s">
        <v>132</v>
      </c>
      <c r="BM278" s="172" t="s">
        <v>2758</v>
      </c>
    </row>
    <row r="279" spans="2:65" s="182" customFormat="1" ht="38.25" customHeight="1">
      <c r="B279" s="183"/>
      <c r="C279" s="151" t="s">
        <v>782</v>
      </c>
      <c r="D279" s="151" t="s">
        <v>118</v>
      </c>
      <c r="E279" s="152" t="s">
        <v>2759</v>
      </c>
      <c r="F279" s="341" t="s">
        <v>2760</v>
      </c>
      <c r="G279" s="341"/>
      <c r="H279" s="341"/>
      <c r="I279" s="341"/>
      <c r="J279" s="153" t="s">
        <v>142</v>
      </c>
      <c r="K279" s="154">
        <v>5</v>
      </c>
      <c r="L279" s="342"/>
      <c r="M279" s="342"/>
      <c r="N279" s="343">
        <f t="shared" si="20"/>
        <v>0</v>
      </c>
      <c r="O279" s="343"/>
      <c r="P279" s="343"/>
      <c r="Q279" s="343"/>
      <c r="R279" s="186"/>
      <c r="T279" s="254" t="s">
        <v>5</v>
      </c>
      <c r="U279" s="255" t="s">
        <v>36</v>
      </c>
      <c r="V279" s="256"/>
      <c r="W279" s="257">
        <f t="shared" si="21"/>
        <v>0</v>
      </c>
      <c r="X279" s="257">
        <v>0.003905</v>
      </c>
      <c r="Y279" s="257">
        <f t="shared" si="22"/>
        <v>0.019525</v>
      </c>
      <c r="Z279" s="257">
        <v>0</v>
      </c>
      <c r="AA279" s="258">
        <f t="shared" si="23"/>
        <v>0</v>
      </c>
      <c r="AR279" s="172" t="s">
        <v>132</v>
      </c>
      <c r="AT279" s="172" t="s">
        <v>118</v>
      </c>
      <c r="AU279" s="172" t="s">
        <v>93</v>
      </c>
      <c r="AY279" s="172" t="s">
        <v>117</v>
      </c>
      <c r="BE279" s="259">
        <f t="shared" si="24"/>
        <v>0</v>
      </c>
      <c r="BF279" s="259">
        <f t="shared" si="25"/>
        <v>0</v>
      </c>
      <c r="BG279" s="259">
        <f t="shared" si="26"/>
        <v>0</v>
      </c>
      <c r="BH279" s="259">
        <f t="shared" si="27"/>
        <v>0</v>
      </c>
      <c r="BI279" s="259">
        <f t="shared" si="28"/>
        <v>0</v>
      </c>
      <c r="BJ279" s="172" t="s">
        <v>16</v>
      </c>
      <c r="BK279" s="259">
        <f t="shared" si="29"/>
        <v>0</v>
      </c>
      <c r="BL279" s="172" t="s">
        <v>132</v>
      </c>
      <c r="BM279" s="172" t="s">
        <v>2761</v>
      </c>
    </row>
    <row r="280" spans="2:65" s="182" customFormat="1" ht="38.25" customHeight="1">
      <c r="B280" s="183"/>
      <c r="C280" s="151" t="s">
        <v>786</v>
      </c>
      <c r="D280" s="151" t="s">
        <v>118</v>
      </c>
      <c r="E280" s="152" t="s">
        <v>2762</v>
      </c>
      <c r="F280" s="341" t="s">
        <v>2763</v>
      </c>
      <c r="G280" s="341"/>
      <c r="H280" s="341"/>
      <c r="I280" s="341"/>
      <c r="J280" s="153" t="s">
        <v>142</v>
      </c>
      <c r="K280" s="154">
        <v>5</v>
      </c>
      <c r="L280" s="342"/>
      <c r="M280" s="342"/>
      <c r="N280" s="343">
        <f t="shared" si="20"/>
        <v>0</v>
      </c>
      <c r="O280" s="343"/>
      <c r="P280" s="343"/>
      <c r="Q280" s="343"/>
      <c r="R280" s="186"/>
      <c r="T280" s="254" t="s">
        <v>5</v>
      </c>
      <c r="U280" s="255" t="s">
        <v>36</v>
      </c>
      <c r="V280" s="256"/>
      <c r="W280" s="257">
        <f t="shared" si="21"/>
        <v>0</v>
      </c>
      <c r="X280" s="257">
        <v>0.01019</v>
      </c>
      <c r="Y280" s="257">
        <f t="shared" si="22"/>
        <v>0.050949999999999995</v>
      </c>
      <c r="Z280" s="257">
        <v>0</v>
      </c>
      <c r="AA280" s="258">
        <f t="shared" si="23"/>
        <v>0</v>
      </c>
      <c r="AR280" s="172" t="s">
        <v>132</v>
      </c>
      <c r="AT280" s="172" t="s">
        <v>118</v>
      </c>
      <c r="AU280" s="172" t="s">
        <v>93</v>
      </c>
      <c r="AY280" s="172" t="s">
        <v>117</v>
      </c>
      <c r="BE280" s="259">
        <f t="shared" si="24"/>
        <v>0</v>
      </c>
      <c r="BF280" s="259">
        <f t="shared" si="25"/>
        <v>0</v>
      </c>
      <c r="BG280" s="259">
        <f t="shared" si="26"/>
        <v>0</v>
      </c>
      <c r="BH280" s="259">
        <f t="shared" si="27"/>
        <v>0</v>
      </c>
      <c r="BI280" s="259">
        <f t="shared" si="28"/>
        <v>0</v>
      </c>
      <c r="BJ280" s="172" t="s">
        <v>16</v>
      </c>
      <c r="BK280" s="259">
        <f t="shared" si="29"/>
        <v>0</v>
      </c>
      <c r="BL280" s="172" t="s">
        <v>132</v>
      </c>
      <c r="BM280" s="172" t="s">
        <v>2764</v>
      </c>
    </row>
    <row r="281" spans="2:65" s="182" customFormat="1" ht="25.5" customHeight="1">
      <c r="B281" s="183"/>
      <c r="C281" s="151" t="s">
        <v>790</v>
      </c>
      <c r="D281" s="151" t="s">
        <v>118</v>
      </c>
      <c r="E281" s="152" t="s">
        <v>2765</v>
      </c>
      <c r="F281" s="341" t="s">
        <v>2766</v>
      </c>
      <c r="G281" s="341"/>
      <c r="H281" s="341"/>
      <c r="I281" s="341"/>
      <c r="J281" s="153" t="s">
        <v>142</v>
      </c>
      <c r="K281" s="154">
        <v>1</v>
      </c>
      <c r="L281" s="342"/>
      <c r="M281" s="342"/>
      <c r="N281" s="343">
        <f t="shared" si="20"/>
        <v>0</v>
      </c>
      <c r="O281" s="343"/>
      <c r="P281" s="343"/>
      <c r="Q281" s="343"/>
      <c r="R281" s="186"/>
      <c r="T281" s="254" t="s">
        <v>5</v>
      </c>
      <c r="U281" s="255" t="s">
        <v>36</v>
      </c>
      <c r="V281" s="256"/>
      <c r="W281" s="257">
        <f t="shared" si="21"/>
        <v>0</v>
      </c>
      <c r="X281" s="257">
        <v>0.01024</v>
      </c>
      <c r="Y281" s="257">
        <f t="shared" si="22"/>
        <v>0.01024</v>
      </c>
      <c r="Z281" s="257">
        <v>0</v>
      </c>
      <c r="AA281" s="258">
        <f t="shared" si="23"/>
        <v>0</v>
      </c>
      <c r="AR281" s="172" t="s">
        <v>132</v>
      </c>
      <c r="AT281" s="172" t="s">
        <v>118</v>
      </c>
      <c r="AU281" s="172" t="s">
        <v>93</v>
      </c>
      <c r="AY281" s="172" t="s">
        <v>117</v>
      </c>
      <c r="BE281" s="259">
        <f t="shared" si="24"/>
        <v>0</v>
      </c>
      <c r="BF281" s="259">
        <f t="shared" si="25"/>
        <v>0</v>
      </c>
      <c r="BG281" s="259">
        <f t="shared" si="26"/>
        <v>0</v>
      </c>
      <c r="BH281" s="259">
        <f t="shared" si="27"/>
        <v>0</v>
      </c>
      <c r="BI281" s="259">
        <f t="shared" si="28"/>
        <v>0</v>
      </c>
      <c r="BJ281" s="172" t="s">
        <v>16</v>
      </c>
      <c r="BK281" s="259">
        <f t="shared" si="29"/>
        <v>0</v>
      </c>
      <c r="BL281" s="172" t="s">
        <v>132</v>
      </c>
      <c r="BM281" s="172" t="s">
        <v>2767</v>
      </c>
    </row>
    <row r="282" spans="2:65" s="182" customFormat="1" ht="16.5" customHeight="1">
      <c r="B282" s="183"/>
      <c r="C282" s="151" t="s">
        <v>794</v>
      </c>
      <c r="D282" s="151" t="s">
        <v>118</v>
      </c>
      <c r="E282" s="152" t="s">
        <v>2768</v>
      </c>
      <c r="F282" s="341" t="s">
        <v>2769</v>
      </c>
      <c r="G282" s="341"/>
      <c r="H282" s="341"/>
      <c r="I282" s="341"/>
      <c r="J282" s="153" t="s">
        <v>142</v>
      </c>
      <c r="K282" s="154">
        <v>5</v>
      </c>
      <c r="L282" s="342"/>
      <c r="M282" s="342"/>
      <c r="N282" s="343">
        <f t="shared" si="20"/>
        <v>0</v>
      </c>
      <c r="O282" s="343"/>
      <c r="P282" s="343"/>
      <c r="Q282" s="343"/>
      <c r="R282" s="186"/>
      <c r="T282" s="254" t="s">
        <v>5</v>
      </c>
      <c r="U282" s="255" t="s">
        <v>36</v>
      </c>
      <c r="V282" s="256"/>
      <c r="W282" s="257">
        <f t="shared" si="21"/>
        <v>0</v>
      </c>
      <c r="X282" s="257">
        <v>0.00018</v>
      </c>
      <c r="Y282" s="257">
        <f t="shared" si="22"/>
        <v>0.0009000000000000001</v>
      </c>
      <c r="Z282" s="257">
        <v>0</v>
      </c>
      <c r="AA282" s="258">
        <f t="shared" si="23"/>
        <v>0</v>
      </c>
      <c r="AR282" s="172" t="s">
        <v>132</v>
      </c>
      <c r="AT282" s="172" t="s">
        <v>118</v>
      </c>
      <c r="AU282" s="172" t="s">
        <v>93</v>
      </c>
      <c r="AY282" s="172" t="s">
        <v>117</v>
      </c>
      <c r="BE282" s="259">
        <f t="shared" si="24"/>
        <v>0</v>
      </c>
      <c r="BF282" s="259">
        <f t="shared" si="25"/>
        <v>0</v>
      </c>
      <c r="BG282" s="259">
        <f t="shared" si="26"/>
        <v>0</v>
      </c>
      <c r="BH282" s="259">
        <f t="shared" si="27"/>
        <v>0</v>
      </c>
      <c r="BI282" s="259">
        <f t="shared" si="28"/>
        <v>0</v>
      </c>
      <c r="BJ282" s="172" t="s">
        <v>16</v>
      </c>
      <c r="BK282" s="259">
        <f t="shared" si="29"/>
        <v>0</v>
      </c>
      <c r="BL282" s="172" t="s">
        <v>132</v>
      </c>
      <c r="BM282" s="172" t="s">
        <v>2770</v>
      </c>
    </row>
    <row r="283" spans="2:65" s="182" customFormat="1" ht="16.5" customHeight="1">
      <c r="B283" s="183"/>
      <c r="C283" s="151" t="s">
        <v>798</v>
      </c>
      <c r="D283" s="151" t="s">
        <v>118</v>
      </c>
      <c r="E283" s="152" t="s">
        <v>2771</v>
      </c>
      <c r="F283" s="341" t="s">
        <v>2772</v>
      </c>
      <c r="G283" s="341"/>
      <c r="H283" s="341"/>
      <c r="I283" s="341"/>
      <c r="J283" s="153" t="s">
        <v>142</v>
      </c>
      <c r="K283" s="154">
        <v>5</v>
      </c>
      <c r="L283" s="342"/>
      <c r="M283" s="342"/>
      <c r="N283" s="343">
        <f t="shared" si="20"/>
        <v>0</v>
      </c>
      <c r="O283" s="343"/>
      <c r="P283" s="343"/>
      <c r="Q283" s="343"/>
      <c r="R283" s="186"/>
      <c r="T283" s="254" t="s">
        <v>5</v>
      </c>
      <c r="U283" s="255" t="s">
        <v>36</v>
      </c>
      <c r="V283" s="256"/>
      <c r="W283" s="257">
        <f t="shared" si="21"/>
        <v>0</v>
      </c>
      <c r="X283" s="257">
        <v>0.00028125</v>
      </c>
      <c r="Y283" s="257">
        <f t="shared" si="22"/>
        <v>0.00140625</v>
      </c>
      <c r="Z283" s="257">
        <v>0</v>
      </c>
      <c r="AA283" s="258">
        <f t="shared" si="23"/>
        <v>0</v>
      </c>
      <c r="AR283" s="172" t="s">
        <v>132</v>
      </c>
      <c r="AT283" s="172" t="s">
        <v>118</v>
      </c>
      <c r="AU283" s="172" t="s">
        <v>93</v>
      </c>
      <c r="AY283" s="172" t="s">
        <v>117</v>
      </c>
      <c r="BE283" s="259">
        <f t="shared" si="24"/>
        <v>0</v>
      </c>
      <c r="BF283" s="259">
        <f t="shared" si="25"/>
        <v>0</v>
      </c>
      <c r="BG283" s="259">
        <f t="shared" si="26"/>
        <v>0</v>
      </c>
      <c r="BH283" s="259">
        <f t="shared" si="27"/>
        <v>0</v>
      </c>
      <c r="BI283" s="259">
        <f t="shared" si="28"/>
        <v>0</v>
      </c>
      <c r="BJ283" s="172" t="s">
        <v>16</v>
      </c>
      <c r="BK283" s="259">
        <f t="shared" si="29"/>
        <v>0</v>
      </c>
      <c r="BL283" s="172" t="s">
        <v>132</v>
      </c>
      <c r="BM283" s="172" t="s">
        <v>2773</v>
      </c>
    </row>
    <row r="284" spans="2:65" s="182" customFormat="1" ht="16.5" customHeight="1">
      <c r="B284" s="183"/>
      <c r="C284" s="151" t="s">
        <v>802</v>
      </c>
      <c r="D284" s="151" t="s">
        <v>118</v>
      </c>
      <c r="E284" s="152" t="s">
        <v>2774</v>
      </c>
      <c r="F284" s="341" t="s">
        <v>2775</v>
      </c>
      <c r="G284" s="341"/>
      <c r="H284" s="341"/>
      <c r="I284" s="341"/>
      <c r="J284" s="153" t="s">
        <v>142</v>
      </c>
      <c r="K284" s="154">
        <v>5</v>
      </c>
      <c r="L284" s="342"/>
      <c r="M284" s="342"/>
      <c r="N284" s="343">
        <f t="shared" si="20"/>
        <v>0</v>
      </c>
      <c r="O284" s="343"/>
      <c r="P284" s="343"/>
      <c r="Q284" s="343"/>
      <c r="R284" s="186"/>
      <c r="T284" s="254" t="s">
        <v>5</v>
      </c>
      <c r="U284" s="255" t="s">
        <v>36</v>
      </c>
      <c r="V284" s="256"/>
      <c r="W284" s="257">
        <f t="shared" si="21"/>
        <v>0</v>
      </c>
      <c r="X284" s="257">
        <v>0.000565</v>
      </c>
      <c r="Y284" s="257">
        <f t="shared" si="22"/>
        <v>0.002825</v>
      </c>
      <c r="Z284" s="257">
        <v>0</v>
      </c>
      <c r="AA284" s="258">
        <f t="shared" si="23"/>
        <v>0</v>
      </c>
      <c r="AR284" s="172" t="s">
        <v>132</v>
      </c>
      <c r="AT284" s="172" t="s">
        <v>118</v>
      </c>
      <c r="AU284" s="172" t="s">
        <v>93</v>
      </c>
      <c r="AY284" s="172" t="s">
        <v>117</v>
      </c>
      <c r="BE284" s="259">
        <f t="shared" si="24"/>
        <v>0</v>
      </c>
      <c r="BF284" s="259">
        <f t="shared" si="25"/>
        <v>0</v>
      </c>
      <c r="BG284" s="259">
        <f t="shared" si="26"/>
        <v>0</v>
      </c>
      <c r="BH284" s="259">
        <f t="shared" si="27"/>
        <v>0</v>
      </c>
      <c r="BI284" s="259">
        <f t="shared" si="28"/>
        <v>0</v>
      </c>
      <c r="BJ284" s="172" t="s">
        <v>16</v>
      </c>
      <c r="BK284" s="259">
        <f t="shared" si="29"/>
        <v>0</v>
      </c>
      <c r="BL284" s="172" t="s">
        <v>132</v>
      </c>
      <c r="BM284" s="172" t="s">
        <v>2776</v>
      </c>
    </row>
    <row r="285" spans="2:65" s="182" customFormat="1" ht="25.5" customHeight="1">
      <c r="B285" s="183"/>
      <c r="C285" s="151" t="s">
        <v>806</v>
      </c>
      <c r="D285" s="151" t="s">
        <v>118</v>
      </c>
      <c r="E285" s="152" t="s">
        <v>2777</v>
      </c>
      <c r="F285" s="341" t="s">
        <v>2778</v>
      </c>
      <c r="G285" s="341"/>
      <c r="H285" s="341"/>
      <c r="I285" s="341"/>
      <c r="J285" s="153" t="s">
        <v>142</v>
      </c>
      <c r="K285" s="154">
        <v>5</v>
      </c>
      <c r="L285" s="342"/>
      <c r="M285" s="342"/>
      <c r="N285" s="343">
        <f t="shared" si="20"/>
        <v>0</v>
      </c>
      <c r="O285" s="343"/>
      <c r="P285" s="343"/>
      <c r="Q285" s="343"/>
      <c r="R285" s="186"/>
      <c r="T285" s="254" t="s">
        <v>5</v>
      </c>
      <c r="U285" s="255" t="s">
        <v>36</v>
      </c>
      <c r="V285" s="256"/>
      <c r="W285" s="257">
        <f t="shared" si="21"/>
        <v>0</v>
      </c>
      <c r="X285" s="257">
        <v>0.0054</v>
      </c>
      <c r="Y285" s="257">
        <f t="shared" si="22"/>
        <v>0.027000000000000003</v>
      </c>
      <c r="Z285" s="257">
        <v>0</v>
      </c>
      <c r="AA285" s="258">
        <f t="shared" si="23"/>
        <v>0</v>
      </c>
      <c r="AR285" s="172" t="s">
        <v>132</v>
      </c>
      <c r="AT285" s="172" t="s">
        <v>118</v>
      </c>
      <c r="AU285" s="172" t="s">
        <v>93</v>
      </c>
      <c r="AY285" s="172" t="s">
        <v>117</v>
      </c>
      <c r="BE285" s="259">
        <f t="shared" si="24"/>
        <v>0</v>
      </c>
      <c r="BF285" s="259">
        <f t="shared" si="25"/>
        <v>0</v>
      </c>
      <c r="BG285" s="259">
        <f t="shared" si="26"/>
        <v>0</v>
      </c>
      <c r="BH285" s="259">
        <f t="shared" si="27"/>
        <v>0</v>
      </c>
      <c r="BI285" s="259">
        <f t="shared" si="28"/>
        <v>0</v>
      </c>
      <c r="BJ285" s="172" t="s">
        <v>16</v>
      </c>
      <c r="BK285" s="259">
        <f t="shared" si="29"/>
        <v>0</v>
      </c>
      <c r="BL285" s="172" t="s">
        <v>132</v>
      </c>
      <c r="BM285" s="172" t="s">
        <v>2779</v>
      </c>
    </row>
    <row r="286" spans="2:65" s="182" customFormat="1" ht="25.5" customHeight="1">
      <c r="B286" s="183"/>
      <c r="C286" s="151" t="s">
        <v>810</v>
      </c>
      <c r="D286" s="151" t="s">
        <v>118</v>
      </c>
      <c r="E286" s="152" t="s">
        <v>2780</v>
      </c>
      <c r="F286" s="341" t="s">
        <v>2781</v>
      </c>
      <c r="G286" s="341"/>
      <c r="H286" s="341"/>
      <c r="I286" s="341"/>
      <c r="J286" s="153" t="s">
        <v>142</v>
      </c>
      <c r="K286" s="154">
        <v>5</v>
      </c>
      <c r="L286" s="342"/>
      <c r="M286" s="342"/>
      <c r="N286" s="343">
        <f t="shared" si="20"/>
        <v>0</v>
      </c>
      <c r="O286" s="343"/>
      <c r="P286" s="343"/>
      <c r="Q286" s="343"/>
      <c r="R286" s="186"/>
      <c r="T286" s="254" t="s">
        <v>5</v>
      </c>
      <c r="U286" s="255" t="s">
        <v>36</v>
      </c>
      <c r="V286" s="256"/>
      <c r="W286" s="257">
        <f t="shared" si="21"/>
        <v>0</v>
      </c>
      <c r="X286" s="257">
        <v>0.0058</v>
      </c>
      <c r="Y286" s="257">
        <f t="shared" si="22"/>
        <v>0.028999999999999998</v>
      </c>
      <c r="Z286" s="257">
        <v>0</v>
      </c>
      <c r="AA286" s="258">
        <f t="shared" si="23"/>
        <v>0</v>
      </c>
      <c r="AR286" s="172" t="s">
        <v>132</v>
      </c>
      <c r="AT286" s="172" t="s">
        <v>118</v>
      </c>
      <c r="AU286" s="172" t="s">
        <v>93</v>
      </c>
      <c r="AY286" s="172" t="s">
        <v>117</v>
      </c>
      <c r="BE286" s="259">
        <f t="shared" si="24"/>
        <v>0</v>
      </c>
      <c r="BF286" s="259">
        <f t="shared" si="25"/>
        <v>0</v>
      </c>
      <c r="BG286" s="259">
        <f t="shared" si="26"/>
        <v>0</v>
      </c>
      <c r="BH286" s="259">
        <f t="shared" si="27"/>
        <v>0</v>
      </c>
      <c r="BI286" s="259">
        <f t="shared" si="28"/>
        <v>0</v>
      </c>
      <c r="BJ286" s="172" t="s">
        <v>16</v>
      </c>
      <c r="BK286" s="259">
        <f t="shared" si="29"/>
        <v>0</v>
      </c>
      <c r="BL286" s="172" t="s">
        <v>132</v>
      </c>
      <c r="BM286" s="172" t="s">
        <v>2782</v>
      </c>
    </row>
    <row r="287" spans="2:65" s="182" customFormat="1" ht="25.5" customHeight="1">
      <c r="B287" s="183"/>
      <c r="C287" s="151" t="s">
        <v>814</v>
      </c>
      <c r="D287" s="151" t="s">
        <v>118</v>
      </c>
      <c r="E287" s="152" t="s">
        <v>2783</v>
      </c>
      <c r="F287" s="341" t="s">
        <v>2784</v>
      </c>
      <c r="G287" s="341"/>
      <c r="H287" s="341"/>
      <c r="I287" s="341"/>
      <c r="J287" s="153" t="s">
        <v>142</v>
      </c>
      <c r="K287" s="154">
        <v>5</v>
      </c>
      <c r="L287" s="342"/>
      <c r="M287" s="342"/>
      <c r="N287" s="343">
        <f t="shared" si="20"/>
        <v>0</v>
      </c>
      <c r="O287" s="343"/>
      <c r="P287" s="343"/>
      <c r="Q287" s="343"/>
      <c r="R287" s="186"/>
      <c r="T287" s="254" t="s">
        <v>5</v>
      </c>
      <c r="U287" s="255" t="s">
        <v>36</v>
      </c>
      <c r="V287" s="256"/>
      <c r="W287" s="257">
        <f t="shared" si="21"/>
        <v>0</v>
      </c>
      <c r="X287" s="257">
        <v>0.0064</v>
      </c>
      <c r="Y287" s="257">
        <f t="shared" si="22"/>
        <v>0.032</v>
      </c>
      <c r="Z287" s="257">
        <v>0</v>
      </c>
      <c r="AA287" s="258">
        <f t="shared" si="23"/>
        <v>0</v>
      </c>
      <c r="AR287" s="172" t="s">
        <v>132</v>
      </c>
      <c r="AT287" s="172" t="s">
        <v>118</v>
      </c>
      <c r="AU287" s="172" t="s">
        <v>93</v>
      </c>
      <c r="AY287" s="172" t="s">
        <v>117</v>
      </c>
      <c r="BE287" s="259">
        <f t="shared" si="24"/>
        <v>0</v>
      </c>
      <c r="BF287" s="259">
        <f t="shared" si="25"/>
        <v>0</v>
      </c>
      <c r="BG287" s="259">
        <f t="shared" si="26"/>
        <v>0</v>
      </c>
      <c r="BH287" s="259">
        <f t="shared" si="27"/>
        <v>0</v>
      </c>
      <c r="BI287" s="259">
        <f t="shared" si="28"/>
        <v>0</v>
      </c>
      <c r="BJ287" s="172" t="s">
        <v>16</v>
      </c>
      <c r="BK287" s="259">
        <f t="shared" si="29"/>
        <v>0</v>
      </c>
      <c r="BL287" s="172" t="s">
        <v>132</v>
      </c>
      <c r="BM287" s="172" t="s">
        <v>2785</v>
      </c>
    </row>
    <row r="288" spans="2:65" s="182" customFormat="1" ht="25.5" customHeight="1">
      <c r="B288" s="183"/>
      <c r="C288" s="151" t="s">
        <v>818</v>
      </c>
      <c r="D288" s="151" t="s">
        <v>118</v>
      </c>
      <c r="E288" s="152" t="s">
        <v>2786</v>
      </c>
      <c r="F288" s="341" t="s">
        <v>2787</v>
      </c>
      <c r="G288" s="341"/>
      <c r="H288" s="341"/>
      <c r="I288" s="341"/>
      <c r="J288" s="153" t="s">
        <v>142</v>
      </c>
      <c r="K288" s="154">
        <v>5</v>
      </c>
      <c r="L288" s="342"/>
      <c r="M288" s="342"/>
      <c r="N288" s="343">
        <f t="shared" si="20"/>
        <v>0</v>
      </c>
      <c r="O288" s="343"/>
      <c r="P288" s="343"/>
      <c r="Q288" s="343"/>
      <c r="R288" s="186"/>
      <c r="T288" s="254" t="s">
        <v>5</v>
      </c>
      <c r="U288" s="255" t="s">
        <v>36</v>
      </c>
      <c r="V288" s="256"/>
      <c r="W288" s="257">
        <f t="shared" si="21"/>
        <v>0</v>
      </c>
      <c r="X288" s="257">
        <v>0.0069</v>
      </c>
      <c r="Y288" s="257">
        <f t="shared" si="22"/>
        <v>0.0345</v>
      </c>
      <c r="Z288" s="257">
        <v>0</v>
      </c>
      <c r="AA288" s="258">
        <f t="shared" si="23"/>
        <v>0</v>
      </c>
      <c r="AR288" s="172" t="s">
        <v>132</v>
      </c>
      <c r="AT288" s="172" t="s">
        <v>118</v>
      </c>
      <c r="AU288" s="172" t="s">
        <v>93</v>
      </c>
      <c r="AY288" s="172" t="s">
        <v>117</v>
      </c>
      <c r="BE288" s="259">
        <f t="shared" si="24"/>
        <v>0</v>
      </c>
      <c r="BF288" s="259">
        <f t="shared" si="25"/>
        <v>0</v>
      </c>
      <c r="BG288" s="259">
        <f t="shared" si="26"/>
        <v>0</v>
      </c>
      <c r="BH288" s="259">
        <f t="shared" si="27"/>
        <v>0</v>
      </c>
      <c r="BI288" s="259">
        <f t="shared" si="28"/>
        <v>0</v>
      </c>
      <c r="BJ288" s="172" t="s">
        <v>16</v>
      </c>
      <c r="BK288" s="259">
        <f t="shared" si="29"/>
        <v>0</v>
      </c>
      <c r="BL288" s="172" t="s">
        <v>132</v>
      </c>
      <c r="BM288" s="172" t="s">
        <v>2788</v>
      </c>
    </row>
    <row r="289" spans="2:65" s="182" customFormat="1" ht="25.5" customHeight="1">
      <c r="B289" s="183"/>
      <c r="C289" s="151" t="s">
        <v>822</v>
      </c>
      <c r="D289" s="151" t="s">
        <v>118</v>
      </c>
      <c r="E289" s="152" t="s">
        <v>2789</v>
      </c>
      <c r="F289" s="341" t="s">
        <v>2790</v>
      </c>
      <c r="G289" s="341"/>
      <c r="H289" s="341"/>
      <c r="I289" s="341"/>
      <c r="J289" s="153" t="s">
        <v>142</v>
      </c>
      <c r="K289" s="154">
        <v>5</v>
      </c>
      <c r="L289" s="342"/>
      <c r="M289" s="342"/>
      <c r="N289" s="343">
        <f t="shared" si="20"/>
        <v>0</v>
      </c>
      <c r="O289" s="343"/>
      <c r="P289" s="343"/>
      <c r="Q289" s="343"/>
      <c r="R289" s="186"/>
      <c r="T289" s="254" t="s">
        <v>5</v>
      </c>
      <c r="U289" s="255" t="s">
        <v>36</v>
      </c>
      <c r="V289" s="256"/>
      <c r="W289" s="257">
        <f t="shared" si="21"/>
        <v>0</v>
      </c>
      <c r="X289" s="257">
        <v>0.0006215</v>
      </c>
      <c r="Y289" s="257">
        <f t="shared" si="22"/>
        <v>0.0031075</v>
      </c>
      <c r="Z289" s="257">
        <v>0</v>
      </c>
      <c r="AA289" s="258">
        <f t="shared" si="23"/>
        <v>0</v>
      </c>
      <c r="AR289" s="172" t="s">
        <v>132</v>
      </c>
      <c r="AT289" s="172" t="s">
        <v>118</v>
      </c>
      <c r="AU289" s="172" t="s">
        <v>93</v>
      </c>
      <c r="AY289" s="172" t="s">
        <v>117</v>
      </c>
      <c r="BE289" s="259">
        <f t="shared" si="24"/>
        <v>0</v>
      </c>
      <c r="BF289" s="259">
        <f t="shared" si="25"/>
        <v>0</v>
      </c>
      <c r="BG289" s="259">
        <f t="shared" si="26"/>
        <v>0</v>
      </c>
      <c r="BH289" s="259">
        <f t="shared" si="27"/>
        <v>0</v>
      </c>
      <c r="BI289" s="259">
        <f t="shared" si="28"/>
        <v>0</v>
      </c>
      <c r="BJ289" s="172" t="s">
        <v>16</v>
      </c>
      <c r="BK289" s="259">
        <f t="shared" si="29"/>
        <v>0</v>
      </c>
      <c r="BL289" s="172" t="s">
        <v>132</v>
      </c>
      <c r="BM289" s="172" t="s">
        <v>2791</v>
      </c>
    </row>
    <row r="290" spans="2:65" s="182" customFormat="1" ht="16.5" customHeight="1">
      <c r="B290" s="183"/>
      <c r="C290" s="151" t="s">
        <v>826</v>
      </c>
      <c r="D290" s="151" t="s">
        <v>118</v>
      </c>
      <c r="E290" s="152" t="s">
        <v>2792</v>
      </c>
      <c r="F290" s="341" t="s">
        <v>2793</v>
      </c>
      <c r="G290" s="341"/>
      <c r="H290" s="341"/>
      <c r="I290" s="341"/>
      <c r="J290" s="153" t="s">
        <v>142</v>
      </c>
      <c r="K290" s="154">
        <v>5</v>
      </c>
      <c r="L290" s="342"/>
      <c r="M290" s="342"/>
      <c r="N290" s="343">
        <f t="shared" si="20"/>
        <v>0</v>
      </c>
      <c r="O290" s="343"/>
      <c r="P290" s="343"/>
      <c r="Q290" s="343"/>
      <c r="R290" s="186"/>
      <c r="T290" s="254" t="s">
        <v>5</v>
      </c>
      <c r="U290" s="255" t="s">
        <v>36</v>
      </c>
      <c r="V290" s="256"/>
      <c r="W290" s="257">
        <f t="shared" si="21"/>
        <v>0</v>
      </c>
      <c r="X290" s="257">
        <v>0</v>
      </c>
      <c r="Y290" s="257">
        <f t="shared" si="22"/>
        <v>0</v>
      </c>
      <c r="Z290" s="257">
        <v>0.0031</v>
      </c>
      <c r="AA290" s="258">
        <f t="shared" si="23"/>
        <v>0.0155</v>
      </c>
      <c r="AR290" s="172" t="s">
        <v>132</v>
      </c>
      <c r="AT290" s="172" t="s">
        <v>118</v>
      </c>
      <c r="AU290" s="172" t="s">
        <v>93</v>
      </c>
      <c r="AY290" s="172" t="s">
        <v>117</v>
      </c>
      <c r="BE290" s="259">
        <f t="shared" si="24"/>
        <v>0</v>
      </c>
      <c r="BF290" s="259">
        <f t="shared" si="25"/>
        <v>0</v>
      </c>
      <c r="BG290" s="259">
        <f t="shared" si="26"/>
        <v>0</v>
      </c>
      <c r="BH290" s="259">
        <f t="shared" si="27"/>
        <v>0</v>
      </c>
      <c r="BI290" s="259">
        <f t="shared" si="28"/>
        <v>0</v>
      </c>
      <c r="BJ290" s="172" t="s">
        <v>16</v>
      </c>
      <c r="BK290" s="259">
        <f t="shared" si="29"/>
        <v>0</v>
      </c>
      <c r="BL290" s="172" t="s">
        <v>132</v>
      </c>
      <c r="BM290" s="172" t="s">
        <v>2794</v>
      </c>
    </row>
    <row r="291" spans="2:65" s="182" customFormat="1" ht="16.5" customHeight="1">
      <c r="B291" s="183"/>
      <c r="C291" s="151" t="s">
        <v>830</v>
      </c>
      <c r="D291" s="151" t="s">
        <v>118</v>
      </c>
      <c r="E291" s="152" t="s">
        <v>2795</v>
      </c>
      <c r="F291" s="341" t="s">
        <v>2796</v>
      </c>
      <c r="G291" s="341"/>
      <c r="H291" s="341"/>
      <c r="I291" s="341"/>
      <c r="J291" s="153" t="s">
        <v>142</v>
      </c>
      <c r="K291" s="154">
        <v>1</v>
      </c>
      <c r="L291" s="342"/>
      <c r="M291" s="342"/>
      <c r="N291" s="343">
        <f t="shared" si="20"/>
        <v>0</v>
      </c>
      <c r="O291" s="343"/>
      <c r="P291" s="343"/>
      <c r="Q291" s="343"/>
      <c r="R291" s="186"/>
      <c r="T291" s="254" t="s">
        <v>5</v>
      </c>
      <c r="U291" s="255" t="s">
        <v>36</v>
      </c>
      <c r="V291" s="256"/>
      <c r="W291" s="257">
        <f t="shared" si="21"/>
        <v>0</v>
      </c>
      <c r="X291" s="257">
        <v>0</v>
      </c>
      <c r="Y291" s="257">
        <f t="shared" si="22"/>
        <v>0</v>
      </c>
      <c r="Z291" s="257">
        <v>0.0042</v>
      </c>
      <c r="AA291" s="258">
        <f t="shared" si="23"/>
        <v>0.0042</v>
      </c>
      <c r="AR291" s="172" t="s">
        <v>132</v>
      </c>
      <c r="AT291" s="172" t="s">
        <v>118</v>
      </c>
      <c r="AU291" s="172" t="s">
        <v>93</v>
      </c>
      <c r="AY291" s="172" t="s">
        <v>117</v>
      </c>
      <c r="BE291" s="259">
        <f t="shared" si="24"/>
        <v>0</v>
      </c>
      <c r="BF291" s="259">
        <f t="shared" si="25"/>
        <v>0</v>
      </c>
      <c r="BG291" s="259">
        <f t="shared" si="26"/>
        <v>0</v>
      </c>
      <c r="BH291" s="259">
        <f t="shared" si="27"/>
        <v>0</v>
      </c>
      <c r="BI291" s="259">
        <f t="shared" si="28"/>
        <v>0</v>
      </c>
      <c r="BJ291" s="172" t="s">
        <v>16</v>
      </c>
      <c r="BK291" s="259">
        <f t="shared" si="29"/>
        <v>0</v>
      </c>
      <c r="BL291" s="172" t="s">
        <v>132</v>
      </c>
      <c r="BM291" s="172" t="s">
        <v>2797</v>
      </c>
    </row>
    <row r="292" spans="2:65" s="182" customFormat="1" ht="25.5" customHeight="1">
      <c r="B292" s="183"/>
      <c r="C292" s="151" t="s">
        <v>834</v>
      </c>
      <c r="D292" s="151" t="s">
        <v>118</v>
      </c>
      <c r="E292" s="152" t="s">
        <v>2798</v>
      </c>
      <c r="F292" s="341" t="s">
        <v>2799</v>
      </c>
      <c r="G292" s="341"/>
      <c r="H292" s="341"/>
      <c r="I292" s="341"/>
      <c r="J292" s="153" t="s">
        <v>142</v>
      </c>
      <c r="K292" s="154">
        <v>5</v>
      </c>
      <c r="L292" s="342"/>
      <c r="M292" s="342"/>
      <c r="N292" s="343">
        <f t="shared" si="20"/>
        <v>0</v>
      </c>
      <c r="O292" s="343"/>
      <c r="P292" s="343"/>
      <c r="Q292" s="343"/>
      <c r="R292" s="186"/>
      <c r="T292" s="254" t="s">
        <v>5</v>
      </c>
      <c r="U292" s="255" t="s">
        <v>36</v>
      </c>
      <c r="V292" s="256"/>
      <c r="W292" s="257">
        <f t="shared" si="21"/>
        <v>0</v>
      </c>
      <c r="X292" s="257">
        <v>0.00034</v>
      </c>
      <c r="Y292" s="257">
        <f t="shared" si="22"/>
        <v>0.0017000000000000001</v>
      </c>
      <c r="Z292" s="257">
        <v>0</v>
      </c>
      <c r="AA292" s="258">
        <f t="shared" si="23"/>
        <v>0</v>
      </c>
      <c r="AR292" s="172" t="s">
        <v>132</v>
      </c>
      <c r="AT292" s="172" t="s">
        <v>118</v>
      </c>
      <c r="AU292" s="172" t="s">
        <v>93</v>
      </c>
      <c r="AY292" s="172" t="s">
        <v>117</v>
      </c>
      <c r="BE292" s="259">
        <f t="shared" si="24"/>
        <v>0</v>
      </c>
      <c r="BF292" s="259">
        <f t="shared" si="25"/>
        <v>0</v>
      </c>
      <c r="BG292" s="259">
        <f t="shared" si="26"/>
        <v>0</v>
      </c>
      <c r="BH292" s="259">
        <f t="shared" si="27"/>
        <v>0</v>
      </c>
      <c r="BI292" s="259">
        <f t="shared" si="28"/>
        <v>0</v>
      </c>
      <c r="BJ292" s="172" t="s">
        <v>16</v>
      </c>
      <c r="BK292" s="259">
        <f t="shared" si="29"/>
        <v>0</v>
      </c>
      <c r="BL292" s="172" t="s">
        <v>132</v>
      </c>
      <c r="BM292" s="172" t="s">
        <v>2800</v>
      </c>
    </row>
    <row r="293" spans="2:65" s="182" customFormat="1" ht="25.5" customHeight="1">
      <c r="B293" s="183"/>
      <c r="C293" s="151" t="s">
        <v>838</v>
      </c>
      <c r="D293" s="151" t="s">
        <v>118</v>
      </c>
      <c r="E293" s="152" t="s">
        <v>2801</v>
      </c>
      <c r="F293" s="341" t="s">
        <v>2802</v>
      </c>
      <c r="G293" s="341"/>
      <c r="H293" s="341"/>
      <c r="I293" s="341"/>
      <c r="J293" s="153" t="s">
        <v>142</v>
      </c>
      <c r="K293" s="154">
        <v>1</v>
      </c>
      <c r="L293" s="342"/>
      <c r="M293" s="342"/>
      <c r="N293" s="343">
        <f t="shared" si="20"/>
        <v>0</v>
      </c>
      <c r="O293" s="343"/>
      <c r="P293" s="343"/>
      <c r="Q293" s="343"/>
      <c r="R293" s="186"/>
      <c r="T293" s="254" t="s">
        <v>5</v>
      </c>
      <c r="U293" s="255" t="s">
        <v>36</v>
      </c>
      <c r="V293" s="256"/>
      <c r="W293" s="257">
        <f t="shared" si="21"/>
        <v>0</v>
      </c>
      <c r="X293" s="257">
        <v>0.00022</v>
      </c>
      <c r="Y293" s="257">
        <f t="shared" si="22"/>
        <v>0.00022</v>
      </c>
      <c r="Z293" s="257">
        <v>0</v>
      </c>
      <c r="AA293" s="258">
        <f t="shared" si="23"/>
        <v>0</v>
      </c>
      <c r="AR293" s="172" t="s">
        <v>132</v>
      </c>
      <c r="AT293" s="172" t="s">
        <v>118</v>
      </c>
      <c r="AU293" s="172" t="s">
        <v>93</v>
      </c>
      <c r="AY293" s="172" t="s">
        <v>117</v>
      </c>
      <c r="BE293" s="259">
        <f t="shared" si="24"/>
        <v>0</v>
      </c>
      <c r="BF293" s="259">
        <f t="shared" si="25"/>
        <v>0</v>
      </c>
      <c r="BG293" s="259">
        <f t="shared" si="26"/>
        <v>0</v>
      </c>
      <c r="BH293" s="259">
        <f t="shared" si="27"/>
        <v>0</v>
      </c>
      <c r="BI293" s="259">
        <f t="shared" si="28"/>
        <v>0</v>
      </c>
      <c r="BJ293" s="172" t="s">
        <v>16</v>
      </c>
      <c r="BK293" s="259">
        <f t="shared" si="29"/>
        <v>0</v>
      </c>
      <c r="BL293" s="172" t="s">
        <v>132</v>
      </c>
      <c r="BM293" s="172" t="s">
        <v>2803</v>
      </c>
    </row>
    <row r="294" spans="2:65" s="182" customFormat="1" ht="38.25" customHeight="1">
      <c r="B294" s="183"/>
      <c r="C294" s="151" t="s">
        <v>842</v>
      </c>
      <c r="D294" s="151" t="s">
        <v>118</v>
      </c>
      <c r="E294" s="152" t="s">
        <v>2804</v>
      </c>
      <c r="F294" s="341" t="s">
        <v>2805</v>
      </c>
      <c r="G294" s="341"/>
      <c r="H294" s="341"/>
      <c r="I294" s="341"/>
      <c r="J294" s="153" t="s">
        <v>142</v>
      </c>
      <c r="K294" s="154">
        <v>1</v>
      </c>
      <c r="L294" s="342"/>
      <c r="M294" s="342"/>
      <c r="N294" s="343">
        <f t="shared" si="20"/>
        <v>0</v>
      </c>
      <c r="O294" s="343"/>
      <c r="P294" s="343"/>
      <c r="Q294" s="343"/>
      <c r="R294" s="186"/>
      <c r="T294" s="254" t="s">
        <v>5</v>
      </c>
      <c r="U294" s="255" t="s">
        <v>36</v>
      </c>
      <c r="V294" s="256"/>
      <c r="W294" s="257">
        <f t="shared" si="21"/>
        <v>0</v>
      </c>
      <c r="X294" s="257">
        <v>0.00102</v>
      </c>
      <c r="Y294" s="257">
        <f t="shared" si="22"/>
        <v>0.00102</v>
      </c>
      <c r="Z294" s="257">
        <v>0</v>
      </c>
      <c r="AA294" s="258">
        <f t="shared" si="23"/>
        <v>0</v>
      </c>
      <c r="AR294" s="172" t="s">
        <v>132</v>
      </c>
      <c r="AT294" s="172" t="s">
        <v>118</v>
      </c>
      <c r="AU294" s="172" t="s">
        <v>93</v>
      </c>
      <c r="AY294" s="172" t="s">
        <v>117</v>
      </c>
      <c r="BE294" s="259">
        <f t="shared" si="24"/>
        <v>0</v>
      </c>
      <c r="BF294" s="259">
        <f t="shared" si="25"/>
        <v>0</v>
      </c>
      <c r="BG294" s="259">
        <f t="shared" si="26"/>
        <v>0</v>
      </c>
      <c r="BH294" s="259">
        <f t="shared" si="27"/>
        <v>0</v>
      </c>
      <c r="BI294" s="259">
        <f t="shared" si="28"/>
        <v>0</v>
      </c>
      <c r="BJ294" s="172" t="s">
        <v>16</v>
      </c>
      <c r="BK294" s="259">
        <f t="shared" si="29"/>
        <v>0</v>
      </c>
      <c r="BL294" s="172" t="s">
        <v>132</v>
      </c>
      <c r="BM294" s="172" t="s">
        <v>2806</v>
      </c>
    </row>
    <row r="295" spans="2:65" s="182" customFormat="1" ht="25.5" customHeight="1">
      <c r="B295" s="183"/>
      <c r="C295" s="151" t="s">
        <v>846</v>
      </c>
      <c r="D295" s="151" t="s">
        <v>118</v>
      </c>
      <c r="E295" s="152" t="s">
        <v>2807</v>
      </c>
      <c r="F295" s="341" t="s">
        <v>2808</v>
      </c>
      <c r="G295" s="341"/>
      <c r="H295" s="341"/>
      <c r="I295" s="341"/>
      <c r="J295" s="153" t="s">
        <v>142</v>
      </c>
      <c r="K295" s="154">
        <v>5</v>
      </c>
      <c r="L295" s="342"/>
      <c r="M295" s="342"/>
      <c r="N295" s="343">
        <f t="shared" si="20"/>
        <v>0</v>
      </c>
      <c r="O295" s="343"/>
      <c r="P295" s="343"/>
      <c r="Q295" s="343"/>
      <c r="R295" s="186"/>
      <c r="T295" s="254" t="s">
        <v>5</v>
      </c>
      <c r="U295" s="255" t="s">
        <v>36</v>
      </c>
      <c r="V295" s="256"/>
      <c r="W295" s="257">
        <f t="shared" si="21"/>
        <v>0</v>
      </c>
      <c r="X295" s="257">
        <v>0.0005</v>
      </c>
      <c r="Y295" s="257">
        <f t="shared" si="22"/>
        <v>0.0025</v>
      </c>
      <c r="Z295" s="257">
        <v>0</v>
      </c>
      <c r="AA295" s="258">
        <f t="shared" si="23"/>
        <v>0</v>
      </c>
      <c r="AR295" s="172" t="s">
        <v>132</v>
      </c>
      <c r="AT295" s="172" t="s">
        <v>118</v>
      </c>
      <c r="AU295" s="172" t="s">
        <v>93</v>
      </c>
      <c r="AY295" s="172" t="s">
        <v>117</v>
      </c>
      <c r="BE295" s="259">
        <f t="shared" si="24"/>
        <v>0</v>
      </c>
      <c r="BF295" s="259">
        <f t="shared" si="25"/>
        <v>0</v>
      </c>
      <c r="BG295" s="259">
        <f t="shared" si="26"/>
        <v>0</v>
      </c>
      <c r="BH295" s="259">
        <f t="shared" si="27"/>
        <v>0</v>
      </c>
      <c r="BI295" s="259">
        <f t="shared" si="28"/>
        <v>0</v>
      </c>
      <c r="BJ295" s="172" t="s">
        <v>16</v>
      </c>
      <c r="BK295" s="259">
        <f t="shared" si="29"/>
        <v>0</v>
      </c>
      <c r="BL295" s="172" t="s">
        <v>132</v>
      </c>
      <c r="BM295" s="172" t="s">
        <v>2809</v>
      </c>
    </row>
    <row r="296" spans="2:65" s="182" customFormat="1" ht="25.5" customHeight="1">
      <c r="B296" s="183"/>
      <c r="C296" s="151" t="s">
        <v>850</v>
      </c>
      <c r="D296" s="151" t="s">
        <v>118</v>
      </c>
      <c r="E296" s="152" t="s">
        <v>2810</v>
      </c>
      <c r="F296" s="341" t="s">
        <v>2811</v>
      </c>
      <c r="G296" s="341"/>
      <c r="H296" s="341"/>
      <c r="I296" s="341"/>
      <c r="J296" s="153" t="s">
        <v>142</v>
      </c>
      <c r="K296" s="154">
        <v>1</v>
      </c>
      <c r="L296" s="342"/>
      <c r="M296" s="342"/>
      <c r="N296" s="343">
        <f t="shared" si="20"/>
        <v>0</v>
      </c>
      <c r="O296" s="343"/>
      <c r="P296" s="343"/>
      <c r="Q296" s="343"/>
      <c r="R296" s="186"/>
      <c r="T296" s="254" t="s">
        <v>5</v>
      </c>
      <c r="U296" s="255" t="s">
        <v>36</v>
      </c>
      <c r="V296" s="256"/>
      <c r="W296" s="257">
        <f t="shared" si="21"/>
        <v>0</v>
      </c>
      <c r="X296" s="257">
        <v>0.0020825</v>
      </c>
      <c r="Y296" s="257">
        <f t="shared" si="22"/>
        <v>0.0020825</v>
      </c>
      <c r="Z296" s="257">
        <v>0</v>
      </c>
      <c r="AA296" s="258">
        <f t="shared" si="23"/>
        <v>0</v>
      </c>
      <c r="AR296" s="172" t="s">
        <v>132</v>
      </c>
      <c r="AT296" s="172" t="s">
        <v>118</v>
      </c>
      <c r="AU296" s="172" t="s">
        <v>93</v>
      </c>
      <c r="AY296" s="172" t="s">
        <v>117</v>
      </c>
      <c r="BE296" s="259">
        <f t="shared" si="24"/>
        <v>0</v>
      </c>
      <c r="BF296" s="259">
        <f t="shared" si="25"/>
        <v>0</v>
      </c>
      <c r="BG296" s="259">
        <f t="shared" si="26"/>
        <v>0</v>
      </c>
      <c r="BH296" s="259">
        <f t="shared" si="27"/>
        <v>0</v>
      </c>
      <c r="BI296" s="259">
        <f t="shared" si="28"/>
        <v>0</v>
      </c>
      <c r="BJ296" s="172" t="s">
        <v>16</v>
      </c>
      <c r="BK296" s="259">
        <f t="shared" si="29"/>
        <v>0</v>
      </c>
      <c r="BL296" s="172" t="s">
        <v>132</v>
      </c>
      <c r="BM296" s="172" t="s">
        <v>2812</v>
      </c>
    </row>
    <row r="297" spans="2:65" s="182" customFormat="1" ht="25.5" customHeight="1">
      <c r="B297" s="183"/>
      <c r="C297" s="151" t="s">
        <v>854</v>
      </c>
      <c r="D297" s="151" t="s">
        <v>118</v>
      </c>
      <c r="E297" s="152" t="s">
        <v>2813</v>
      </c>
      <c r="F297" s="341" t="s">
        <v>2814</v>
      </c>
      <c r="G297" s="341"/>
      <c r="H297" s="341"/>
      <c r="I297" s="341"/>
      <c r="J297" s="153" t="s">
        <v>142</v>
      </c>
      <c r="K297" s="154">
        <v>1</v>
      </c>
      <c r="L297" s="342"/>
      <c r="M297" s="342"/>
      <c r="N297" s="343">
        <f t="shared" si="20"/>
        <v>0</v>
      </c>
      <c r="O297" s="343"/>
      <c r="P297" s="343"/>
      <c r="Q297" s="343"/>
      <c r="R297" s="186"/>
      <c r="T297" s="254" t="s">
        <v>5</v>
      </c>
      <c r="U297" s="255" t="s">
        <v>36</v>
      </c>
      <c r="V297" s="256"/>
      <c r="W297" s="257">
        <f t="shared" si="21"/>
        <v>0</v>
      </c>
      <c r="X297" s="257">
        <v>0.00212</v>
      </c>
      <c r="Y297" s="257">
        <f t="shared" si="22"/>
        <v>0.00212</v>
      </c>
      <c r="Z297" s="257">
        <v>0</v>
      </c>
      <c r="AA297" s="258">
        <f t="shared" si="23"/>
        <v>0</v>
      </c>
      <c r="AR297" s="172" t="s">
        <v>132</v>
      </c>
      <c r="AT297" s="172" t="s">
        <v>118</v>
      </c>
      <c r="AU297" s="172" t="s">
        <v>93</v>
      </c>
      <c r="AY297" s="172" t="s">
        <v>117</v>
      </c>
      <c r="BE297" s="259">
        <f t="shared" si="24"/>
        <v>0</v>
      </c>
      <c r="BF297" s="259">
        <f t="shared" si="25"/>
        <v>0</v>
      </c>
      <c r="BG297" s="259">
        <f t="shared" si="26"/>
        <v>0</v>
      </c>
      <c r="BH297" s="259">
        <f t="shared" si="27"/>
        <v>0</v>
      </c>
      <c r="BI297" s="259">
        <f t="shared" si="28"/>
        <v>0</v>
      </c>
      <c r="BJ297" s="172" t="s">
        <v>16</v>
      </c>
      <c r="BK297" s="259">
        <f t="shared" si="29"/>
        <v>0</v>
      </c>
      <c r="BL297" s="172" t="s">
        <v>132</v>
      </c>
      <c r="BM297" s="172" t="s">
        <v>2815</v>
      </c>
    </row>
    <row r="298" spans="2:65" s="182" customFormat="1" ht="25.5" customHeight="1">
      <c r="B298" s="183"/>
      <c r="C298" s="151" t="s">
        <v>858</v>
      </c>
      <c r="D298" s="151" t="s">
        <v>118</v>
      </c>
      <c r="E298" s="152" t="s">
        <v>2816</v>
      </c>
      <c r="F298" s="341" t="s">
        <v>2817</v>
      </c>
      <c r="G298" s="341"/>
      <c r="H298" s="341"/>
      <c r="I298" s="341"/>
      <c r="J298" s="153" t="s">
        <v>142</v>
      </c>
      <c r="K298" s="154">
        <v>1</v>
      </c>
      <c r="L298" s="342"/>
      <c r="M298" s="342"/>
      <c r="N298" s="343">
        <f t="shared" si="20"/>
        <v>0</v>
      </c>
      <c r="O298" s="343"/>
      <c r="P298" s="343"/>
      <c r="Q298" s="343"/>
      <c r="R298" s="186"/>
      <c r="T298" s="254" t="s">
        <v>5</v>
      </c>
      <c r="U298" s="255" t="s">
        <v>36</v>
      </c>
      <c r="V298" s="256"/>
      <c r="W298" s="257">
        <f t="shared" si="21"/>
        <v>0</v>
      </c>
      <c r="X298" s="257">
        <v>0.00235</v>
      </c>
      <c r="Y298" s="257">
        <f t="shared" si="22"/>
        <v>0.00235</v>
      </c>
      <c r="Z298" s="257">
        <v>0</v>
      </c>
      <c r="AA298" s="258">
        <f t="shared" si="23"/>
        <v>0</v>
      </c>
      <c r="AR298" s="172" t="s">
        <v>132</v>
      </c>
      <c r="AT298" s="172" t="s">
        <v>118</v>
      </c>
      <c r="AU298" s="172" t="s">
        <v>93</v>
      </c>
      <c r="AY298" s="172" t="s">
        <v>117</v>
      </c>
      <c r="BE298" s="259">
        <f t="shared" si="24"/>
        <v>0</v>
      </c>
      <c r="BF298" s="259">
        <f t="shared" si="25"/>
        <v>0</v>
      </c>
      <c r="BG298" s="259">
        <f t="shared" si="26"/>
        <v>0</v>
      </c>
      <c r="BH298" s="259">
        <f t="shared" si="27"/>
        <v>0</v>
      </c>
      <c r="BI298" s="259">
        <f t="shared" si="28"/>
        <v>0</v>
      </c>
      <c r="BJ298" s="172" t="s">
        <v>16</v>
      </c>
      <c r="BK298" s="259">
        <f t="shared" si="29"/>
        <v>0</v>
      </c>
      <c r="BL298" s="172" t="s">
        <v>132</v>
      </c>
      <c r="BM298" s="172" t="s">
        <v>2818</v>
      </c>
    </row>
    <row r="299" spans="2:65" s="182" customFormat="1" ht="25.5" customHeight="1">
      <c r="B299" s="183"/>
      <c r="C299" s="151" t="s">
        <v>862</v>
      </c>
      <c r="D299" s="151" t="s">
        <v>118</v>
      </c>
      <c r="E299" s="152" t="s">
        <v>2819</v>
      </c>
      <c r="F299" s="341" t="s">
        <v>2820</v>
      </c>
      <c r="G299" s="341"/>
      <c r="H299" s="341"/>
      <c r="I299" s="341"/>
      <c r="J299" s="153" t="s">
        <v>142</v>
      </c>
      <c r="K299" s="154">
        <v>1</v>
      </c>
      <c r="L299" s="342"/>
      <c r="M299" s="342"/>
      <c r="N299" s="343">
        <f t="shared" si="20"/>
        <v>0</v>
      </c>
      <c r="O299" s="343"/>
      <c r="P299" s="343"/>
      <c r="Q299" s="343"/>
      <c r="R299" s="186"/>
      <c r="T299" s="254" t="s">
        <v>5</v>
      </c>
      <c r="U299" s="255" t="s">
        <v>36</v>
      </c>
      <c r="V299" s="256"/>
      <c r="W299" s="257">
        <f t="shared" si="21"/>
        <v>0</v>
      </c>
      <c r="X299" s="257">
        <v>0.00285</v>
      </c>
      <c r="Y299" s="257">
        <f t="shared" si="22"/>
        <v>0.00285</v>
      </c>
      <c r="Z299" s="257">
        <v>0</v>
      </c>
      <c r="AA299" s="258">
        <f t="shared" si="23"/>
        <v>0</v>
      </c>
      <c r="AR299" s="172" t="s">
        <v>132</v>
      </c>
      <c r="AT299" s="172" t="s">
        <v>118</v>
      </c>
      <c r="AU299" s="172" t="s">
        <v>93</v>
      </c>
      <c r="AY299" s="172" t="s">
        <v>117</v>
      </c>
      <c r="BE299" s="259">
        <f t="shared" si="24"/>
        <v>0</v>
      </c>
      <c r="BF299" s="259">
        <f t="shared" si="25"/>
        <v>0</v>
      </c>
      <c r="BG299" s="259">
        <f t="shared" si="26"/>
        <v>0</v>
      </c>
      <c r="BH299" s="259">
        <f t="shared" si="27"/>
        <v>0</v>
      </c>
      <c r="BI299" s="259">
        <f t="shared" si="28"/>
        <v>0</v>
      </c>
      <c r="BJ299" s="172" t="s">
        <v>16</v>
      </c>
      <c r="BK299" s="259">
        <f t="shared" si="29"/>
        <v>0</v>
      </c>
      <c r="BL299" s="172" t="s">
        <v>132</v>
      </c>
      <c r="BM299" s="172" t="s">
        <v>2821</v>
      </c>
    </row>
    <row r="300" spans="2:65" s="182" customFormat="1" ht="25.5" customHeight="1">
      <c r="B300" s="183"/>
      <c r="C300" s="151" t="s">
        <v>866</v>
      </c>
      <c r="D300" s="151" t="s">
        <v>118</v>
      </c>
      <c r="E300" s="152" t="s">
        <v>2822</v>
      </c>
      <c r="F300" s="341" t="s">
        <v>2823</v>
      </c>
      <c r="G300" s="341"/>
      <c r="H300" s="341"/>
      <c r="I300" s="341"/>
      <c r="J300" s="153" t="s">
        <v>142</v>
      </c>
      <c r="K300" s="154">
        <v>1</v>
      </c>
      <c r="L300" s="342"/>
      <c r="M300" s="342"/>
      <c r="N300" s="343">
        <f t="shared" si="20"/>
        <v>0</v>
      </c>
      <c r="O300" s="343"/>
      <c r="P300" s="343"/>
      <c r="Q300" s="343"/>
      <c r="R300" s="186"/>
      <c r="T300" s="254" t="s">
        <v>5</v>
      </c>
      <c r="U300" s="255" t="s">
        <v>36</v>
      </c>
      <c r="V300" s="256"/>
      <c r="W300" s="257">
        <f t="shared" si="21"/>
        <v>0</v>
      </c>
      <c r="X300" s="257">
        <v>0.001665</v>
      </c>
      <c r="Y300" s="257">
        <f t="shared" si="22"/>
        <v>0.001665</v>
      </c>
      <c r="Z300" s="257">
        <v>0</v>
      </c>
      <c r="AA300" s="258">
        <f t="shared" si="23"/>
        <v>0</v>
      </c>
      <c r="AR300" s="172" t="s">
        <v>132</v>
      </c>
      <c r="AT300" s="172" t="s">
        <v>118</v>
      </c>
      <c r="AU300" s="172" t="s">
        <v>93</v>
      </c>
      <c r="AY300" s="172" t="s">
        <v>117</v>
      </c>
      <c r="BE300" s="259">
        <f t="shared" si="24"/>
        <v>0</v>
      </c>
      <c r="BF300" s="259">
        <f t="shared" si="25"/>
        <v>0</v>
      </c>
      <c r="BG300" s="259">
        <f t="shared" si="26"/>
        <v>0</v>
      </c>
      <c r="BH300" s="259">
        <f t="shared" si="27"/>
        <v>0</v>
      </c>
      <c r="BI300" s="259">
        <f t="shared" si="28"/>
        <v>0</v>
      </c>
      <c r="BJ300" s="172" t="s">
        <v>16</v>
      </c>
      <c r="BK300" s="259">
        <f t="shared" si="29"/>
        <v>0</v>
      </c>
      <c r="BL300" s="172" t="s">
        <v>132</v>
      </c>
      <c r="BM300" s="172" t="s">
        <v>2824</v>
      </c>
    </row>
    <row r="301" spans="2:65" s="182" customFormat="1" ht="25.5" customHeight="1">
      <c r="B301" s="183"/>
      <c r="C301" s="151" t="s">
        <v>870</v>
      </c>
      <c r="D301" s="151" t="s">
        <v>118</v>
      </c>
      <c r="E301" s="152" t="s">
        <v>2825</v>
      </c>
      <c r="F301" s="341" t="s">
        <v>2826</v>
      </c>
      <c r="G301" s="341"/>
      <c r="H301" s="341"/>
      <c r="I301" s="341"/>
      <c r="J301" s="153" t="s">
        <v>142</v>
      </c>
      <c r="K301" s="154">
        <v>1</v>
      </c>
      <c r="L301" s="342"/>
      <c r="M301" s="342"/>
      <c r="N301" s="343">
        <f t="shared" si="20"/>
        <v>0</v>
      </c>
      <c r="O301" s="343"/>
      <c r="P301" s="343"/>
      <c r="Q301" s="343"/>
      <c r="R301" s="186"/>
      <c r="T301" s="254" t="s">
        <v>5</v>
      </c>
      <c r="U301" s="255" t="s">
        <v>36</v>
      </c>
      <c r="V301" s="256"/>
      <c r="W301" s="257">
        <f t="shared" si="21"/>
        <v>0</v>
      </c>
      <c r="X301" s="257">
        <v>0.0033825</v>
      </c>
      <c r="Y301" s="257">
        <f t="shared" si="22"/>
        <v>0.0033825</v>
      </c>
      <c r="Z301" s="257">
        <v>0</v>
      </c>
      <c r="AA301" s="258">
        <f t="shared" si="23"/>
        <v>0</v>
      </c>
      <c r="AR301" s="172" t="s">
        <v>132</v>
      </c>
      <c r="AT301" s="172" t="s">
        <v>118</v>
      </c>
      <c r="AU301" s="172" t="s">
        <v>93</v>
      </c>
      <c r="AY301" s="172" t="s">
        <v>117</v>
      </c>
      <c r="BE301" s="259">
        <f t="shared" si="24"/>
        <v>0</v>
      </c>
      <c r="BF301" s="259">
        <f t="shared" si="25"/>
        <v>0</v>
      </c>
      <c r="BG301" s="259">
        <f t="shared" si="26"/>
        <v>0</v>
      </c>
      <c r="BH301" s="259">
        <f t="shared" si="27"/>
        <v>0</v>
      </c>
      <c r="BI301" s="259">
        <f t="shared" si="28"/>
        <v>0</v>
      </c>
      <c r="BJ301" s="172" t="s">
        <v>16</v>
      </c>
      <c r="BK301" s="259">
        <f t="shared" si="29"/>
        <v>0</v>
      </c>
      <c r="BL301" s="172" t="s">
        <v>132</v>
      </c>
      <c r="BM301" s="172" t="s">
        <v>2827</v>
      </c>
    </row>
    <row r="302" spans="2:65" s="182" customFormat="1" ht="25.5" customHeight="1">
      <c r="B302" s="183"/>
      <c r="C302" s="151" t="s">
        <v>874</v>
      </c>
      <c r="D302" s="151" t="s">
        <v>118</v>
      </c>
      <c r="E302" s="152" t="s">
        <v>2828</v>
      </c>
      <c r="F302" s="341" t="s">
        <v>2829</v>
      </c>
      <c r="G302" s="341"/>
      <c r="H302" s="341"/>
      <c r="I302" s="341"/>
      <c r="J302" s="153" t="s">
        <v>142</v>
      </c>
      <c r="K302" s="154">
        <v>1</v>
      </c>
      <c r="L302" s="342"/>
      <c r="M302" s="342"/>
      <c r="N302" s="343">
        <f t="shared" si="20"/>
        <v>0</v>
      </c>
      <c r="O302" s="343"/>
      <c r="P302" s="343"/>
      <c r="Q302" s="343"/>
      <c r="R302" s="186"/>
      <c r="T302" s="254" t="s">
        <v>5</v>
      </c>
      <c r="U302" s="255" t="s">
        <v>36</v>
      </c>
      <c r="V302" s="256"/>
      <c r="W302" s="257">
        <f t="shared" si="21"/>
        <v>0</v>
      </c>
      <c r="X302" s="257">
        <v>0.00342</v>
      </c>
      <c r="Y302" s="257">
        <f t="shared" si="22"/>
        <v>0.00342</v>
      </c>
      <c r="Z302" s="257">
        <v>0</v>
      </c>
      <c r="AA302" s="258">
        <f t="shared" si="23"/>
        <v>0</v>
      </c>
      <c r="AR302" s="172" t="s">
        <v>132</v>
      </c>
      <c r="AT302" s="172" t="s">
        <v>118</v>
      </c>
      <c r="AU302" s="172" t="s">
        <v>93</v>
      </c>
      <c r="AY302" s="172" t="s">
        <v>117</v>
      </c>
      <c r="BE302" s="259">
        <f t="shared" si="24"/>
        <v>0</v>
      </c>
      <c r="BF302" s="259">
        <f t="shared" si="25"/>
        <v>0</v>
      </c>
      <c r="BG302" s="259">
        <f t="shared" si="26"/>
        <v>0</v>
      </c>
      <c r="BH302" s="259">
        <f t="shared" si="27"/>
        <v>0</v>
      </c>
      <c r="BI302" s="259">
        <f t="shared" si="28"/>
        <v>0</v>
      </c>
      <c r="BJ302" s="172" t="s">
        <v>16</v>
      </c>
      <c r="BK302" s="259">
        <f t="shared" si="29"/>
        <v>0</v>
      </c>
      <c r="BL302" s="172" t="s">
        <v>132</v>
      </c>
      <c r="BM302" s="172" t="s">
        <v>2830</v>
      </c>
    </row>
    <row r="303" spans="2:65" s="182" customFormat="1" ht="25.5" customHeight="1">
      <c r="B303" s="183"/>
      <c r="C303" s="151" t="s">
        <v>878</v>
      </c>
      <c r="D303" s="151" t="s">
        <v>118</v>
      </c>
      <c r="E303" s="152" t="s">
        <v>2831</v>
      </c>
      <c r="F303" s="341" t="s">
        <v>2832</v>
      </c>
      <c r="G303" s="341"/>
      <c r="H303" s="341"/>
      <c r="I303" s="341"/>
      <c r="J303" s="153" t="s">
        <v>142</v>
      </c>
      <c r="K303" s="154">
        <v>1</v>
      </c>
      <c r="L303" s="342"/>
      <c r="M303" s="342"/>
      <c r="N303" s="343">
        <f t="shared" si="20"/>
        <v>0</v>
      </c>
      <c r="O303" s="343"/>
      <c r="P303" s="343"/>
      <c r="Q303" s="343"/>
      <c r="R303" s="186"/>
      <c r="T303" s="254" t="s">
        <v>5</v>
      </c>
      <c r="U303" s="255" t="s">
        <v>36</v>
      </c>
      <c r="V303" s="256"/>
      <c r="W303" s="257">
        <f t="shared" si="21"/>
        <v>0</v>
      </c>
      <c r="X303" s="257">
        <v>0.00365</v>
      </c>
      <c r="Y303" s="257">
        <f t="shared" si="22"/>
        <v>0.00365</v>
      </c>
      <c r="Z303" s="257">
        <v>0</v>
      </c>
      <c r="AA303" s="258">
        <f t="shared" si="23"/>
        <v>0</v>
      </c>
      <c r="AR303" s="172" t="s">
        <v>132</v>
      </c>
      <c r="AT303" s="172" t="s">
        <v>118</v>
      </c>
      <c r="AU303" s="172" t="s">
        <v>93</v>
      </c>
      <c r="AY303" s="172" t="s">
        <v>117</v>
      </c>
      <c r="BE303" s="259">
        <f t="shared" si="24"/>
        <v>0</v>
      </c>
      <c r="BF303" s="259">
        <f t="shared" si="25"/>
        <v>0</v>
      </c>
      <c r="BG303" s="259">
        <f t="shared" si="26"/>
        <v>0</v>
      </c>
      <c r="BH303" s="259">
        <f t="shared" si="27"/>
        <v>0</v>
      </c>
      <c r="BI303" s="259">
        <f t="shared" si="28"/>
        <v>0</v>
      </c>
      <c r="BJ303" s="172" t="s">
        <v>16</v>
      </c>
      <c r="BK303" s="259">
        <f t="shared" si="29"/>
        <v>0</v>
      </c>
      <c r="BL303" s="172" t="s">
        <v>132</v>
      </c>
      <c r="BM303" s="172" t="s">
        <v>2833</v>
      </c>
    </row>
    <row r="304" spans="2:65" s="182" customFormat="1" ht="25.5" customHeight="1">
      <c r="B304" s="183"/>
      <c r="C304" s="151" t="s">
        <v>882</v>
      </c>
      <c r="D304" s="151" t="s">
        <v>118</v>
      </c>
      <c r="E304" s="152" t="s">
        <v>2834</v>
      </c>
      <c r="F304" s="341" t="s">
        <v>2835</v>
      </c>
      <c r="G304" s="341"/>
      <c r="H304" s="341"/>
      <c r="I304" s="341"/>
      <c r="J304" s="153" t="s">
        <v>142</v>
      </c>
      <c r="K304" s="154">
        <v>1</v>
      </c>
      <c r="L304" s="342"/>
      <c r="M304" s="342"/>
      <c r="N304" s="343">
        <f t="shared" si="20"/>
        <v>0</v>
      </c>
      <c r="O304" s="343"/>
      <c r="P304" s="343"/>
      <c r="Q304" s="343"/>
      <c r="R304" s="186"/>
      <c r="T304" s="254" t="s">
        <v>5</v>
      </c>
      <c r="U304" s="255" t="s">
        <v>36</v>
      </c>
      <c r="V304" s="256"/>
      <c r="W304" s="257">
        <f t="shared" si="21"/>
        <v>0</v>
      </c>
      <c r="X304" s="257">
        <v>0.00415</v>
      </c>
      <c r="Y304" s="257">
        <f t="shared" si="22"/>
        <v>0.00415</v>
      </c>
      <c r="Z304" s="257">
        <v>0</v>
      </c>
      <c r="AA304" s="258">
        <f t="shared" si="23"/>
        <v>0</v>
      </c>
      <c r="AR304" s="172" t="s">
        <v>132</v>
      </c>
      <c r="AT304" s="172" t="s">
        <v>118</v>
      </c>
      <c r="AU304" s="172" t="s">
        <v>93</v>
      </c>
      <c r="AY304" s="172" t="s">
        <v>117</v>
      </c>
      <c r="BE304" s="259">
        <f t="shared" si="24"/>
        <v>0</v>
      </c>
      <c r="BF304" s="259">
        <f t="shared" si="25"/>
        <v>0</v>
      </c>
      <c r="BG304" s="259">
        <f t="shared" si="26"/>
        <v>0</v>
      </c>
      <c r="BH304" s="259">
        <f t="shared" si="27"/>
        <v>0</v>
      </c>
      <c r="BI304" s="259">
        <f t="shared" si="28"/>
        <v>0</v>
      </c>
      <c r="BJ304" s="172" t="s">
        <v>16</v>
      </c>
      <c r="BK304" s="259">
        <f t="shared" si="29"/>
        <v>0</v>
      </c>
      <c r="BL304" s="172" t="s">
        <v>132</v>
      </c>
      <c r="BM304" s="172" t="s">
        <v>2836</v>
      </c>
    </row>
    <row r="305" spans="2:65" s="182" customFormat="1" ht="25.5" customHeight="1">
      <c r="B305" s="183"/>
      <c r="C305" s="151" t="s">
        <v>886</v>
      </c>
      <c r="D305" s="151" t="s">
        <v>118</v>
      </c>
      <c r="E305" s="152" t="s">
        <v>2837</v>
      </c>
      <c r="F305" s="341" t="s">
        <v>2838</v>
      </c>
      <c r="G305" s="341"/>
      <c r="H305" s="341"/>
      <c r="I305" s="341"/>
      <c r="J305" s="153" t="s">
        <v>142</v>
      </c>
      <c r="K305" s="154">
        <v>1</v>
      </c>
      <c r="L305" s="342"/>
      <c r="M305" s="342"/>
      <c r="N305" s="343">
        <f t="shared" si="20"/>
        <v>0</v>
      </c>
      <c r="O305" s="343"/>
      <c r="P305" s="343"/>
      <c r="Q305" s="343"/>
      <c r="R305" s="186"/>
      <c r="T305" s="254" t="s">
        <v>5</v>
      </c>
      <c r="U305" s="255" t="s">
        <v>36</v>
      </c>
      <c r="V305" s="256"/>
      <c r="W305" s="257">
        <f t="shared" si="21"/>
        <v>0</v>
      </c>
      <c r="X305" s="257">
        <v>0.001925</v>
      </c>
      <c r="Y305" s="257">
        <f t="shared" si="22"/>
        <v>0.001925</v>
      </c>
      <c r="Z305" s="257">
        <v>0</v>
      </c>
      <c r="AA305" s="258">
        <f t="shared" si="23"/>
        <v>0</v>
      </c>
      <c r="AR305" s="172" t="s">
        <v>132</v>
      </c>
      <c r="AT305" s="172" t="s">
        <v>118</v>
      </c>
      <c r="AU305" s="172" t="s">
        <v>93</v>
      </c>
      <c r="AY305" s="172" t="s">
        <v>117</v>
      </c>
      <c r="BE305" s="259">
        <f t="shared" si="24"/>
        <v>0</v>
      </c>
      <c r="BF305" s="259">
        <f t="shared" si="25"/>
        <v>0</v>
      </c>
      <c r="BG305" s="259">
        <f t="shared" si="26"/>
        <v>0</v>
      </c>
      <c r="BH305" s="259">
        <f t="shared" si="27"/>
        <v>0</v>
      </c>
      <c r="BI305" s="259">
        <f t="shared" si="28"/>
        <v>0</v>
      </c>
      <c r="BJ305" s="172" t="s">
        <v>16</v>
      </c>
      <c r="BK305" s="259">
        <f t="shared" si="29"/>
        <v>0</v>
      </c>
      <c r="BL305" s="172" t="s">
        <v>132</v>
      </c>
      <c r="BM305" s="172" t="s">
        <v>2839</v>
      </c>
    </row>
    <row r="306" spans="2:65" s="182" customFormat="1" ht="16.5" customHeight="1">
      <c r="B306" s="183"/>
      <c r="C306" s="151" t="s">
        <v>890</v>
      </c>
      <c r="D306" s="151" t="s">
        <v>118</v>
      </c>
      <c r="E306" s="152" t="s">
        <v>2840</v>
      </c>
      <c r="F306" s="341" t="s">
        <v>2841</v>
      </c>
      <c r="G306" s="341"/>
      <c r="H306" s="341"/>
      <c r="I306" s="341"/>
      <c r="J306" s="153" t="s">
        <v>142</v>
      </c>
      <c r="K306" s="154">
        <v>1</v>
      </c>
      <c r="L306" s="342"/>
      <c r="M306" s="342"/>
      <c r="N306" s="343">
        <f aca="true" t="shared" si="30" ref="N306:N370">ROUND(L306*K306,2)</f>
        <v>0</v>
      </c>
      <c r="O306" s="343"/>
      <c r="P306" s="343"/>
      <c r="Q306" s="343"/>
      <c r="R306" s="186"/>
      <c r="T306" s="254" t="s">
        <v>5</v>
      </c>
      <c r="U306" s="255" t="s">
        <v>36</v>
      </c>
      <c r="V306" s="256"/>
      <c r="W306" s="257">
        <f aca="true" t="shared" si="31" ref="W306:W369">V306*K306</f>
        <v>0</v>
      </c>
      <c r="X306" s="257">
        <v>0.02652</v>
      </c>
      <c r="Y306" s="257">
        <f aca="true" t="shared" si="32" ref="Y306:Y369">X306*K306</f>
        <v>0.02652</v>
      </c>
      <c r="Z306" s="257">
        <v>0</v>
      </c>
      <c r="AA306" s="258">
        <f aca="true" t="shared" si="33" ref="AA306:AA369">Z306*K306</f>
        <v>0</v>
      </c>
      <c r="AR306" s="172" t="s">
        <v>132</v>
      </c>
      <c r="AT306" s="172" t="s">
        <v>118</v>
      </c>
      <c r="AU306" s="172" t="s">
        <v>93</v>
      </c>
      <c r="AY306" s="172" t="s">
        <v>117</v>
      </c>
      <c r="BE306" s="259">
        <f aca="true" t="shared" si="34" ref="BE306:BE370">IF(U306="základní",N306,0)</f>
        <v>0</v>
      </c>
      <c r="BF306" s="259">
        <f aca="true" t="shared" si="35" ref="BF306:BF370">IF(U306="snížená",N306,0)</f>
        <v>0</v>
      </c>
      <c r="BG306" s="259">
        <f aca="true" t="shared" si="36" ref="BG306:BG370">IF(U306="zákl. přenesená",N306,0)</f>
        <v>0</v>
      </c>
      <c r="BH306" s="259">
        <f aca="true" t="shared" si="37" ref="BH306:BH370">IF(U306="sníž. přenesená",N306,0)</f>
        <v>0</v>
      </c>
      <c r="BI306" s="259">
        <f aca="true" t="shared" si="38" ref="BI306:BI370">IF(U306="nulová",N306,0)</f>
        <v>0</v>
      </c>
      <c r="BJ306" s="172" t="s">
        <v>16</v>
      </c>
      <c r="BK306" s="259">
        <f aca="true" t="shared" si="39" ref="BK306:BK370">ROUND(L306*K306,2)</f>
        <v>0</v>
      </c>
      <c r="BL306" s="172" t="s">
        <v>132</v>
      </c>
      <c r="BM306" s="172" t="s">
        <v>2842</v>
      </c>
    </row>
    <row r="307" spans="2:65" s="182" customFormat="1" ht="16.5" customHeight="1">
      <c r="B307" s="183"/>
      <c r="C307" s="151" t="s">
        <v>894</v>
      </c>
      <c r="D307" s="151" t="s">
        <v>118</v>
      </c>
      <c r="E307" s="152" t="s">
        <v>2843</v>
      </c>
      <c r="F307" s="341" t="s">
        <v>2844</v>
      </c>
      <c r="G307" s="341"/>
      <c r="H307" s="341"/>
      <c r="I307" s="341"/>
      <c r="J307" s="153" t="s">
        <v>142</v>
      </c>
      <c r="K307" s="154">
        <v>1</v>
      </c>
      <c r="L307" s="342"/>
      <c r="M307" s="342"/>
      <c r="N307" s="343">
        <f t="shared" si="30"/>
        <v>0</v>
      </c>
      <c r="O307" s="343"/>
      <c r="P307" s="343"/>
      <c r="Q307" s="343"/>
      <c r="R307" s="186"/>
      <c r="T307" s="254" t="s">
        <v>5</v>
      </c>
      <c r="U307" s="255" t="s">
        <v>36</v>
      </c>
      <c r="V307" s="256"/>
      <c r="W307" s="257">
        <f t="shared" si="31"/>
        <v>0</v>
      </c>
      <c r="X307" s="257">
        <v>0.030896</v>
      </c>
      <c r="Y307" s="257">
        <f t="shared" si="32"/>
        <v>0.030896</v>
      </c>
      <c r="Z307" s="257">
        <v>0</v>
      </c>
      <c r="AA307" s="258">
        <f t="shared" si="33"/>
        <v>0</v>
      </c>
      <c r="AR307" s="172" t="s">
        <v>132</v>
      </c>
      <c r="AT307" s="172" t="s">
        <v>118</v>
      </c>
      <c r="AU307" s="172" t="s">
        <v>93</v>
      </c>
      <c r="AY307" s="172" t="s">
        <v>117</v>
      </c>
      <c r="BE307" s="259">
        <f t="shared" si="34"/>
        <v>0</v>
      </c>
      <c r="BF307" s="259">
        <f t="shared" si="35"/>
        <v>0</v>
      </c>
      <c r="BG307" s="259">
        <f t="shared" si="36"/>
        <v>0</v>
      </c>
      <c r="BH307" s="259">
        <f t="shared" si="37"/>
        <v>0</v>
      </c>
      <c r="BI307" s="259">
        <f t="shared" si="38"/>
        <v>0</v>
      </c>
      <c r="BJ307" s="172" t="s">
        <v>16</v>
      </c>
      <c r="BK307" s="259">
        <f t="shared" si="39"/>
        <v>0</v>
      </c>
      <c r="BL307" s="172" t="s">
        <v>132</v>
      </c>
      <c r="BM307" s="172" t="s">
        <v>2845</v>
      </c>
    </row>
    <row r="308" spans="2:65" s="182" customFormat="1" ht="16.5" customHeight="1">
      <c r="B308" s="183"/>
      <c r="C308" s="151" t="s">
        <v>898</v>
      </c>
      <c r="D308" s="151" t="s">
        <v>118</v>
      </c>
      <c r="E308" s="152" t="s">
        <v>2846</v>
      </c>
      <c r="F308" s="341" t="s">
        <v>2847</v>
      </c>
      <c r="G308" s="341"/>
      <c r="H308" s="341"/>
      <c r="I308" s="341"/>
      <c r="J308" s="153" t="s">
        <v>142</v>
      </c>
      <c r="K308" s="154">
        <v>1</v>
      </c>
      <c r="L308" s="342"/>
      <c r="M308" s="342"/>
      <c r="N308" s="343">
        <f t="shared" si="30"/>
        <v>0</v>
      </c>
      <c r="O308" s="343"/>
      <c r="P308" s="343"/>
      <c r="Q308" s="343"/>
      <c r="R308" s="186"/>
      <c r="T308" s="254" t="s">
        <v>5</v>
      </c>
      <c r="U308" s="255" t="s">
        <v>36</v>
      </c>
      <c r="V308" s="256"/>
      <c r="W308" s="257">
        <f t="shared" si="31"/>
        <v>0</v>
      </c>
      <c r="X308" s="257">
        <v>0.069222</v>
      </c>
      <c r="Y308" s="257">
        <f t="shared" si="32"/>
        <v>0.069222</v>
      </c>
      <c r="Z308" s="257">
        <v>0</v>
      </c>
      <c r="AA308" s="258">
        <f t="shared" si="33"/>
        <v>0</v>
      </c>
      <c r="AR308" s="172" t="s">
        <v>132</v>
      </c>
      <c r="AT308" s="172" t="s">
        <v>118</v>
      </c>
      <c r="AU308" s="172" t="s">
        <v>93</v>
      </c>
      <c r="AY308" s="172" t="s">
        <v>117</v>
      </c>
      <c r="BE308" s="259">
        <f t="shared" si="34"/>
        <v>0</v>
      </c>
      <c r="BF308" s="259">
        <f t="shared" si="35"/>
        <v>0</v>
      </c>
      <c r="BG308" s="259">
        <f t="shared" si="36"/>
        <v>0</v>
      </c>
      <c r="BH308" s="259">
        <f t="shared" si="37"/>
        <v>0</v>
      </c>
      <c r="BI308" s="259">
        <f t="shared" si="38"/>
        <v>0</v>
      </c>
      <c r="BJ308" s="172" t="s">
        <v>16</v>
      </c>
      <c r="BK308" s="259">
        <f t="shared" si="39"/>
        <v>0</v>
      </c>
      <c r="BL308" s="172" t="s">
        <v>132</v>
      </c>
      <c r="BM308" s="172" t="s">
        <v>2848</v>
      </c>
    </row>
    <row r="309" spans="2:65" s="182" customFormat="1" ht="38.25" customHeight="1">
      <c r="B309" s="183"/>
      <c r="C309" s="151" t="s">
        <v>902</v>
      </c>
      <c r="D309" s="151" t="s">
        <v>118</v>
      </c>
      <c r="E309" s="152" t="s">
        <v>2849</v>
      </c>
      <c r="F309" s="341" t="s">
        <v>2850</v>
      </c>
      <c r="G309" s="341"/>
      <c r="H309" s="341"/>
      <c r="I309" s="341"/>
      <c r="J309" s="153" t="s">
        <v>142</v>
      </c>
      <c r="K309" s="154">
        <v>1</v>
      </c>
      <c r="L309" s="342"/>
      <c r="M309" s="342"/>
      <c r="N309" s="343">
        <f t="shared" si="30"/>
        <v>0</v>
      </c>
      <c r="O309" s="343"/>
      <c r="P309" s="343"/>
      <c r="Q309" s="343"/>
      <c r="R309" s="186"/>
      <c r="T309" s="254" t="s">
        <v>5</v>
      </c>
      <c r="U309" s="255" t="s">
        <v>36</v>
      </c>
      <c r="V309" s="256"/>
      <c r="W309" s="257">
        <f t="shared" si="31"/>
        <v>0</v>
      </c>
      <c r="X309" s="257">
        <v>0.00143</v>
      </c>
      <c r="Y309" s="257">
        <f t="shared" si="32"/>
        <v>0.00143</v>
      </c>
      <c r="Z309" s="257">
        <v>0</v>
      </c>
      <c r="AA309" s="258">
        <f t="shared" si="33"/>
        <v>0</v>
      </c>
      <c r="AR309" s="172" t="s">
        <v>132</v>
      </c>
      <c r="AT309" s="172" t="s">
        <v>118</v>
      </c>
      <c r="AU309" s="172" t="s">
        <v>93</v>
      </c>
      <c r="AY309" s="172" t="s">
        <v>117</v>
      </c>
      <c r="BE309" s="259">
        <f t="shared" si="34"/>
        <v>0</v>
      </c>
      <c r="BF309" s="259">
        <f t="shared" si="35"/>
        <v>0</v>
      </c>
      <c r="BG309" s="259">
        <f t="shared" si="36"/>
        <v>0</v>
      </c>
      <c r="BH309" s="259">
        <f t="shared" si="37"/>
        <v>0</v>
      </c>
      <c r="BI309" s="259">
        <f t="shared" si="38"/>
        <v>0</v>
      </c>
      <c r="BJ309" s="172" t="s">
        <v>16</v>
      </c>
      <c r="BK309" s="259">
        <f t="shared" si="39"/>
        <v>0</v>
      </c>
      <c r="BL309" s="172" t="s">
        <v>132</v>
      </c>
      <c r="BM309" s="172" t="s">
        <v>2851</v>
      </c>
    </row>
    <row r="310" spans="2:65" s="182" customFormat="1" ht="38.25" customHeight="1">
      <c r="B310" s="183"/>
      <c r="C310" s="151" t="s">
        <v>906</v>
      </c>
      <c r="D310" s="151" t="s">
        <v>118</v>
      </c>
      <c r="E310" s="152" t="s">
        <v>2852</v>
      </c>
      <c r="F310" s="341" t="s">
        <v>2853</v>
      </c>
      <c r="G310" s="341"/>
      <c r="H310" s="341"/>
      <c r="I310" s="341"/>
      <c r="J310" s="153" t="s">
        <v>142</v>
      </c>
      <c r="K310" s="154">
        <v>1</v>
      </c>
      <c r="L310" s="342"/>
      <c r="M310" s="342"/>
      <c r="N310" s="343">
        <f t="shared" si="30"/>
        <v>0</v>
      </c>
      <c r="O310" s="343"/>
      <c r="P310" s="343"/>
      <c r="Q310" s="343"/>
      <c r="R310" s="186"/>
      <c r="T310" s="254" t="s">
        <v>5</v>
      </c>
      <c r="U310" s="255" t="s">
        <v>36</v>
      </c>
      <c r="V310" s="256"/>
      <c r="W310" s="257">
        <f t="shared" si="31"/>
        <v>0</v>
      </c>
      <c r="X310" s="257">
        <v>0.0015</v>
      </c>
      <c r="Y310" s="257">
        <f t="shared" si="32"/>
        <v>0.0015</v>
      </c>
      <c r="Z310" s="257">
        <v>0</v>
      </c>
      <c r="AA310" s="258">
        <f t="shared" si="33"/>
        <v>0</v>
      </c>
      <c r="AR310" s="172" t="s">
        <v>132</v>
      </c>
      <c r="AT310" s="172" t="s">
        <v>118</v>
      </c>
      <c r="AU310" s="172" t="s">
        <v>93</v>
      </c>
      <c r="AY310" s="172" t="s">
        <v>117</v>
      </c>
      <c r="BE310" s="259">
        <f t="shared" si="34"/>
        <v>0</v>
      </c>
      <c r="BF310" s="259">
        <f t="shared" si="35"/>
        <v>0</v>
      </c>
      <c r="BG310" s="259">
        <f t="shared" si="36"/>
        <v>0</v>
      </c>
      <c r="BH310" s="259">
        <f t="shared" si="37"/>
        <v>0</v>
      </c>
      <c r="BI310" s="259">
        <f t="shared" si="38"/>
        <v>0</v>
      </c>
      <c r="BJ310" s="172" t="s">
        <v>16</v>
      </c>
      <c r="BK310" s="259">
        <f t="shared" si="39"/>
        <v>0</v>
      </c>
      <c r="BL310" s="172" t="s">
        <v>132</v>
      </c>
      <c r="BM310" s="172" t="s">
        <v>2854</v>
      </c>
    </row>
    <row r="311" spans="2:65" s="182" customFormat="1" ht="25.5" customHeight="1">
      <c r="B311" s="183"/>
      <c r="C311" s="151" t="s">
        <v>910</v>
      </c>
      <c r="D311" s="151" t="s">
        <v>118</v>
      </c>
      <c r="E311" s="152" t="s">
        <v>2855</v>
      </c>
      <c r="F311" s="341" t="s">
        <v>2856</v>
      </c>
      <c r="G311" s="341"/>
      <c r="H311" s="341"/>
      <c r="I311" s="341"/>
      <c r="J311" s="153" t="s">
        <v>142</v>
      </c>
      <c r="K311" s="154">
        <v>1</v>
      </c>
      <c r="L311" s="342"/>
      <c r="M311" s="342"/>
      <c r="N311" s="343">
        <f t="shared" si="30"/>
        <v>0</v>
      </c>
      <c r="O311" s="343"/>
      <c r="P311" s="343"/>
      <c r="Q311" s="343"/>
      <c r="R311" s="186"/>
      <c r="T311" s="254" t="s">
        <v>5</v>
      </c>
      <c r="U311" s="255" t="s">
        <v>36</v>
      </c>
      <c r="V311" s="256"/>
      <c r="W311" s="257">
        <f t="shared" si="31"/>
        <v>0</v>
      </c>
      <c r="X311" s="257">
        <v>0</v>
      </c>
      <c r="Y311" s="257">
        <f t="shared" si="32"/>
        <v>0</v>
      </c>
      <c r="Z311" s="257">
        <v>0.02113</v>
      </c>
      <c r="AA311" s="258">
        <f t="shared" si="33"/>
        <v>0.02113</v>
      </c>
      <c r="AR311" s="172" t="s">
        <v>132</v>
      </c>
      <c r="AT311" s="172" t="s">
        <v>118</v>
      </c>
      <c r="AU311" s="172" t="s">
        <v>93</v>
      </c>
      <c r="AY311" s="172" t="s">
        <v>117</v>
      </c>
      <c r="BE311" s="259">
        <f t="shared" si="34"/>
        <v>0</v>
      </c>
      <c r="BF311" s="259">
        <f t="shared" si="35"/>
        <v>0</v>
      </c>
      <c r="BG311" s="259">
        <f t="shared" si="36"/>
        <v>0</v>
      </c>
      <c r="BH311" s="259">
        <f t="shared" si="37"/>
        <v>0</v>
      </c>
      <c r="BI311" s="259">
        <f t="shared" si="38"/>
        <v>0</v>
      </c>
      <c r="BJ311" s="172" t="s">
        <v>16</v>
      </c>
      <c r="BK311" s="259">
        <f t="shared" si="39"/>
        <v>0</v>
      </c>
      <c r="BL311" s="172" t="s">
        <v>132</v>
      </c>
      <c r="BM311" s="172" t="s">
        <v>2857</v>
      </c>
    </row>
    <row r="312" spans="2:65" s="182" customFormat="1" ht="25.5" customHeight="1">
      <c r="B312" s="183"/>
      <c r="C312" s="151" t="s">
        <v>914</v>
      </c>
      <c r="D312" s="151" t="s">
        <v>118</v>
      </c>
      <c r="E312" s="152" t="s">
        <v>2858</v>
      </c>
      <c r="F312" s="341" t="s">
        <v>2859</v>
      </c>
      <c r="G312" s="341"/>
      <c r="H312" s="341"/>
      <c r="I312" s="341"/>
      <c r="J312" s="153" t="s">
        <v>142</v>
      </c>
      <c r="K312" s="154">
        <v>1</v>
      </c>
      <c r="L312" s="342"/>
      <c r="M312" s="342"/>
      <c r="N312" s="343">
        <f t="shared" si="30"/>
        <v>0</v>
      </c>
      <c r="O312" s="343"/>
      <c r="P312" s="343"/>
      <c r="Q312" s="343"/>
      <c r="R312" s="186"/>
      <c r="T312" s="254" t="s">
        <v>5</v>
      </c>
      <c r="U312" s="255" t="s">
        <v>36</v>
      </c>
      <c r="V312" s="256"/>
      <c r="W312" s="257">
        <f t="shared" si="31"/>
        <v>0</v>
      </c>
      <c r="X312" s="257">
        <v>0</v>
      </c>
      <c r="Y312" s="257">
        <f t="shared" si="32"/>
        <v>0</v>
      </c>
      <c r="Z312" s="257">
        <v>0.02517</v>
      </c>
      <c r="AA312" s="258">
        <f t="shared" si="33"/>
        <v>0.02517</v>
      </c>
      <c r="AR312" s="172" t="s">
        <v>132</v>
      </c>
      <c r="AT312" s="172" t="s">
        <v>118</v>
      </c>
      <c r="AU312" s="172" t="s">
        <v>93</v>
      </c>
      <c r="AY312" s="172" t="s">
        <v>117</v>
      </c>
      <c r="BE312" s="259">
        <f t="shared" si="34"/>
        <v>0</v>
      </c>
      <c r="BF312" s="259">
        <f t="shared" si="35"/>
        <v>0</v>
      </c>
      <c r="BG312" s="259">
        <f t="shared" si="36"/>
        <v>0</v>
      </c>
      <c r="BH312" s="259">
        <f t="shared" si="37"/>
        <v>0</v>
      </c>
      <c r="BI312" s="259">
        <f t="shared" si="38"/>
        <v>0</v>
      </c>
      <c r="BJ312" s="172" t="s">
        <v>16</v>
      </c>
      <c r="BK312" s="259">
        <f t="shared" si="39"/>
        <v>0</v>
      </c>
      <c r="BL312" s="172" t="s">
        <v>132</v>
      </c>
      <c r="BM312" s="172" t="s">
        <v>2860</v>
      </c>
    </row>
    <row r="313" spans="2:65" s="182" customFormat="1" ht="25.5" customHeight="1">
      <c r="B313" s="183"/>
      <c r="C313" s="151" t="s">
        <v>918</v>
      </c>
      <c r="D313" s="151" t="s">
        <v>118</v>
      </c>
      <c r="E313" s="152" t="s">
        <v>2861</v>
      </c>
      <c r="F313" s="341" t="s">
        <v>2862</v>
      </c>
      <c r="G313" s="341"/>
      <c r="H313" s="341"/>
      <c r="I313" s="341"/>
      <c r="J313" s="153" t="s">
        <v>142</v>
      </c>
      <c r="K313" s="154">
        <v>1</v>
      </c>
      <c r="L313" s="342"/>
      <c r="M313" s="342"/>
      <c r="N313" s="343">
        <f t="shared" si="30"/>
        <v>0</v>
      </c>
      <c r="O313" s="343"/>
      <c r="P313" s="343"/>
      <c r="Q313" s="343"/>
      <c r="R313" s="186"/>
      <c r="T313" s="254" t="s">
        <v>5</v>
      </c>
      <c r="U313" s="255" t="s">
        <v>36</v>
      </c>
      <c r="V313" s="256"/>
      <c r="W313" s="257">
        <f t="shared" si="31"/>
        <v>0</v>
      </c>
      <c r="X313" s="257">
        <v>0</v>
      </c>
      <c r="Y313" s="257">
        <f t="shared" si="32"/>
        <v>0</v>
      </c>
      <c r="Z313" s="257">
        <v>0.03522</v>
      </c>
      <c r="AA313" s="258">
        <f t="shared" si="33"/>
        <v>0.03522</v>
      </c>
      <c r="AR313" s="172" t="s">
        <v>132</v>
      </c>
      <c r="AT313" s="172" t="s">
        <v>118</v>
      </c>
      <c r="AU313" s="172" t="s">
        <v>93</v>
      </c>
      <c r="AY313" s="172" t="s">
        <v>117</v>
      </c>
      <c r="BE313" s="259">
        <f t="shared" si="34"/>
        <v>0</v>
      </c>
      <c r="BF313" s="259">
        <f t="shared" si="35"/>
        <v>0</v>
      </c>
      <c r="BG313" s="259">
        <f t="shared" si="36"/>
        <v>0</v>
      </c>
      <c r="BH313" s="259">
        <f t="shared" si="37"/>
        <v>0</v>
      </c>
      <c r="BI313" s="259">
        <f t="shared" si="38"/>
        <v>0</v>
      </c>
      <c r="BJ313" s="172" t="s">
        <v>16</v>
      </c>
      <c r="BK313" s="259">
        <f t="shared" si="39"/>
        <v>0</v>
      </c>
      <c r="BL313" s="172" t="s">
        <v>132</v>
      </c>
      <c r="BM313" s="172" t="s">
        <v>2863</v>
      </c>
    </row>
    <row r="314" spans="2:65" s="182" customFormat="1" ht="16.5" customHeight="1">
      <c r="B314" s="183"/>
      <c r="C314" s="151" t="s">
        <v>922</v>
      </c>
      <c r="D314" s="151" t="s">
        <v>118</v>
      </c>
      <c r="E314" s="152" t="s">
        <v>2864</v>
      </c>
      <c r="F314" s="341" t="s">
        <v>2865</v>
      </c>
      <c r="G314" s="341"/>
      <c r="H314" s="341"/>
      <c r="I314" s="341"/>
      <c r="J314" s="153" t="s">
        <v>142</v>
      </c>
      <c r="K314" s="154">
        <v>1</v>
      </c>
      <c r="L314" s="342"/>
      <c r="M314" s="342"/>
      <c r="N314" s="343">
        <f t="shared" si="30"/>
        <v>0</v>
      </c>
      <c r="O314" s="343"/>
      <c r="P314" s="343"/>
      <c r="Q314" s="343"/>
      <c r="R314" s="186"/>
      <c r="T314" s="254" t="s">
        <v>5</v>
      </c>
      <c r="U314" s="255" t="s">
        <v>36</v>
      </c>
      <c r="V314" s="256"/>
      <c r="W314" s="257">
        <f t="shared" si="31"/>
        <v>0</v>
      </c>
      <c r="X314" s="257">
        <v>0</v>
      </c>
      <c r="Y314" s="257">
        <f t="shared" si="32"/>
        <v>0</v>
      </c>
      <c r="Z314" s="257">
        <v>0.01722</v>
      </c>
      <c r="AA314" s="258">
        <f t="shared" si="33"/>
        <v>0.01722</v>
      </c>
      <c r="AR314" s="172" t="s">
        <v>132</v>
      </c>
      <c r="AT314" s="172" t="s">
        <v>118</v>
      </c>
      <c r="AU314" s="172" t="s">
        <v>93</v>
      </c>
      <c r="AY314" s="172" t="s">
        <v>117</v>
      </c>
      <c r="BE314" s="259">
        <f t="shared" si="34"/>
        <v>0</v>
      </c>
      <c r="BF314" s="259">
        <f t="shared" si="35"/>
        <v>0</v>
      </c>
      <c r="BG314" s="259">
        <f t="shared" si="36"/>
        <v>0</v>
      </c>
      <c r="BH314" s="259">
        <f t="shared" si="37"/>
        <v>0</v>
      </c>
      <c r="BI314" s="259">
        <f t="shared" si="38"/>
        <v>0</v>
      </c>
      <c r="BJ314" s="172" t="s">
        <v>16</v>
      </c>
      <c r="BK314" s="259">
        <f t="shared" si="39"/>
        <v>0</v>
      </c>
      <c r="BL314" s="172" t="s">
        <v>132</v>
      </c>
      <c r="BM314" s="172" t="s">
        <v>2866</v>
      </c>
    </row>
    <row r="315" spans="2:65" s="182" customFormat="1" ht="16.5" customHeight="1">
      <c r="B315" s="183"/>
      <c r="C315" s="151" t="s">
        <v>926</v>
      </c>
      <c r="D315" s="151" t="s">
        <v>118</v>
      </c>
      <c r="E315" s="152" t="s">
        <v>2867</v>
      </c>
      <c r="F315" s="341" t="s">
        <v>2868</v>
      </c>
      <c r="G315" s="341"/>
      <c r="H315" s="341"/>
      <c r="I315" s="341"/>
      <c r="J315" s="153" t="s">
        <v>142</v>
      </c>
      <c r="K315" s="154">
        <v>1</v>
      </c>
      <c r="L315" s="342"/>
      <c r="M315" s="342"/>
      <c r="N315" s="343">
        <f t="shared" si="30"/>
        <v>0</v>
      </c>
      <c r="O315" s="343"/>
      <c r="P315" s="343"/>
      <c r="Q315" s="343"/>
      <c r="R315" s="186"/>
      <c r="T315" s="254" t="s">
        <v>5</v>
      </c>
      <c r="U315" s="255" t="s">
        <v>36</v>
      </c>
      <c r="V315" s="256"/>
      <c r="W315" s="257">
        <f t="shared" si="31"/>
        <v>0</v>
      </c>
      <c r="X315" s="257">
        <v>0</v>
      </c>
      <c r="Y315" s="257">
        <f t="shared" si="32"/>
        <v>0</v>
      </c>
      <c r="Z315" s="257">
        <v>0.03432</v>
      </c>
      <c r="AA315" s="258">
        <f t="shared" si="33"/>
        <v>0.03432</v>
      </c>
      <c r="AR315" s="172" t="s">
        <v>132</v>
      </c>
      <c r="AT315" s="172" t="s">
        <v>118</v>
      </c>
      <c r="AU315" s="172" t="s">
        <v>93</v>
      </c>
      <c r="AY315" s="172" t="s">
        <v>117</v>
      </c>
      <c r="BE315" s="259">
        <f t="shared" si="34"/>
        <v>0</v>
      </c>
      <c r="BF315" s="259">
        <f t="shared" si="35"/>
        <v>0</v>
      </c>
      <c r="BG315" s="259">
        <f t="shared" si="36"/>
        <v>0</v>
      </c>
      <c r="BH315" s="259">
        <f t="shared" si="37"/>
        <v>0</v>
      </c>
      <c r="BI315" s="259">
        <f t="shared" si="38"/>
        <v>0</v>
      </c>
      <c r="BJ315" s="172" t="s">
        <v>16</v>
      </c>
      <c r="BK315" s="259">
        <f t="shared" si="39"/>
        <v>0</v>
      </c>
      <c r="BL315" s="172" t="s">
        <v>132</v>
      </c>
      <c r="BM315" s="172" t="s">
        <v>2869</v>
      </c>
    </row>
    <row r="316" spans="2:65" s="182" customFormat="1" ht="16.5" customHeight="1">
      <c r="B316" s="183"/>
      <c r="C316" s="151" t="s">
        <v>930</v>
      </c>
      <c r="D316" s="151" t="s">
        <v>118</v>
      </c>
      <c r="E316" s="152" t="s">
        <v>2870</v>
      </c>
      <c r="F316" s="341" t="s">
        <v>2871</v>
      </c>
      <c r="G316" s="341"/>
      <c r="H316" s="341"/>
      <c r="I316" s="341"/>
      <c r="J316" s="153" t="s">
        <v>142</v>
      </c>
      <c r="K316" s="154">
        <v>1</v>
      </c>
      <c r="L316" s="342"/>
      <c r="M316" s="342"/>
      <c r="N316" s="343">
        <f t="shared" si="30"/>
        <v>0</v>
      </c>
      <c r="O316" s="343"/>
      <c r="P316" s="343"/>
      <c r="Q316" s="343"/>
      <c r="R316" s="186"/>
      <c r="T316" s="254" t="s">
        <v>5</v>
      </c>
      <c r="U316" s="255" t="s">
        <v>36</v>
      </c>
      <c r="V316" s="256"/>
      <c r="W316" s="257">
        <f t="shared" si="31"/>
        <v>0</v>
      </c>
      <c r="X316" s="257">
        <v>0</v>
      </c>
      <c r="Y316" s="257">
        <f t="shared" si="32"/>
        <v>0</v>
      </c>
      <c r="Z316" s="257">
        <v>0.05596</v>
      </c>
      <c r="AA316" s="258">
        <f t="shared" si="33"/>
        <v>0.05596</v>
      </c>
      <c r="AR316" s="172" t="s">
        <v>132</v>
      </c>
      <c r="AT316" s="172" t="s">
        <v>118</v>
      </c>
      <c r="AU316" s="172" t="s">
        <v>93</v>
      </c>
      <c r="AY316" s="172" t="s">
        <v>117</v>
      </c>
      <c r="BE316" s="259">
        <f t="shared" si="34"/>
        <v>0</v>
      </c>
      <c r="BF316" s="259">
        <f t="shared" si="35"/>
        <v>0</v>
      </c>
      <c r="BG316" s="259">
        <f t="shared" si="36"/>
        <v>0</v>
      </c>
      <c r="BH316" s="259">
        <f t="shared" si="37"/>
        <v>0</v>
      </c>
      <c r="BI316" s="259">
        <f t="shared" si="38"/>
        <v>0</v>
      </c>
      <c r="BJ316" s="172" t="s">
        <v>16</v>
      </c>
      <c r="BK316" s="259">
        <f t="shared" si="39"/>
        <v>0</v>
      </c>
      <c r="BL316" s="172" t="s">
        <v>132</v>
      </c>
      <c r="BM316" s="172" t="s">
        <v>2872</v>
      </c>
    </row>
    <row r="317" spans="2:65" s="182" customFormat="1" ht="16.5" customHeight="1">
      <c r="B317" s="183"/>
      <c r="C317" s="151" t="s">
        <v>934</v>
      </c>
      <c r="D317" s="151" t="s">
        <v>118</v>
      </c>
      <c r="E317" s="152" t="s">
        <v>2873</v>
      </c>
      <c r="F317" s="341" t="s">
        <v>2874</v>
      </c>
      <c r="G317" s="341"/>
      <c r="H317" s="341"/>
      <c r="I317" s="341"/>
      <c r="J317" s="153" t="s">
        <v>142</v>
      </c>
      <c r="K317" s="154">
        <v>1</v>
      </c>
      <c r="L317" s="342"/>
      <c r="M317" s="342"/>
      <c r="N317" s="343">
        <f t="shared" si="30"/>
        <v>0</v>
      </c>
      <c r="O317" s="343"/>
      <c r="P317" s="343"/>
      <c r="Q317" s="343"/>
      <c r="R317" s="186"/>
      <c r="T317" s="254" t="s">
        <v>5</v>
      </c>
      <c r="U317" s="255" t="s">
        <v>36</v>
      </c>
      <c r="V317" s="256"/>
      <c r="W317" s="257">
        <f t="shared" si="31"/>
        <v>0</v>
      </c>
      <c r="X317" s="257">
        <v>0.000728</v>
      </c>
      <c r="Y317" s="257">
        <f t="shared" si="32"/>
        <v>0.000728</v>
      </c>
      <c r="Z317" s="257">
        <v>0</v>
      </c>
      <c r="AA317" s="258">
        <f t="shared" si="33"/>
        <v>0</v>
      </c>
      <c r="AR317" s="172" t="s">
        <v>132</v>
      </c>
      <c r="AT317" s="172" t="s">
        <v>118</v>
      </c>
      <c r="AU317" s="172" t="s">
        <v>93</v>
      </c>
      <c r="AY317" s="172" t="s">
        <v>117</v>
      </c>
      <c r="BE317" s="259">
        <f t="shared" si="34"/>
        <v>0</v>
      </c>
      <c r="BF317" s="259">
        <f t="shared" si="35"/>
        <v>0</v>
      </c>
      <c r="BG317" s="259">
        <f t="shared" si="36"/>
        <v>0</v>
      </c>
      <c r="BH317" s="259">
        <f t="shared" si="37"/>
        <v>0</v>
      </c>
      <c r="BI317" s="259">
        <f t="shared" si="38"/>
        <v>0</v>
      </c>
      <c r="BJ317" s="172" t="s">
        <v>16</v>
      </c>
      <c r="BK317" s="259">
        <f t="shared" si="39"/>
        <v>0</v>
      </c>
      <c r="BL317" s="172" t="s">
        <v>132</v>
      </c>
      <c r="BM317" s="172" t="s">
        <v>2875</v>
      </c>
    </row>
    <row r="318" spans="2:65" s="182" customFormat="1" ht="16.5" customHeight="1">
      <c r="B318" s="183"/>
      <c r="C318" s="151" t="s">
        <v>938</v>
      </c>
      <c r="D318" s="151" t="s">
        <v>118</v>
      </c>
      <c r="E318" s="152" t="s">
        <v>2876</v>
      </c>
      <c r="F318" s="341" t="s">
        <v>2877</v>
      </c>
      <c r="G318" s="341"/>
      <c r="H318" s="341"/>
      <c r="I318" s="341"/>
      <c r="J318" s="153" t="s">
        <v>142</v>
      </c>
      <c r="K318" s="154">
        <v>1</v>
      </c>
      <c r="L318" s="342"/>
      <c r="M318" s="342"/>
      <c r="N318" s="343">
        <f t="shared" si="30"/>
        <v>0</v>
      </c>
      <c r="O318" s="343"/>
      <c r="P318" s="343"/>
      <c r="Q318" s="343"/>
      <c r="R318" s="186"/>
      <c r="T318" s="254" t="s">
        <v>5</v>
      </c>
      <c r="U318" s="255" t="s">
        <v>36</v>
      </c>
      <c r="V318" s="256"/>
      <c r="W318" s="257">
        <f t="shared" si="31"/>
        <v>0</v>
      </c>
      <c r="X318" s="257">
        <v>0.000832</v>
      </c>
      <c r="Y318" s="257">
        <f t="shared" si="32"/>
        <v>0.000832</v>
      </c>
      <c r="Z318" s="257">
        <v>0</v>
      </c>
      <c r="AA318" s="258">
        <f t="shared" si="33"/>
        <v>0</v>
      </c>
      <c r="AR318" s="172" t="s">
        <v>132</v>
      </c>
      <c r="AT318" s="172" t="s">
        <v>118</v>
      </c>
      <c r="AU318" s="172" t="s">
        <v>93</v>
      </c>
      <c r="AY318" s="172" t="s">
        <v>117</v>
      </c>
      <c r="BE318" s="259">
        <f t="shared" si="34"/>
        <v>0</v>
      </c>
      <c r="BF318" s="259">
        <f t="shared" si="35"/>
        <v>0</v>
      </c>
      <c r="BG318" s="259">
        <f t="shared" si="36"/>
        <v>0</v>
      </c>
      <c r="BH318" s="259">
        <f t="shared" si="37"/>
        <v>0</v>
      </c>
      <c r="BI318" s="259">
        <f t="shared" si="38"/>
        <v>0</v>
      </c>
      <c r="BJ318" s="172" t="s">
        <v>16</v>
      </c>
      <c r="BK318" s="259">
        <f t="shared" si="39"/>
        <v>0</v>
      </c>
      <c r="BL318" s="172" t="s">
        <v>132</v>
      </c>
      <c r="BM318" s="172" t="s">
        <v>2878</v>
      </c>
    </row>
    <row r="319" spans="2:65" s="182" customFormat="1" ht="16.5" customHeight="1">
      <c r="B319" s="183"/>
      <c r="C319" s="151" t="s">
        <v>942</v>
      </c>
      <c r="D319" s="151" t="s">
        <v>118</v>
      </c>
      <c r="E319" s="152" t="s">
        <v>2879</v>
      </c>
      <c r="F319" s="341" t="s">
        <v>2880</v>
      </c>
      <c r="G319" s="341"/>
      <c r="H319" s="341"/>
      <c r="I319" s="341"/>
      <c r="J319" s="153" t="s">
        <v>142</v>
      </c>
      <c r="K319" s="154">
        <v>1</v>
      </c>
      <c r="L319" s="342"/>
      <c r="M319" s="342"/>
      <c r="N319" s="343">
        <f t="shared" si="30"/>
        <v>0</v>
      </c>
      <c r="O319" s="343"/>
      <c r="P319" s="343"/>
      <c r="Q319" s="343"/>
      <c r="R319" s="186"/>
      <c r="T319" s="254" t="s">
        <v>5</v>
      </c>
      <c r="U319" s="255" t="s">
        <v>36</v>
      </c>
      <c r="V319" s="256"/>
      <c r="W319" s="257">
        <f t="shared" si="31"/>
        <v>0</v>
      </c>
      <c r="X319" s="257">
        <v>0.000936</v>
      </c>
      <c r="Y319" s="257">
        <f t="shared" si="32"/>
        <v>0.000936</v>
      </c>
      <c r="Z319" s="257">
        <v>0</v>
      </c>
      <c r="AA319" s="258">
        <f t="shared" si="33"/>
        <v>0</v>
      </c>
      <c r="AR319" s="172" t="s">
        <v>132</v>
      </c>
      <c r="AT319" s="172" t="s">
        <v>118</v>
      </c>
      <c r="AU319" s="172" t="s">
        <v>93</v>
      </c>
      <c r="AY319" s="172" t="s">
        <v>117</v>
      </c>
      <c r="BE319" s="259">
        <f t="shared" si="34"/>
        <v>0</v>
      </c>
      <c r="BF319" s="259">
        <f t="shared" si="35"/>
        <v>0</v>
      </c>
      <c r="BG319" s="259">
        <f t="shared" si="36"/>
        <v>0</v>
      </c>
      <c r="BH319" s="259">
        <f t="shared" si="37"/>
        <v>0</v>
      </c>
      <c r="BI319" s="259">
        <f t="shared" si="38"/>
        <v>0</v>
      </c>
      <c r="BJ319" s="172" t="s">
        <v>16</v>
      </c>
      <c r="BK319" s="259">
        <f t="shared" si="39"/>
        <v>0</v>
      </c>
      <c r="BL319" s="172" t="s">
        <v>132</v>
      </c>
      <c r="BM319" s="172" t="s">
        <v>2881</v>
      </c>
    </row>
    <row r="320" spans="2:65" s="182" customFormat="1" ht="16.5" customHeight="1">
      <c r="B320" s="183"/>
      <c r="C320" s="151" t="s">
        <v>946</v>
      </c>
      <c r="D320" s="151" t="s">
        <v>118</v>
      </c>
      <c r="E320" s="152" t="s">
        <v>2882</v>
      </c>
      <c r="F320" s="341" t="s">
        <v>2883</v>
      </c>
      <c r="G320" s="341"/>
      <c r="H320" s="341"/>
      <c r="I320" s="341"/>
      <c r="J320" s="153" t="s">
        <v>142</v>
      </c>
      <c r="K320" s="154">
        <v>1</v>
      </c>
      <c r="L320" s="342"/>
      <c r="M320" s="342"/>
      <c r="N320" s="343">
        <f t="shared" si="30"/>
        <v>0</v>
      </c>
      <c r="O320" s="343"/>
      <c r="P320" s="343"/>
      <c r="Q320" s="343"/>
      <c r="R320" s="186"/>
      <c r="T320" s="254" t="s">
        <v>5</v>
      </c>
      <c r="U320" s="255" t="s">
        <v>36</v>
      </c>
      <c r="V320" s="256"/>
      <c r="W320" s="257">
        <f t="shared" si="31"/>
        <v>0</v>
      </c>
      <c r="X320" s="257">
        <v>0.00156</v>
      </c>
      <c r="Y320" s="257">
        <f t="shared" si="32"/>
        <v>0.00156</v>
      </c>
      <c r="Z320" s="257">
        <v>0</v>
      </c>
      <c r="AA320" s="258">
        <f t="shared" si="33"/>
        <v>0</v>
      </c>
      <c r="AR320" s="172" t="s">
        <v>132</v>
      </c>
      <c r="AT320" s="172" t="s">
        <v>118</v>
      </c>
      <c r="AU320" s="172" t="s">
        <v>93</v>
      </c>
      <c r="AY320" s="172" t="s">
        <v>117</v>
      </c>
      <c r="BE320" s="259">
        <f t="shared" si="34"/>
        <v>0</v>
      </c>
      <c r="BF320" s="259">
        <f t="shared" si="35"/>
        <v>0</v>
      </c>
      <c r="BG320" s="259">
        <f t="shared" si="36"/>
        <v>0</v>
      </c>
      <c r="BH320" s="259">
        <f t="shared" si="37"/>
        <v>0</v>
      </c>
      <c r="BI320" s="259">
        <f t="shared" si="38"/>
        <v>0</v>
      </c>
      <c r="BJ320" s="172" t="s">
        <v>16</v>
      </c>
      <c r="BK320" s="259">
        <f t="shared" si="39"/>
        <v>0</v>
      </c>
      <c r="BL320" s="172" t="s">
        <v>132</v>
      </c>
      <c r="BM320" s="172" t="s">
        <v>2884</v>
      </c>
    </row>
    <row r="321" spans="2:65" s="182" customFormat="1" ht="16.5" customHeight="1">
      <c r="B321" s="183"/>
      <c r="C321" s="151" t="s">
        <v>950</v>
      </c>
      <c r="D321" s="151" t="s">
        <v>118</v>
      </c>
      <c r="E321" s="152" t="s">
        <v>2885</v>
      </c>
      <c r="F321" s="341" t="s">
        <v>2886</v>
      </c>
      <c r="G321" s="341"/>
      <c r="H321" s="341"/>
      <c r="I321" s="341"/>
      <c r="J321" s="153" t="s">
        <v>142</v>
      </c>
      <c r="K321" s="154">
        <v>1</v>
      </c>
      <c r="L321" s="342"/>
      <c r="M321" s="342"/>
      <c r="N321" s="343">
        <f t="shared" si="30"/>
        <v>0</v>
      </c>
      <c r="O321" s="343"/>
      <c r="P321" s="343"/>
      <c r="Q321" s="343"/>
      <c r="R321" s="186"/>
      <c r="T321" s="254" t="s">
        <v>5</v>
      </c>
      <c r="U321" s="255" t="s">
        <v>36</v>
      </c>
      <c r="V321" s="256"/>
      <c r="W321" s="257">
        <f t="shared" si="31"/>
        <v>0</v>
      </c>
      <c r="X321" s="257">
        <v>0.00312</v>
      </c>
      <c r="Y321" s="257">
        <f t="shared" si="32"/>
        <v>0.00312</v>
      </c>
      <c r="Z321" s="257">
        <v>0</v>
      </c>
      <c r="AA321" s="258">
        <f t="shared" si="33"/>
        <v>0</v>
      </c>
      <c r="AR321" s="172" t="s">
        <v>132</v>
      </c>
      <c r="AT321" s="172" t="s">
        <v>118</v>
      </c>
      <c r="AU321" s="172" t="s">
        <v>93</v>
      </c>
      <c r="AY321" s="172" t="s">
        <v>117</v>
      </c>
      <c r="BE321" s="259">
        <f t="shared" si="34"/>
        <v>0</v>
      </c>
      <c r="BF321" s="259">
        <f t="shared" si="35"/>
        <v>0</v>
      </c>
      <c r="BG321" s="259">
        <f t="shared" si="36"/>
        <v>0</v>
      </c>
      <c r="BH321" s="259">
        <f t="shared" si="37"/>
        <v>0</v>
      </c>
      <c r="BI321" s="259">
        <f t="shared" si="38"/>
        <v>0</v>
      </c>
      <c r="BJ321" s="172" t="s">
        <v>16</v>
      </c>
      <c r="BK321" s="259">
        <f t="shared" si="39"/>
        <v>0</v>
      </c>
      <c r="BL321" s="172" t="s">
        <v>132</v>
      </c>
      <c r="BM321" s="172" t="s">
        <v>2887</v>
      </c>
    </row>
    <row r="322" spans="2:65" s="182" customFormat="1" ht="16.5" customHeight="1">
      <c r="B322" s="183"/>
      <c r="C322" s="151" t="s">
        <v>954</v>
      </c>
      <c r="D322" s="151" t="s">
        <v>118</v>
      </c>
      <c r="E322" s="152" t="s">
        <v>2888</v>
      </c>
      <c r="F322" s="341" t="s">
        <v>2889</v>
      </c>
      <c r="G322" s="341"/>
      <c r="H322" s="341"/>
      <c r="I322" s="341"/>
      <c r="J322" s="153" t="s">
        <v>142</v>
      </c>
      <c r="K322" s="154">
        <v>1</v>
      </c>
      <c r="L322" s="342"/>
      <c r="M322" s="342"/>
      <c r="N322" s="343">
        <f t="shared" si="30"/>
        <v>0</v>
      </c>
      <c r="O322" s="343"/>
      <c r="P322" s="343"/>
      <c r="Q322" s="343"/>
      <c r="R322" s="186"/>
      <c r="T322" s="254" t="s">
        <v>5</v>
      </c>
      <c r="U322" s="255" t="s">
        <v>36</v>
      </c>
      <c r="V322" s="256"/>
      <c r="W322" s="257">
        <f t="shared" si="31"/>
        <v>0</v>
      </c>
      <c r="X322" s="257">
        <v>0.004416</v>
      </c>
      <c r="Y322" s="257">
        <f t="shared" si="32"/>
        <v>0.004416</v>
      </c>
      <c r="Z322" s="257">
        <v>0</v>
      </c>
      <c r="AA322" s="258">
        <f t="shared" si="33"/>
        <v>0</v>
      </c>
      <c r="AR322" s="172" t="s">
        <v>132</v>
      </c>
      <c r="AT322" s="172" t="s">
        <v>118</v>
      </c>
      <c r="AU322" s="172" t="s">
        <v>93</v>
      </c>
      <c r="AY322" s="172" t="s">
        <v>117</v>
      </c>
      <c r="BE322" s="259">
        <f t="shared" si="34"/>
        <v>0</v>
      </c>
      <c r="BF322" s="259">
        <f t="shared" si="35"/>
        <v>0</v>
      </c>
      <c r="BG322" s="259">
        <f t="shared" si="36"/>
        <v>0</v>
      </c>
      <c r="BH322" s="259">
        <f t="shared" si="37"/>
        <v>0</v>
      </c>
      <c r="BI322" s="259">
        <f t="shared" si="38"/>
        <v>0</v>
      </c>
      <c r="BJ322" s="172" t="s">
        <v>16</v>
      </c>
      <c r="BK322" s="259">
        <f t="shared" si="39"/>
        <v>0</v>
      </c>
      <c r="BL322" s="172" t="s">
        <v>132</v>
      </c>
      <c r="BM322" s="172" t="s">
        <v>2890</v>
      </c>
    </row>
    <row r="323" spans="2:65" s="182" customFormat="1" ht="16.5" customHeight="1">
      <c r="B323" s="183"/>
      <c r="C323" s="151" t="s">
        <v>958</v>
      </c>
      <c r="D323" s="151" t="s">
        <v>118</v>
      </c>
      <c r="E323" s="152" t="s">
        <v>2891</v>
      </c>
      <c r="F323" s="341" t="s">
        <v>2892</v>
      </c>
      <c r="G323" s="341"/>
      <c r="H323" s="341"/>
      <c r="I323" s="341"/>
      <c r="J323" s="153" t="s">
        <v>142</v>
      </c>
      <c r="K323" s="154">
        <v>1</v>
      </c>
      <c r="L323" s="342"/>
      <c r="M323" s="342"/>
      <c r="N323" s="343">
        <f t="shared" si="30"/>
        <v>0</v>
      </c>
      <c r="O323" s="343"/>
      <c r="P323" s="343"/>
      <c r="Q323" s="343"/>
      <c r="R323" s="186"/>
      <c r="T323" s="254" t="s">
        <v>5</v>
      </c>
      <c r="U323" s="255" t="s">
        <v>36</v>
      </c>
      <c r="V323" s="256"/>
      <c r="W323" s="257">
        <f t="shared" si="31"/>
        <v>0</v>
      </c>
      <c r="X323" s="257">
        <v>0.00678</v>
      </c>
      <c r="Y323" s="257">
        <f t="shared" si="32"/>
        <v>0.00678</v>
      </c>
      <c r="Z323" s="257">
        <v>0</v>
      </c>
      <c r="AA323" s="258">
        <f t="shared" si="33"/>
        <v>0</v>
      </c>
      <c r="AR323" s="172" t="s">
        <v>132</v>
      </c>
      <c r="AT323" s="172" t="s">
        <v>118</v>
      </c>
      <c r="AU323" s="172" t="s">
        <v>93</v>
      </c>
      <c r="AY323" s="172" t="s">
        <v>117</v>
      </c>
      <c r="BE323" s="259">
        <f t="shared" si="34"/>
        <v>0</v>
      </c>
      <c r="BF323" s="259">
        <f t="shared" si="35"/>
        <v>0</v>
      </c>
      <c r="BG323" s="259">
        <f t="shared" si="36"/>
        <v>0</v>
      </c>
      <c r="BH323" s="259">
        <f t="shared" si="37"/>
        <v>0</v>
      </c>
      <c r="BI323" s="259">
        <f t="shared" si="38"/>
        <v>0</v>
      </c>
      <c r="BJ323" s="172" t="s">
        <v>16</v>
      </c>
      <c r="BK323" s="259">
        <f t="shared" si="39"/>
        <v>0</v>
      </c>
      <c r="BL323" s="172" t="s">
        <v>132</v>
      </c>
      <c r="BM323" s="172" t="s">
        <v>2893</v>
      </c>
    </row>
    <row r="324" spans="2:65" s="182" customFormat="1" ht="16.5" customHeight="1">
      <c r="B324" s="183"/>
      <c r="C324" s="151" t="s">
        <v>962</v>
      </c>
      <c r="D324" s="151" t="s">
        <v>118</v>
      </c>
      <c r="E324" s="152" t="s">
        <v>2894</v>
      </c>
      <c r="F324" s="341" t="s">
        <v>2895</v>
      </c>
      <c r="G324" s="341"/>
      <c r="H324" s="341"/>
      <c r="I324" s="341"/>
      <c r="J324" s="153" t="s">
        <v>142</v>
      </c>
      <c r="K324" s="154">
        <v>1</v>
      </c>
      <c r="L324" s="342"/>
      <c r="M324" s="342"/>
      <c r="N324" s="343">
        <f t="shared" si="30"/>
        <v>0</v>
      </c>
      <c r="O324" s="343"/>
      <c r="P324" s="343"/>
      <c r="Q324" s="343"/>
      <c r="R324" s="186"/>
      <c r="T324" s="254" t="s">
        <v>5</v>
      </c>
      <c r="U324" s="255" t="s">
        <v>36</v>
      </c>
      <c r="V324" s="256"/>
      <c r="W324" s="257">
        <f t="shared" si="31"/>
        <v>0</v>
      </c>
      <c r="X324" s="257">
        <v>0.01256</v>
      </c>
      <c r="Y324" s="257">
        <f t="shared" si="32"/>
        <v>0.01256</v>
      </c>
      <c r="Z324" s="257">
        <v>0</v>
      </c>
      <c r="AA324" s="258">
        <f t="shared" si="33"/>
        <v>0</v>
      </c>
      <c r="AR324" s="172" t="s">
        <v>132</v>
      </c>
      <c r="AT324" s="172" t="s">
        <v>118</v>
      </c>
      <c r="AU324" s="172" t="s">
        <v>93</v>
      </c>
      <c r="AY324" s="172" t="s">
        <v>117</v>
      </c>
      <c r="BE324" s="259">
        <f t="shared" si="34"/>
        <v>0</v>
      </c>
      <c r="BF324" s="259">
        <f t="shared" si="35"/>
        <v>0</v>
      </c>
      <c r="BG324" s="259">
        <f t="shared" si="36"/>
        <v>0</v>
      </c>
      <c r="BH324" s="259">
        <f t="shared" si="37"/>
        <v>0</v>
      </c>
      <c r="BI324" s="259">
        <f t="shared" si="38"/>
        <v>0</v>
      </c>
      <c r="BJ324" s="172" t="s">
        <v>16</v>
      </c>
      <c r="BK324" s="259">
        <f t="shared" si="39"/>
        <v>0</v>
      </c>
      <c r="BL324" s="172" t="s">
        <v>132</v>
      </c>
      <c r="BM324" s="172" t="s">
        <v>2896</v>
      </c>
    </row>
    <row r="325" spans="2:65" s="182" customFormat="1" ht="16.5" customHeight="1">
      <c r="B325" s="183"/>
      <c r="C325" s="151" t="s">
        <v>966</v>
      </c>
      <c r="D325" s="151" t="s">
        <v>118</v>
      </c>
      <c r="E325" s="152" t="s">
        <v>2897</v>
      </c>
      <c r="F325" s="341" t="s">
        <v>2898</v>
      </c>
      <c r="G325" s="341"/>
      <c r="H325" s="341"/>
      <c r="I325" s="341"/>
      <c r="J325" s="153" t="s">
        <v>142</v>
      </c>
      <c r="K325" s="154">
        <v>1</v>
      </c>
      <c r="L325" s="342"/>
      <c r="M325" s="342"/>
      <c r="N325" s="343">
        <f t="shared" si="30"/>
        <v>0</v>
      </c>
      <c r="O325" s="343"/>
      <c r="P325" s="343"/>
      <c r="Q325" s="343"/>
      <c r="R325" s="186"/>
      <c r="T325" s="254" t="s">
        <v>5</v>
      </c>
      <c r="U325" s="255" t="s">
        <v>36</v>
      </c>
      <c r="V325" s="256"/>
      <c r="W325" s="257">
        <f t="shared" si="31"/>
        <v>0</v>
      </c>
      <c r="X325" s="257">
        <v>0.002045</v>
      </c>
      <c r="Y325" s="257">
        <f t="shared" si="32"/>
        <v>0.002045</v>
      </c>
      <c r="Z325" s="257">
        <v>0</v>
      </c>
      <c r="AA325" s="258">
        <f t="shared" si="33"/>
        <v>0</v>
      </c>
      <c r="AR325" s="172" t="s">
        <v>132</v>
      </c>
      <c r="AT325" s="172" t="s">
        <v>118</v>
      </c>
      <c r="AU325" s="172" t="s">
        <v>93</v>
      </c>
      <c r="AY325" s="172" t="s">
        <v>117</v>
      </c>
      <c r="BE325" s="259">
        <f t="shared" si="34"/>
        <v>0</v>
      </c>
      <c r="BF325" s="259">
        <f t="shared" si="35"/>
        <v>0</v>
      </c>
      <c r="BG325" s="259">
        <f t="shared" si="36"/>
        <v>0</v>
      </c>
      <c r="BH325" s="259">
        <f t="shared" si="37"/>
        <v>0</v>
      </c>
      <c r="BI325" s="259">
        <f t="shared" si="38"/>
        <v>0</v>
      </c>
      <c r="BJ325" s="172" t="s">
        <v>16</v>
      </c>
      <c r="BK325" s="259">
        <f t="shared" si="39"/>
        <v>0</v>
      </c>
      <c r="BL325" s="172" t="s">
        <v>132</v>
      </c>
      <c r="BM325" s="172" t="s">
        <v>2899</v>
      </c>
    </row>
    <row r="326" spans="2:65" s="182" customFormat="1" ht="16.5" customHeight="1">
      <c r="B326" s="183"/>
      <c r="C326" s="151" t="s">
        <v>970</v>
      </c>
      <c r="D326" s="151" t="s">
        <v>118</v>
      </c>
      <c r="E326" s="152" t="s">
        <v>2900</v>
      </c>
      <c r="F326" s="341" t="s">
        <v>2901</v>
      </c>
      <c r="G326" s="341"/>
      <c r="H326" s="341"/>
      <c r="I326" s="341"/>
      <c r="J326" s="153" t="s">
        <v>142</v>
      </c>
      <c r="K326" s="154">
        <v>1</v>
      </c>
      <c r="L326" s="342"/>
      <c r="M326" s="342"/>
      <c r="N326" s="343">
        <f t="shared" si="30"/>
        <v>0</v>
      </c>
      <c r="O326" s="343"/>
      <c r="P326" s="343"/>
      <c r="Q326" s="343"/>
      <c r="R326" s="186"/>
      <c r="T326" s="254" t="s">
        <v>5</v>
      </c>
      <c r="U326" s="255" t="s">
        <v>36</v>
      </c>
      <c r="V326" s="256"/>
      <c r="W326" s="257">
        <f t="shared" si="31"/>
        <v>0</v>
      </c>
      <c r="X326" s="257">
        <v>0.00212</v>
      </c>
      <c r="Y326" s="257">
        <f t="shared" si="32"/>
        <v>0.00212</v>
      </c>
      <c r="Z326" s="257">
        <v>0</v>
      </c>
      <c r="AA326" s="258">
        <f t="shared" si="33"/>
        <v>0</v>
      </c>
      <c r="AR326" s="172" t="s">
        <v>132</v>
      </c>
      <c r="AT326" s="172" t="s">
        <v>118</v>
      </c>
      <c r="AU326" s="172" t="s">
        <v>93</v>
      </c>
      <c r="AY326" s="172" t="s">
        <v>117</v>
      </c>
      <c r="BE326" s="259">
        <f t="shared" si="34"/>
        <v>0</v>
      </c>
      <c r="BF326" s="259">
        <f t="shared" si="35"/>
        <v>0</v>
      </c>
      <c r="BG326" s="259">
        <f t="shared" si="36"/>
        <v>0</v>
      </c>
      <c r="BH326" s="259">
        <f t="shared" si="37"/>
        <v>0</v>
      </c>
      <c r="BI326" s="259">
        <f t="shared" si="38"/>
        <v>0</v>
      </c>
      <c r="BJ326" s="172" t="s">
        <v>16</v>
      </c>
      <c r="BK326" s="259">
        <f t="shared" si="39"/>
        <v>0</v>
      </c>
      <c r="BL326" s="172" t="s">
        <v>132</v>
      </c>
      <c r="BM326" s="172" t="s">
        <v>2902</v>
      </c>
    </row>
    <row r="327" spans="2:65" s="182" customFormat="1" ht="16.5" customHeight="1">
      <c r="B327" s="183"/>
      <c r="C327" s="151" t="s">
        <v>974</v>
      </c>
      <c r="D327" s="151" t="s">
        <v>118</v>
      </c>
      <c r="E327" s="152" t="s">
        <v>2903</v>
      </c>
      <c r="F327" s="341" t="s">
        <v>2904</v>
      </c>
      <c r="G327" s="341"/>
      <c r="H327" s="341"/>
      <c r="I327" s="341"/>
      <c r="J327" s="153" t="s">
        <v>142</v>
      </c>
      <c r="K327" s="154">
        <v>1</v>
      </c>
      <c r="L327" s="342"/>
      <c r="M327" s="342"/>
      <c r="N327" s="343">
        <f t="shared" si="30"/>
        <v>0</v>
      </c>
      <c r="O327" s="343"/>
      <c r="P327" s="343"/>
      <c r="Q327" s="343"/>
      <c r="R327" s="186"/>
      <c r="T327" s="254" t="s">
        <v>5</v>
      </c>
      <c r="U327" s="255" t="s">
        <v>36</v>
      </c>
      <c r="V327" s="256"/>
      <c r="W327" s="257">
        <f t="shared" si="31"/>
        <v>0</v>
      </c>
      <c r="X327" s="257">
        <v>0.003795</v>
      </c>
      <c r="Y327" s="257">
        <f t="shared" si="32"/>
        <v>0.003795</v>
      </c>
      <c r="Z327" s="257">
        <v>0</v>
      </c>
      <c r="AA327" s="258">
        <f t="shared" si="33"/>
        <v>0</v>
      </c>
      <c r="AR327" s="172" t="s">
        <v>132</v>
      </c>
      <c r="AT327" s="172" t="s">
        <v>118</v>
      </c>
      <c r="AU327" s="172" t="s">
        <v>93</v>
      </c>
      <c r="AY327" s="172" t="s">
        <v>117</v>
      </c>
      <c r="BE327" s="259">
        <f t="shared" si="34"/>
        <v>0</v>
      </c>
      <c r="BF327" s="259">
        <f t="shared" si="35"/>
        <v>0</v>
      </c>
      <c r="BG327" s="259">
        <f t="shared" si="36"/>
        <v>0</v>
      </c>
      <c r="BH327" s="259">
        <f t="shared" si="37"/>
        <v>0</v>
      </c>
      <c r="BI327" s="259">
        <f t="shared" si="38"/>
        <v>0</v>
      </c>
      <c r="BJ327" s="172" t="s">
        <v>16</v>
      </c>
      <c r="BK327" s="259">
        <f t="shared" si="39"/>
        <v>0</v>
      </c>
      <c r="BL327" s="172" t="s">
        <v>132</v>
      </c>
      <c r="BM327" s="172" t="s">
        <v>2905</v>
      </c>
    </row>
    <row r="328" spans="2:65" s="182" customFormat="1" ht="16.5" customHeight="1">
      <c r="B328" s="183"/>
      <c r="C328" s="151" t="s">
        <v>978</v>
      </c>
      <c r="D328" s="151" t="s">
        <v>118</v>
      </c>
      <c r="E328" s="152" t="s">
        <v>2906</v>
      </c>
      <c r="F328" s="341" t="s">
        <v>2907</v>
      </c>
      <c r="G328" s="341"/>
      <c r="H328" s="341"/>
      <c r="I328" s="341"/>
      <c r="J328" s="153" t="s">
        <v>142</v>
      </c>
      <c r="K328" s="154">
        <v>1</v>
      </c>
      <c r="L328" s="342"/>
      <c r="M328" s="342"/>
      <c r="N328" s="343">
        <f t="shared" si="30"/>
        <v>0</v>
      </c>
      <c r="O328" s="343"/>
      <c r="P328" s="343"/>
      <c r="Q328" s="343"/>
      <c r="R328" s="186"/>
      <c r="T328" s="254" t="s">
        <v>5</v>
      </c>
      <c r="U328" s="255" t="s">
        <v>36</v>
      </c>
      <c r="V328" s="256"/>
      <c r="W328" s="257">
        <f t="shared" si="31"/>
        <v>0</v>
      </c>
      <c r="X328" s="257">
        <v>0.0040975</v>
      </c>
      <c r="Y328" s="257">
        <f t="shared" si="32"/>
        <v>0.0040975</v>
      </c>
      <c r="Z328" s="257">
        <v>0</v>
      </c>
      <c r="AA328" s="258">
        <f t="shared" si="33"/>
        <v>0</v>
      </c>
      <c r="AR328" s="172" t="s">
        <v>132</v>
      </c>
      <c r="AT328" s="172" t="s">
        <v>118</v>
      </c>
      <c r="AU328" s="172" t="s">
        <v>93</v>
      </c>
      <c r="AY328" s="172" t="s">
        <v>117</v>
      </c>
      <c r="BE328" s="259">
        <f t="shared" si="34"/>
        <v>0</v>
      </c>
      <c r="BF328" s="259">
        <f t="shared" si="35"/>
        <v>0</v>
      </c>
      <c r="BG328" s="259">
        <f t="shared" si="36"/>
        <v>0</v>
      </c>
      <c r="BH328" s="259">
        <f t="shared" si="37"/>
        <v>0</v>
      </c>
      <c r="BI328" s="259">
        <f t="shared" si="38"/>
        <v>0</v>
      </c>
      <c r="BJ328" s="172" t="s">
        <v>16</v>
      </c>
      <c r="BK328" s="259">
        <f t="shared" si="39"/>
        <v>0</v>
      </c>
      <c r="BL328" s="172" t="s">
        <v>132</v>
      </c>
      <c r="BM328" s="172" t="s">
        <v>2908</v>
      </c>
    </row>
    <row r="329" spans="2:65" s="182" customFormat="1" ht="25.5" customHeight="1">
      <c r="B329" s="183"/>
      <c r="C329" s="151" t="s">
        <v>982</v>
      </c>
      <c r="D329" s="151" t="s">
        <v>118</v>
      </c>
      <c r="E329" s="152" t="s">
        <v>2909</v>
      </c>
      <c r="F329" s="341" t="s">
        <v>2910</v>
      </c>
      <c r="G329" s="341"/>
      <c r="H329" s="341"/>
      <c r="I329" s="341"/>
      <c r="J329" s="153" t="s">
        <v>142</v>
      </c>
      <c r="K329" s="154">
        <v>1</v>
      </c>
      <c r="L329" s="342"/>
      <c r="M329" s="342"/>
      <c r="N329" s="343">
        <f t="shared" si="30"/>
        <v>0</v>
      </c>
      <c r="O329" s="343"/>
      <c r="P329" s="343"/>
      <c r="Q329" s="343"/>
      <c r="R329" s="186"/>
      <c r="T329" s="254" t="s">
        <v>5</v>
      </c>
      <c r="U329" s="255" t="s">
        <v>36</v>
      </c>
      <c r="V329" s="256"/>
      <c r="W329" s="257">
        <f t="shared" si="31"/>
        <v>0</v>
      </c>
      <c r="X329" s="257">
        <v>0</v>
      </c>
      <c r="Y329" s="257">
        <f t="shared" si="32"/>
        <v>0</v>
      </c>
      <c r="Z329" s="257">
        <v>0.01128</v>
      </c>
      <c r="AA329" s="258">
        <f t="shared" si="33"/>
        <v>0.01128</v>
      </c>
      <c r="AR329" s="172" t="s">
        <v>132</v>
      </c>
      <c r="AT329" s="172" t="s">
        <v>118</v>
      </c>
      <c r="AU329" s="172" t="s">
        <v>93</v>
      </c>
      <c r="AY329" s="172" t="s">
        <v>117</v>
      </c>
      <c r="BE329" s="259">
        <f t="shared" si="34"/>
        <v>0</v>
      </c>
      <c r="BF329" s="259">
        <f t="shared" si="35"/>
        <v>0</v>
      </c>
      <c r="BG329" s="259">
        <f t="shared" si="36"/>
        <v>0</v>
      </c>
      <c r="BH329" s="259">
        <f t="shared" si="37"/>
        <v>0</v>
      </c>
      <c r="BI329" s="259">
        <f t="shared" si="38"/>
        <v>0</v>
      </c>
      <c r="BJ329" s="172" t="s">
        <v>16</v>
      </c>
      <c r="BK329" s="259">
        <f t="shared" si="39"/>
        <v>0</v>
      </c>
      <c r="BL329" s="172" t="s">
        <v>132</v>
      </c>
      <c r="BM329" s="172" t="s">
        <v>2911</v>
      </c>
    </row>
    <row r="330" spans="2:65" s="182" customFormat="1" ht="25.5" customHeight="1">
      <c r="B330" s="183"/>
      <c r="C330" s="151" t="s">
        <v>986</v>
      </c>
      <c r="D330" s="151" t="s">
        <v>118</v>
      </c>
      <c r="E330" s="152" t="s">
        <v>2912</v>
      </c>
      <c r="F330" s="341" t="s">
        <v>2913</v>
      </c>
      <c r="G330" s="341"/>
      <c r="H330" s="341"/>
      <c r="I330" s="341"/>
      <c r="J330" s="153" t="s">
        <v>142</v>
      </c>
      <c r="K330" s="154">
        <v>1</v>
      </c>
      <c r="L330" s="342"/>
      <c r="M330" s="342"/>
      <c r="N330" s="343">
        <f t="shared" si="30"/>
        <v>0</v>
      </c>
      <c r="O330" s="343"/>
      <c r="P330" s="343"/>
      <c r="Q330" s="343"/>
      <c r="R330" s="186"/>
      <c r="T330" s="254" t="s">
        <v>5</v>
      </c>
      <c r="U330" s="255" t="s">
        <v>36</v>
      </c>
      <c r="V330" s="256"/>
      <c r="W330" s="257">
        <f t="shared" si="31"/>
        <v>0</v>
      </c>
      <c r="X330" s="257">
        <v>0</v>
      </c>
      <c r="Y330" s="257">
        <f t="shared" si="32"/>
        <v>0</v>
      </c>
      <c r="Z330" s="257">
        <v>0.0246</v>
      </c>
      <c r="AA330" s="258">
        <f t="shared" si="33"/>
        <v>0.0246</v>
      </c>
      <c r="AR330" s="172" t="s">
        <v>132</v>
      </c>
      <c r="AT330" s="172" t="s">
        <v>118</v>
      </c>
      <c r="AU330" s="172" t="s">
        <v>93</v>
      </c>
      <c r="AY330" s="172" t="s">
        <v>117</v>
      </c>
      <c r="BE330" s="259">
        <f t="shared" si="34"/>
        <v>0</v>
      </c>
      <c r="BF330" s="259">
        <f t="shared" si="35"/>
        <v>0</v>
      </c>
      <c r="BG330" s="259">
        <f t="shared" si="36"/>
        <v>0</v>
      </c>
      <c r="BH330" s="259">
        <f t="shared" si="37"/>
        <v>0</v>
      </c>
      <c r="BI330" s="259">
        <f t="shared" si="38"/>
        <v>0</v>
      </c>
      <c r="BJ330" s="172" t="s">
        <v>16</v>
      </c>
      <c r="BK330" s="259">
        <f t="shared" si="39"/>
        <v>0</v>
      </c>
      <c r="BL330" s="172" t="s">
        <v>132</v>
      </c>
      <c r="BM330" s="172" t="s">
        <v>2914</v>
      </c>
    </row>
    <row r="331" spans="2:65" s="182" customFormat="1" ht="25.5" customHeight="1">
      <c r="B331" s="183"/>
      <c r="C331" s="151" t="s">
        <v>990</v>
      </c>
      <c r="D331" s="151" t="s">
        <v>118</v>
      </c>
      <c r="E331" s="152" t="s">
        <v>2915</v>
      </c>
      <c r="F331" s="341" t="s">
        <v>2916</v>
      </c>
      <c r="G331" s="341"/>
      <c r="H331" s="341"/>
      <c r="I331" s="341"/>
      <c r="J331" s="153" t="s">
        <v>142</v>
      </c>
      <c r="K331" s="154">
        <v>1</v>
      </c>
      <c r="L331" s="342"/>
      <c r="M331" s="342"/>
      <c r="N331" s="343">
        <f t="shared" si="30"/>
        <v>0</v>
      </c>
      <c r="O331" s="343"/>
      <c r="P331" s="343"/>
      <c r="Q331" s="343"/>
      <c r="R331" s="186"/>
      <c r="T331" s="254" t="s">
        <v>5</v>
      </c>
      <c r="U331" s="255" t="s">
        <v>36</v>
      </c>
      <c r="V331" s="256"/>
      <c r="W331" s="257">
        <f t="shared" si="31"/>
        <v>0</v>
      </c>
      <c r="X331" s="257">
        <v>0.002045</v>
      </c>
      <c r="Y331" s="257">
        <f t="shared" si="32"/>
        <v>0.002045</v>
      </c>
      <c r="Z331" s="257">
        <v>0</v>
      </c>
      <c r="AA331" s="258">
        <f t="shared" si="33"/>
        <v>0</v>
      </c>
      <c r="AR331" s="172" t="s">
        <v>132</v>
      </c>
      <c r="AT331" s="172" t="s">
        <v>118</v>
      </c>
      <c r="AU331" s="172" t="s">
        <v>93</v>
      </c>
      <c r="AY331" s="172" t="s">
        <v>117</v>
      </c>
      <c r="BE331" s="259">
        <f t="shared" si="34"/>
        <v>0</v>
      </c>
      <c r="BF331" s="259">
        <f t="shared" si="35"/>
        <v>0</v>
      </c>
      <c r="BG331" s="259">
        <f t="shared" si="36"/>
        <v>0</v>
      </c>
      <c r="BH331" s="259">
        <f t="shared" si="37"/>
        <v>0</v>
      </c>
      <c r="BI331" s="259">
        <f t="shared" si="38"/>
        <v>0</v>
      </c>
      <c r="BJ331" s="172" t="s">
        <v>16</v>
      </c>
      <c r="BK331" s="259">
        <f t="shared" si="39"/>
        <v>0</v>
      </c>
      <c r="BL331" s="172" t="s">
        <v>132</v>
      </c>
      <c r="BM331" s="172" t="s">
        <v>2917</v>
      </c>
    </row>
    <row r="332" spans="2:65" s="182" customFormat="1" ht="25.5" customHeight="1">
      <c r="B332" s="183"/>
      <c r="C332" s="151" t="s">
        <v>994</v>
      </c>
      <c r="D332" s="151" t="s">
        <v>118</v>
      </c>
      <c r="E332" s="152" t="s">
        <v>2918</v>
      </c>
      <c r="F332" s="341" t="s">
        <v>2919</v>
      </c>
      <c r="G332" s="341"/>
      <c r="H332" s="341"/>
      <c r="I332" s="341"/>
      <c r="J332" s="153" t="s">
        <v>142</v>
      </c>
      <c r="K332" s="154">
        <v>1</v>
      </c>
      <c r="L332" s="342"/>
      <c r="M332" s="342"/>
      <c r="N332" s="343">
        <f t="shared" si="30"/>
        <v>0</v>
      </c>
      <c r="O332" s="343"/>
      <c r="P332" s="343"/>
      <c r="Q332" s="343"/>
      <c r="R332" s="186"/>
      <c r="T332" s="254" t="s">
        <v>5</v>
      </c>
      <c r="U332" s="255" t="s">
        <v>36</v>
      </c>
      <c r="V332" s="256"/>
      <c r="W332" s="257">
        <f t="shared" si="31"/>
        <v>0</v>
      </c>
      <c r="X332" s="257">
        <v>0.00212</v>
      </c>
      <c r="Y332" s="257">
        <f t="shared" si="32"/>
        <v>0.00212</v>
      </c>
      <c r="Z332" s="257">
        <v>0</v>
      </c>
      <c r="AA332" s="258">
        <f t="shared" si="33"/>
        <v>0</v>
      </c>
      <c r="AR332" s="172" t="s">
        <v>132</v>
      </c>
      <c r="AT332" s="172" t="s">
        <v>118</v>
      </c>
      <c r="AU332" s="172" t="s">
        <v>93</v>
      </c>
      <c r="AY332" s="172" t="s">
        <v>117</v>
      </c>
      <c r="BE332" s="259">
        <f t="shared" si="34"/>
        <v>0</v>
      </c>
      <c r="BF332" s="259">
        <f t="shared" si="35"/>
        <v>0</v>
      </c>
      <c r="BG332" s="259">
        <f t="shared" si="36"/>
        <v>0</v>
      </c>
      <c r="BH332" s="259">
        <f t="shared" si="37"/>
        <v>0</v>
      </c>
      <c r="BI332" s="259">
        <f t="shared" si="38"/>
        <v>0</v>
      </c>
      <c r="BJ332" s="172" t="s">
        <v>16</v>
      </c>
      <c r="BK332" s="259">
        <f t="shared" si="39"/>
        <v>0</v>
      </c>
      <c r="BL332" s="172" t="s">
        <v>132</v>
      </c>
      <c r="BM332" s="172" t="s">
        <v>2920</v>
      </c>
    </row>
    <row r="333" spans="2:65" s="182" customFormat="1" ht="25.5" customHeight="1">
      <c r="B333" s="183"/>
      <c r="C333" s="151" t="s">
        <v>998</v>
      </c>
      <c r="D333" s="151" t="s">
        <v>118</v>
      </c>
      <c r="E333" s="152" t="s">
        <v>2921</v>
      </c>
      <c r="F333" s="341" t="s">
        <v>2922</v>
      </c>
      <c r="G333" s="341"/>
      <c r="H333" s="341"/>
      <c r="I333" s="341"/>
      <c r="J333" s="153" t="s">
        <v>142</v>
      </c>
      <c r="K333" s="154">
        <v>1</v>
      </c>
      <c r="L333" s="342"/>
      <c r="M333" s="342"/>
      <c r="N333" s="343">
        <f t="shared" si="30"/>
        <v>0</v>
      </c>
      <c r="O333" s="343"/>
      <c r="P333" s="343"/>
      <c r="Q333" s="343"/>
      <c r="R333" s="186"/>
      <c r="T333" s="254" t="s">
        <v>5</v>
      </c>
      <c r="U333" s="255" t="s">
        <v>36</v>
      </c>
      <c r="V333" s="256"/>
      <c r="W333" s="257">
        <f t="shared" si="31"/>
        <v>0</v>
      </c>
      <c r="X333" s="257">
        <v>0.003795</v>
      </c>
      <c r="Y333" s="257">
        <f t="shared" si="32"/>
        <v>0.003795</v>
      </c>
      <c r="Z333" s="257">
        <v>0</v>
      </c>
      <c r="AA333" s="258">
        <f t="shared" si="33"/>
        <v>0</v>
      </c>
      <c r="AR333" s="172" t="s">
        <v>132</v>
      </c>
      <c r="AT333" s="172" t="s">
        <v>118</v>
      </c>
      <c r="AU333" s="172" t="s">
        <v>93</v>
      </c>
      <c r="AY333" s="172" t="s">
        <v>117</v>
      </c>
      <c r="BE333" s="259">
        <f t="shared" si="34"/>
        <v>0</v>
      </c>
      <c r="BF333" s="259">
        <f t="shared" si="35"/>
        <v>0</v>
      </c>
      <c r="BG333" s="259">
        <f t="shared" si="36"/>
        <v>0</v>
      </c>
      <c r="BH333" s="259">
        <f t="shared" si="37"/>
        <v>0</v>
      </c>
      <c r="BI333" s="259">
        <f t="shared" si="38"/>
        <v>0</v>
      </c>
      <c r="BJ333" s="172" t="s">
        <v>16</v>
      </c>
      <c r="BK333" s="259">
        <f t="shared" si="39"/>
        <v>0</v>
      </c>
      <c r="BL333" s="172" t="s">
        <v>132</v>
      </c>
      <c r="BM333" s="172" t="s">
        <v>2923</v>
      </c>
    </row>
    <row r="334" spans="2:65" s="182" customFormat="1" ht="25.5" customHeight="1">
      <c r="B334" s="183"/>
      <c r="C334" s="151" t="s">
        <v>1002</v>
      </c>
      <c r="D334" s="151" t="s">
        <v>118</v>
      </c>
      <c r="E334" s="152" t="s">
        <v>2924</v>
      </c>
      <c r="F334" s="341" t="s">
        <v>2925</v>
      </c>
      <c r="G334" s="341"/>
      <c r="H334" s="341"/>
      <c r="I334" s="341"/>
      <c r="J334" s="153" t="s">
        <v>142</v>
      </c>
      <c r="K334" s="154">
        <v>1</v>
      </c>
      <c r="L334" s="342"/>
      <c r="M334" s="342"/>
      <c r="N334" s="343">
        <f t="shared" si="30"/>
        <v>0</v>
      </c>
      <c r="O334" s="343"/>
      <c r="P334" s="343"/>
      <c r="Q334" s="343"/>
      <c r="R334" s="186"/>
      <c r="T334" s="254" t="s">
        <v>5</v>
      </c>
      <c r="U334" s="255" t="s">
        <v>36</v>
      </c>
      <c r="V334" s="256"/>
      <c r="W334" s="257">
        <f t="shared" si="31"/>
        <v>0</v>
      </c>
      <c r="X334" s="257">
        <v>0.0040975</v>
      </c>
      <c r="Y334" s="257">
        <f t="shared" si="32"/>
        <v>0.0040975</v>
      </c>
      <c r="Z334" s="257">
        <v>0</v>
      </c>
      <c r="AA334" s="258">
        <f t="shared" si="33"/>
        <v>0</v>
      </c>
      <c r="AR334" s="172" t="s">
        <v>132</v>
      </c>
      <c r="AT334" s="172" t="s">
        <v>118</v>
      </c>
      <c r="AU334" s="172" t="s">
        <v>93</v>
      </c>
      <c r="AY334" s="172" t="s">
        <v>117</v>
      </c>
      <c r="BE334" s="259">
        <f t="shared" si="34"/>
        <v>0</v>
      </c>
      <c r="BF334" s="259">
        <f t="shared" si="35"/>
        <v>0</v>
      </c>
      <c r="BG334" s="259">
        <f t="shared" si="36"/>
        <v>0</v>
      </c>
      <c r="BH334" s="259">
        <f t="shared" si="37"/>
        <v>0</v>
      </c>
      <c r="BI334" s="259">
        <f t="shared" si="38"/>
        <v>0</v>
      </c>
      <c r="BJ334" s="172" t="s">
        <v>16</v>
      </c>
      <c r="BK334" s="259">
        <f t="shared" si="39"/>
        <v>0</v>
      </c>
      <c r="BL334" s="172" t="s">
        <v>132</v>
      </c>
      <c r="BM334" s="172" t="s">
        <v>2926</v>
      </c>
    </row>
    <row r="335" spans="2:65" s="182" customFormat="1" ht="38.25" customHeight="1">
      <c r="B335" s="183"/>
      <c r="C335" s="151" t="s">
        <v>1006</v>
      </c>
      <c r="D335" s="151" t="s">
        <v>118</v>
      </c>
      <c r="E335" s="152" t="s">
        <v>2927</v>
      </c>
      <c r="F335" s="341" t="s">
        <v>2928</v>
      </c>
      <c r="G335" s="341"/>
      <c r="H335" s="341"/>
      <c r="I335" s="341"/>
      <c r="J335" s="153" t="s">
        <v>142</v>
      </c>
      <c r="K335" s="154">
        <v>1</v>
      </c>
      <c r="L335" s="342"/>
      <c r="M335" s="342"/>
      <c r="N335" s="343">
        <f t="shared" si="30"/>
        <v>0</v>
      </c>
      <c r="O335" s="343"/>
      <c r="P335" s="343"/>
      <c r="Q335" s="343"/>
      <c r="R335" s="186"/>
      <c r="T335" s="254" t="s">
        <v>5</v>
      </c>
      <c r="U335" s="255" t="s">
        <v>36</v>
      </c>
      <c r="V335" s="256"/>
      <c r="W335" s="257">
        <f t="shared" si="31"/>
        <v>0</v>
      </c>
      <c r="X335" s="257">
        <v>0.002205</v>
      </c>
      <c r="Y335" s="257">
        <f t="shared" si="32"/>
        <v>0.002205</v>
      </c>
      <c r="Z335" s="257">
        <v>0</v>
      </c>
      <c r="AA335" s="258">
        <f t="shared" si="33"/>
        <v>0</v>
      </c>
      <c r="AR335" s="172" t="s">
        <v>132</v>
      </c>
      <c r="AT335" s="172" t="s">
        <v>118</v>
      </c>
      <c r="AU335" s="172" t="s">
        <v>93</v>
      </c>
      <c r="AY335" s="172" t="s">
        <v>117</v>
      </c>
      <c r="BE335" s="259">
        <f t="shared" si="34"/>
        <v>0</v>
      </c>
      <c r="BF335" s="259">
        <f t="shared" si="35"/>
        <v>0</v>
      </c>
      <c r="BG335" s="259">
        <f t="shared" si="36"/>
        <v>0</v>
      </c>
      <c r="BH335" s="259">
        <f t="shared" si="37"/>
        <v>0</v>
      </c>
      <c r="BI335" s="259">
        <f t="shared" si="38"/>
        <v>0</v>
      </c>
      <c r="BJ335" s="172" t="s">
        <v>16</v>
      </c>
      <c r="BK335" s="259">
        <f t="shared" si="39"/>
        <v>0</v>
      </c>
      <c r="BL335" s="172" t="s">
        <v>132</v>
      </c>
      <c r="BM335" s="172" t="s">
        <v>2929</v>
      </c>
    </row>
    <row r="336" spans="2:65" s="182" customFormat="1" ht="38.25" customHeight="1">
      <c r="B336" s="183"/>
      <c r="C336" s="151" t="s">
        <v>1010</v>
      </c>
      <c r="D336" s="151" t="s">
        <v>118</v>
      </c>
      <c r="E336" s="152" t="s">
        <v>2930</v>
      </c>
      <c r="F336" s="341" t="s">
        <v>2931</v>
      </c>
      <c r="G336" s="341"/>
      <c r="H336" s="341"/>
      <c r="I336" s="341"/>
      <c r="J336" s="153" t="s">
        <v>142</v>
      </c>
      <c r="K336" s="154">
        <v>1</v>
      </c>
      <c r="L336" s="342"/>
      <c r="M336" s="342"/>
      <c r="N336" s="343">
        <f t="shared" si="30"/>
        <v>0</v>
      </c>
      <c r="O336" s="343"/>
      <c r="P336" s="343"/>
      <c r="Q336" s="343"/>
      <c r="R336" s="186"/>
      <c r="T336" s="254" t="s">
        <v>5</v>
      </c>
      <c r="U336" s="255" t="s">
        <v>36</v>
      </c>
      <c r="V336" s="256"/>
      <c r="W336" s="257">
        <f t="shared" si="31"/>
        <v>0</v>
      </c>
      <c r="X336" s="257">
        <v>0.00227</v>
      </c>
      <c r="Y336" s="257">
        <f t="shared" si="32"/>
        <v>0.00227</v>
      </c>
      <c r="Z336" s="257">
        <v>0</v>
      </c>
      <c r="AA336" s="258">
        <f t="shared" si="33"/>
        <v>0</v>
      </c>
      <c r="AR336" s="172" t="s">
        <v>132</v>
      </c>
      <c r="AT336" s="172" t="s">
        <v>118</v>
      </c>
      <c r="AU336" s="172" t="s">
        <v>93</v>
      </c>
      <c r="AY336" s="172" t="s">
        <v>117</v>
      </c>
      <c r="BE336" s="259">
        <f t="shared" si="34"/>
        <v>0</v>
      </c>
      <c r="BF336" s="259">
        <f t="shared" si="35"/>
        <v>0</v>
      </c>
      <c r="BG336" s="259">
        <f t="shared" si="36"/>
        <v>0</v>
      </c>
      <c r="BH336" s="259">
        <f t="shared" si="37"/>
        <v>0</v>
      </c>
      <c r="BI336" s="259">
        <f t="shared" si="38"/>
        <v>0</v>
      </c>
      <c r="BJ336" s="172" t="s">
        <v>16</v>
      </c>
      <c r="BK336" s="259">
        <f t="shared" si="39"/>
        <v>0</v>
      </c>
      <c r="BL336" s="172" t="s">
        <v>132</v>
      </c>
      <c r="BM336" s="172" t="s">
        <v>2932</v>
      </c>
    </row>
    <row r="337" spans="2:65" s="182" customFormat="1" ht="38.25" customHeight="1">
      <c r="B337" s="183"/>
      <c r="C337" s="151" t="s">
        <v>1014</v>
      </c>
      <c r="D337" s="151" t="s">
        <v>118</v>
      </c>
      <c r="E337" s="152" t="s">
        <v>2933</v>
      </c>
      <c r="F337" s="341" t="s">
        <v>2934</v>
      </c>
      <c r="G337" s="341"/>
      <c r="H337" s="341"/>
      <c r="I337" s="341"/>
      <c r="J337" s="153" t="s">
        <v>142</v>
      </c>
      <c r="K337" s="154">
        <v>1</v>
      </c>
      <c r="L337" s="342"/>
      <c r="M337" s="342"/>
      <c r="N337" s="343">
        <f t="shared" si="30"/>
        <v>0</v>
      </c>
      <c r="O337" s="343"/>
      <c r="P337" s="343"/>
      <c r="Q337" s="343"/>
      <c r="R337" s="186"/>
      <c r="T337" s="254" t="s">
        <v>5</v>
      </c>
      <c r="U337" s="255" t="s">
        <v>36</v>
      </c>
      <c r="V337" s="256"/>
      <c r="W337" s="257">
        <f t="shared" si="31"/>
        <v>0</v>
      </c>
      <c r="X337" s="257">
        <v>0.003415</v>
      </c>
      <c r="Y337" s="257">
        <f t="shared" si="32"/>
        <v>0.003415</v>
      </c>
      <c r="Z337" s="257">
        <v>0</v>
      </c>
      <c r="AA337" s="258">
        <f t="shared" si="33"/>
        <v>0</v>
      </c>
      <c r="AR337" s="172" t="s">
        <v>132</v>
      </c>
      <c r="AT337" s="172" t="s">
        <v>118</v>
      </c>
      <c r="AU337" s="172" t="s">
        <v>93</v>
      </c>
      <c r="AY337" s="172" t="s">
        <v>117</v>
      </c>
      <c r="BE337" s="259">
        <f t="shared" si="34"/>
        <v>0</v>
      </c>
      <c r="BF337" s="259">
        <f t="shared" si="35"/>
        <v>0</v>
      </c>
      <c r="BG337" s="259">
        <f t="shared" si="36"/>
        <v>0</v>
      </c>
      <c r="BH337" s="259">
        <f t="shared" si="37"/>
        <v>0</v>
      </c>
      <c r="BI337" s="259">
        <f t="shared" si="38"/>
        <v>0</v>
      </c>
      <c r="BJ337" s="172" t="s">
        <v>16</v>
      </c>
      <c r="BK337" s="259">
        <f t="shared" si="39"/>
        <v>0</v>
      </c>
      <c r="BL337" s="172" t="s">
        <v>132</v>
      </c>
      <c r="BM337" s="172" t="s">
        <v>2935</v>
      </c>
    </row>
    <row r="338" spans="2:65" s="182" customFormat="1" ht="38.25" customHeight="1">
      <c r="B338" s="183"/>
      <c r="C338" s="151" t="s">
        <v>1018</v>
      </c>
      <c r="D338" s="151" t="s">
        <v>118</v>
      </c>
      <c r="E338" s="152" t="s">
        <v>2936</v>
      </c>
      <c r="F338" s="341" t="s">
        <v>2937</v>
      </c>
      <c r="G338" s="341"/>
      <c r="H338" s="341"/>
      <c r="I338" s="341"/>
      <c r="J338" s="153" t="s">
        <v>142</v>
      </c>
      <c r="K338" s="154">
        <v>1</v>
      </c>
      <c r="L338" s="342"/>
      <c r="M338" s="342"/>
      <c r="N338" s="343">
        <f t="shared" si="30"/>
        <v>0</v>
      </c>
      <c r="O338" s="343"/>
      <c r="P338" s="343"/>
      <c r="Q338" s="343"/>
      <c r="R338" s="186"/>
      <c r="T338" s="254" t="s">
        <v>5</v>
      </c>
      <c r="U338" s="255" t="s">
        <v>36</v>
      </c>
      <c r="V338" s="256"/>
      <c r="W338" s="257">
        <f t="shared" si="31"/>
        <v>0</v>
      </c>
      <c r="X338" s="257">
        <v>0.0037175</v>
      </c>
      <c r="Y338" s="257">
        <f t="shared" si="32"/>
        <v>0.0037175</v>
      </c>
      <c r="Z338" s="257">
        <v>0</v>
      </c>
      <c r="AA338" s="258">
        <f t="shared" si="33"/>
        <v>0</v>
      </c>
      <c r="AR338" s="172" t="s">
        <v>132</v>
      </c>
      <c r="AT338" s="172" t="s">
        <v>118</v>
      </c>
      <c r="AU338" s="172" t="s">
        <v>93</v>
      </c>
      <c r="AY338" s="172" t="s">
        <v>117</v>
      </c>
      <c r="BE338" s="259">
        <f t="shared" si="34"/>
        <v>0</v>
      </c>
      <c r="BF338" s="259">
        <f t="shared" si="35"/>
        <v>0</v>
      </c>
      <c r="BG338" s="259">
        <f t="shared" si="36"/>
        <v>0</v>
      </c>
      <c r="BH338" s="259">
        <f t="shared" si="37"/>
        <v>0</v>
      </c>
      <c r="BI338" s="259">
        <f t="shared" si="38"/>
        <v>0</v>
      </c>
      <c r="BJ338" s="172" t="s">
        <v>16</v>
      </c>
      <c r="BK338" s="259">
        <f t="shared" si="39"/>
        <v>0</v>
      </c>
      <c r="BL338" s="172" t="s">
        <v>132</v>
      </c>
      <c r="BM338" s="172" t="s">
        <v>2938</v>
      </c>
    </row>
    <row r="339" spans="2:65" s="182" customFormat="1" ht="16.5" customHeight="1">
      <c r="B339" s="183"/>
      <c r="C339" s="151" t="s">
        <v>1022</v>
      </c>
      <c r="D339" s="151" t="s">
        <v>118</v>
      </c>
      <c r="E339" s="152" t="s">
        <v>2939</v>
      </c>
      <c r="F339" s="341" t="s">
        <v>2940</v>
      </c>
      <c r="G339" s="341"/>
      <c r="H339" s="341"/>
      <c r="I339" s="341"/>
      <c r="J339" s="153" t="s">
        <v>142</v>
      </c>
      <c r="K339" s="154">
        <v>1</v>
      </c>
      <c r="L339" s="342"/>
      <c r="M339" s="342"/>
      <c r="N339" s="343">
        <f t="shared" si="30"/>
        <v>0</v>
      </c>
      <c r="O339" s="343"/>
      <c r="P339" s="343"/>
      <c r="Q339" s="343"/>
      <c r="R339" s="186"/>
      <c r="T339" s="254" t="s">
        <v>5</v>
      </c>
      <c r="U339" s="255" t="s">
        <v>36</v>
      </c>
      <c r="V339" s="256"/>
      <c r="W339" s="257">
        <f t="shared" si="31"/>
        <v>0</v>
      </c>
      <c r="X339" s="257">
        <v>0</v>
      </c>
      <c r="Y339" s="257">
        <f t="shared" si="32"/>
        <v>0</v>
      </c>
      <c r="Z339" s="257">
        <v>0.00212</v>
      </c>
      <c r="AA339" s="258">
        <f t="shared" si="33"/>
        <v>0.00212</v>
      </c>
      <c r="AR339" s="172" t="s">
        <v>132</v>
      </c>
      <c r="AT339" s="172" t="s">
        <v>118</v>
      </c>
      <c r="AU339" s="172" t="s">
        <v>93</v>
      </c>
      <c r="AY339" s="172" t="s">
        <v>117</v>
      </c>
      <c r="BE339" s="259">
        <f t="shared" si="34"/>
        <v>0</v>
      </c>
      <c r="BF339" s="259">
        <f t="shared" si="35"/>
        <v>0</v>
      </c>
      <c r="BG339" s="259">
        <f t="shared" si="36"/>
        <v>0</v>
      </c>
      <c r="BH339" s="259">
        <f t="shared" si="37"/>
        <v>0</v>
      </c>
      <c r="BI339" s="259">
        <f t="shared" si="38"/>
        <v>0</v>
      </c>
      <c r="BJ339" s="172" t="s">
        <v>16</v>
      </c>
      <c r="BK339" s="259">
        <f t="shared" si="39"/>
        <v>0</v>
      </c>
      <c r="BL339" s="172" t="s">
        <v>132</v>
      </c>
      <c r="BM339" s="172" t="s">
        <v>2941</v>
      </c>
    </row>
    <row r="340" spans="2:65" s="182" customFormat="1" ht="16.5" customHeight="1">
      <c r="B340" s="183"/>
      <c r="C340" s="151" t="s">
        <v>1026</v>
      </c>
      <c r="D340" s="151" t="s">
        <v>118</v>
      </c>
      <c r="E340" s="152" t="s">
        <v>2942</v>
      </c>
      <c r="F340" s="341" t="s">
        <v>2943</v>
      </c>
      <c r="G340" s="341"/>
      <c r="H340" s="341"/>
      <c r="I340" s="341"/>
      <c r="J340" s="153" t="s">
        <v>142</v>
      </c>
      <c r="K340" s="154">
        <v>1</v>
      </c>
      <c r="L340" s="342"/>
      <c r="M340" s="342"/>
      <c r="N340" s="343">
        <f t="shared" si="30"/>
        <v>0</v>
      </c>
      <c r="O340" s="343"/>
      <c r="P340" s="343"/>
      <c r="Q340" s="343"/>
      <c r="R340" s="186"/>
      <c r="T340" s="254" t="s">
        <v>5</v>
      </c>
      <c r="U340" s="255" t="s">
        <v>36</v>
      </c>
      <c r="V340" s="256"/>
      <c r="W340" s="257">
        <f t="shared" si="31"/>
        <v>0</v>
      </c>
      <c r="X340" s="257">
        <v>0</v>
      </c>
      <c r="Y340" s="257">
        <f t="shared" si="32"/>
        <v>0</v>
      </c>
      <c r="Z340" s="257">
        <v>0.00409</v>
      </c>
      <c r="AA340" s="258">
        <f t="shared" si="33"/>
        <v>0.00409</v>
      </c>
      <c r="AR340" s="172" t="s">
        <v>132</v>
      </c>
      <c r="AT340" s="172" t="s">
        <v>118</v>
      </c>
      <c r="AU340" s="172" t="s">
        <v>93</v>
      </c>
      <c r="AY340" s="172" t="s">
        <v>117</v>
      </c>
      <c r="BE340" s="259">
        <f t="shared" si="34"/>
        <v>0</v>
      </c>
      <c r="BF340" s="259">
        <f t="shared" si="35"/>
        <v>0</v>
      </c>
      <c r="BG340" s="259">
        <f t="shared" si="36"/>
        <v>0</v>
      </c>
      <c r="BH340" s="259">
        <f t="shared" si="37"/>
        <v>0</v>
      </c>
      <c r="BI340" s="259">
        <f t="shared" si="38"/>
        <v>0</v>
      </c>
      <c r="BJ340" s="172" t="s">
        <v>16</v>
      </c>
      <c r="BK340" s="259">
        <f t="shared" si="39"/>
        <v>0</v>
      </c>
      <c r="BL340" s="172" t="s">
        <v>132</v>
      </c>
      <c r="BM340" s="172" t="s">
        <v>2944</v>
      </c>
    </row>
    <row r="341" spans="2:65" s="182" customFormat="1" ht="16.5" customHeight="1">
      <c r="B341" s="183"/>
      <c r="C341" s="151" t="s">
        <v>1030</v>
      </c>
      <c r="D341" s="151" t="s">
        <v>118</v>
      </c>
      <c r="E341" s="152" t="s">
        <v>2945</v>
      </c>
      <c r="F341" s="341" t="s">
        <v>2946</v>
      </c>
      <c r="G341" s="341"/>
      <c r="H341" s="341"/>
      <c r="I341" s="341"/>
      <c r="J341" s="153" t="s">
        <v>142</v>
      </c>
      <c r="K341" s="154">
        <v>1</v>
      </c>
      <c r="L341" s="342"/>
      <c r="M341" s="342"/>
      <c r="N341" s="343">
        <f t="shared" si="30"/>
        <v>0</v>
      </c>
      <c r="O341" s="343"/>
      <c r="P341" s="343"/>
      <c r="Q341" s="343"/>
      <c r="R341" s="186"/>
      <c r="T341" s="254" t="s">
        <v>5</v>
      </c>
      <c r="U341" s="255" t="s">
        <v>36</v>
      </c>
      <c r="V341" s="256"/>
      <c r="W341" s="257">
        <f t="shared" si="31"/>
        <v>0</v>
      </c>
      <c r="X341" s="257">
        <v>8E-05</v>
      </c>
      <c r="Y341" s="257">
        <f t="shared" si="32"/>
        <v>8E-05</v>
      </c>
      <c r="Z341" s="257">
        <v>0</v>
      </c>
      <c r="AA341" s="258">
        <f t="shared" si="33"/>
        <v>0</v>
      </c>
      <c r="AR341" s="172" t="s">
        <v>132</v>
      </c>
      <c r="AT341" s="172" t="s">
        <v>118</v>
      </c>
      <c r="AU341" s="172" t="s">
        <v>93</v>
      </c>
      <c r="AY341" s="172" t="s">
        <v>117</v>
      </c>
      <c r="BE341" s="259">
        <f t="shared" si="34"/>
        <v>0</v>
      </c>
      <c r="BF341" s="259">
        <f t="shared" si="35"/>
        <v>0</v>
      </c>
      <c r="BG341" s="259">
        <f t="shared" si="36"/>
        <v>0</v>
      </c>
      <c r="BH341" s="259">
        <f t="shared" si="37"/>
        <v>0</v>
      </c>
      <c r="BI341" s="259">
        <f t="shared" si="38"/>
        <v>0</v>
      </c>
      <c r="BJ341" s="172" t="s">
        <v>16</v>
      </c>
      <c r="BK341" s="259">
        <f t="shared" si="39"/>
        <v>0</v>
      </c>
      <c r="BL341" s="172" t="s">
        <v>132</v>
      </c>
      <c r="BM341" s="172" t="s">
        <v>2947</v>
      </c>
    </row>
    <row r="342" spans="2:65" s="182" customFormat="1" ht="16.5" customHeight="1">
      <c r="B342" s="183"/>
      <c r="C342" s="151" t="s">
        <v>1034</v>
      </c>
      <c r="D342" s="151" t="s">
        <v>118</v>
      </c>
      <c r="E342" s="152" t="s">
        <v>2948</v>
      </c>
      <c r="F342" s="341" t="s">
        <v>2949</v>
      </c>
      <c r="G342" s="341"/>
      <c r="H342" s="341"/>
      <c r="I342" s="341"/>
      <c r="J342" s="153" t="s">
        <v>142</v>
      </c>
      <c r="K342" s="154">
        <v>1</v>
      </c>
      <c r="L342" s="342"/>
      <c r="M342" s="342"/>
      <c r="N342" s="343">
        <f t="shared" si="30"/>
        <v>0</v>
      </c>
      <c r="O342" s="343"/>
      <c r="P342" s="343"/>
      <c r="Q342" s="343"/>
      <c r="R342" s="186"/>
      <c r="T342" s="254" t="s">
        <v>5</v>
      </c>
      <c r="U342" s="255" t="s">
        <v>36</v>
      </c>
      <c r="V342" s="256"/>
      <c r="W342" s="257">
        <f t="shared" si="31"/>
        <v>0</v>
      </c>
      <c r="X342" s="257">
        <v>0.00016125</v>
      </c>
      <c r="Y342" s="257">
        <f t="shared" si="32"/>
        <v>0.00016125</v>
      </c>
      <c r="Z342" s="257">
        <v>0</v>
      </c>
      <c r="AA342" s="258">
        <f t="shared" si="33"/>
        <v>0</v>
      </c>
      <c r="AR342" s="172" t="s">
        <v>132</v>
      </c>
      <c r="AT342" s="172" t="s">
        <v>118</v>
      </c>
      <c r="AU342" s="172" t="s">
        <v>93</v>
      </c>
      <c r="AY342" s="172" t="s">
        <v>117</v>
      </c>
      <c r="BE342" s="259">
        <f t="shared" si="34"/>
        <v>0</v>
      </c>
      <c r="BF342" s="259">
        <f t="shared" si="35"/>
        <v>0</v>
      </c>
      <c r="BG342" s="259">
        <f t="shared" si="36"/>
        <v>0</v>
      </c>
      <c r="BH342" s="259">
        <f t="shared" si="37"/>
        <v>0</v>
      </c>
      <c r="BI342" s="259">
        <f t="shared" si="38"/>
        <v>0</v>
      </c>
      <c r="BJ342" s="172" t="s">
        <v>16</v>
      </c>
      <c r="BK342" s="259">
        <f t="shared" si="39"/>
        <v>0</v>
      </c>
      <c r="BL342" s="172" t="s">
        <v>132</v>
      </c>
      <c r="BM342" s="172" t="s">
        <v>2950</v>
      </c>
    </row>
    <row r="343" spans="2:65" s="182" customFormat="1" ht="16.5" customHeight="1">
      <c r="B343" s="183"/>
      <c r="C343" s="151" t="s">
        <v>1038</v>
      </c>
      <c r="D343" s="151" t="s">
        <v>118</v>
      </c>
      <c r="E343" s="152" t="s">
        <v>2951</v>
      </c>
      <c r="F343" s="341" t="s">
        <v>2952</v>
      </c>
      <c r="G343" s="341"/>
      <c r="H343" s="341"/>
      <c r="I343" s="341"/>
      <c r="J343" s="153" t="s">
        <v>142</v>
      </c>
      <c r="K343" s="154">
        <v>1</v>
      </c>
      <c r="L343" s="342"/>
      <c r="M343" s="342"/>
      <c r="N343" s="343">
        <f t="shared" si="30"/>
        <v>0</v>
      </c>
      <c r="O343" s="343"/>
      <c r="P343" s="343"/>
      <c r="Q343" s="343"/>
      <c r="R343" s="186"/>
      <c r="T343" s="254" t="s">
        <v>5</v>
      </c>
      <c r="U343" s="255" t="s">
        <v>36</v>
      </c>
      <c r="V343" s="256"/>
      <c r="W343" s="257">
        <f t="shared" si="31"/>
        <v>0</v>
      </c>
      <c r="X343" s="257">
        <v>0.000285</v>
      </c>
      <c r="Y343" s="257">
        <f t="shared" si="32"/>
        <v>0.000285</v>
      </c>
      <c r="Z343" s="257">
        <v>0</v>
      </c>
      <c r="AA343" s="258">
        <f t="shared" si="33"/>
        <v>0</v>
      </c>
      <c r="AR343" s="172" t="s">
        <v>132</v>
      </c>
      <c r="AT343" s="172" t="s">
        <v>118</v>
      </c>
      <c r="AU343" s="172" t="s">
        <v>93</v>
      </c>
      <c r="AY343" s="172" t="s">
        <v>117</v>
      </c>
      <c r="BE343" s="259">
        <f t="shared" si="34"/>
        <v>0</v>
      </c>
      <c r="BF343" s="259">
        <f t="shared" si="35"/>
        <v>0</v>
      </c>
      <c r="BG343" s="259">
        <f t="shared" si="36"/>
        <v>0</v>
      </c>
      <c r="BH343" s="259">
        <f t="shared" si="37"/>
        <v>0</v>
      </c>
      <c r="BI343" s="259">
        <f t="shared" si="38"/>
        <v>0</v>
      </c>
      <c r="BJ343" s="172" t="s">
        <v>16</v>
      </c>
      <c r="BK343" s="259">
        <f t="shared" si="39"/>
        <v>0</v>
      </c>
      <c r="BL343" s="172" t="s">
        <v>132</v>
      </c>
      <c r="BM343" s="172" t="s">
        <v>2953</v>
      </c>
    </row>
    <row r="344" spans="2:65" s="182" customFormat="1" ht="25.5" customHeight="1">
      <c r="B344" s="183"/>
      <c r="C344" s="151" t="s">
        <v>1042</v>
      </c>
      <c r="D344" s="151" t="s">
        <v>118</v>
      </c>
      <c r="E344" s="152" t="s">
        <v>2954</v>
      </c>
      <c r="F344" s="341" t="s">
        <v>2955</v>
      </c>
      <c r="G344" s="341"/>
      <c r="H344" s="341"/>
      <c r="I344" s="341"/>
      <c r="J344" s="153" t="s">
        <v>142</v>
      </c>
      <c r="K344" s="154">
        <v>1</v>
      </c>
      <c r="L344" s="342"/>
      <c r="M344" s="342"/>
      <c r="N344" s="343">
        <f t="shared" si="30"/>
        <v>0</v>
      </c>
      <c r="O344" s="343"/>
      <c r="P344" s="343"/>
      <c r="Q344" s="343"/>
      <c r="R344" s="186"/>
      <c r="T344" s="254" t="s">
        <v>5</v>
      </c>
      <c r="U344" s="255" t="s">
        <v>36</v>
      </c>
      <c r="V344" s="256"/>
      <c r="W344" s="257">
        <f t="shared" si="31"/>
        <v>0</v>
      </c>
      <c r="X344" s="257">
        <v>0.00051</v>
      </c>
      <c r="Y344" s="257">
        <f t="shared" si="32"/>
        <v>0.00051</v>
      </c>
      <c r="Z344" s="257">
        <v>0</v>
      </c>
      <c r="AA344" s="258">
        <f t="shared" si="33"/>
        <v>0</v>
      </c>
      <c r="AR344" s="172" t="s">
        <v>132</v>
      </c>
      <c r="AT344" s="172" t="s">
        <v>118</v>
      </c>
      <c r="AU344" s="172" t="s">
        <v>93</v>
      </c>
      <c r="AY344" s="172" t="s">
        <v>117</v>
      </c>
      <c r="BE344" s="259">
        <f t="shared" si="34"/>
        <v>0</v>
      </c>
      <c r="BF344" s="259">
        <f t="shared" si="35"/>
        <v>0</v>
      </c>
      <c r="BG344" s="259">
        <f t="shared" si="36"/>
        <v>0</v>
      </c>
      <c r="BH344" s="259">
        <f t="shared" si="37"/>
        <v>0</v>
      </c>
      <c r="BI344" s="259">
        <f t="shared" si="38"/>
        <v>0</v>
      </c>
      <c r="BJ344" s="172" t="s">
        <v>16</v>
      </c>
      <c r="BK344" s="259">
        <f t="shared" si="39"/>
        <v>0</v>
      </c>
      <c r="BL344" s="172" t="s">
        <v>132</v>
      </c>
      <c r="BM344" s="172" t="s">
        <v>2956</v>
      </c>
    </row>
    <row r="345" spans="2:65" s="182" customFormat="1" ht="25.5" customHeight="1">
      <c r="B345" s="183"/>
      <c r="C345" s="151" t="s">
        <v>1046</v>
      </c>
      <c r="D345" s="151" t="s">
        <v>118</v>
      </c>
      <c r="E345" s="152" t="s">
        <v>2957</v>
      </c>
      <c r="F345" s="341" t="s">
        <v>2958</v>
      </c>
      <c r="G345" s="341"/>
      <c r="H345" s="341"/>
      <c r="I345" s="341"/>
      <c r="J345" s="153" t="s">
        <v>142</v>
      </c>
      <c r="K345" s="154">
        <v>1</v>
      </c>
      <c r="L345" s="342"/>
      <c r="M345" s="342"/>
      <c r="N345" s="343">
        <f t="shared" si="30"/>
        <v>0</v>
      </c>
      <c r="O345" s="343"/>
      <c r="P345" s="343"/>
      <c r="Q345" s="343"/>
      <c r="R345" s="186"/>
      <c r="T345" s="254" t="s">
        <v>5</v>
      </c>
      <c r="U345" s="255" t="s">
        <v>36</v>
      </c>
      <c r="V345" s="256"/>
      <c r="W345" s="257">
        <f t="shared" si="31"/>
        <v>0</v>
      </c>
      <c r="X345" s="257">
        <v>6E-05</v>
      </c>
      <c r="Y345" s="257">
        <f t="shared" si="32"/>
        <v>6E-05</v>
      </c>
      <c r="Z345" s="257">
        <v>0</v>
      </c>
      <c r="AA345" s="258">
        <f t="shared" si="33"/>
        <v>0</v>
      </c>
      <c r="AR345" s="172" t="s">
        <v>132</v>
      </c>
      <c r="AT345" s="172" t="s">
        <v>118</v>
      </c>
      <c r="AU345" s="172" t="s">
        <v>93</v>
      </c>
      <c r="AY345" s="172" t="s">
        <v>117</v>
      </c>
      <c r="BE345" s="259">
        <f t="shared" si="34"/>
        <v>0</v>
      </c>
      <c r="BF345" s="259">
        <f t="shared" si="35"/>
        <v>0</v>
      </c>
      <c r="BG345" s="259">
        <f t="shared" si="36"/>
        <v>0</v>
      </c>
      <c r="BH345" s="259">
        <f t="shared" si="37"/>
        <v>0</v>
      </c>
      <c r="BI345" s="259">
        <f t="shared" si="38"/>
        <v>0</v>
      </c>
      <c r="BJ345" s="172" t="s">
        <v>16</v>
      </c>
      <c r="BK345" s="259">
        <f t="shared" si="39"/>
        <v>0</v>
      </c>
      <c r="BL345" s="172" t="s">
        <v>132</v>
      </c>
      <c r="BM345" s="172" t="s">
        <v>2959</v>
      </c>
    </row>
    <row r="346" spans="2:65" s="182" customFormat="1" ht="25.5" customHeight="1">
      <c r="B346" s="183"/>
      <c r="C346" s="151" t="s">
        <v>1051</v>
      </c>
      <c r="D346" s="151" t="s">
        <v>118</v>
      </c>
      <c r="E346" s="152" t="s">
        <v>2960</v>
      </c>
      <c r="F346" s="341" t="s">
        <v>2961</v>
      </c>
      <c r="G346" s="341"/>
      <c r="H346" s="341"/>
      <c r="I346" s="341"/>
      <c r="J346" s="153" t="s">
        <v>142</v>
      </c>
      <c r="K346" s="154">
        <v>1</v>
      </c>
      <c r="L346" s="342"/>
      <c r="M346" s="342"/>
      <c r="N346" s="343">
        <f t="shared" si="30"/>
        <v>0</v>
      </c>
      <c r="O346" s="343"/>
      <c r="P346" s="343"/>
      <c r="Q346" s="343"/>
      <c r="R346" s="186"/>
      <c r="T346" s="254" t="s">
        <v>5</v>
      </c>
      <c r="U346" s="255" t="s">
        <v>36</v>
      </c>
      <c r="V346" s="256"/>
      <c r="W346" s="257">
        <f t="shared" si="31"/>
        <v>0</v>
      </c>
      <c r="X346" s="257">
        <v>9.125E-05</v>
      </c>
      <c r="Y346" s="257">
        <f t="shared" si="32"/>
        <v>9.125E-05</v>
      </c>
      <c r="Z346" s="257">
        <v>0</v>
      </c>
      <c r="AA346" s="258">
        <f t="shared" si="33"/>
        <v>0</v>
      </c>
      <c r="AR346" s="172" t="s">
        <v>132</v>
      </c>
      <c r="AT346" s="172" t="s">
        <v>118</v>
      </c>
      <c r="AU346" s="172" t="s">
        <v>93</v>
      </c>
      <c r="AY346" s="172" t="s">
        <v>117</v>
      </c>
      <c r="BE346" s="259">
        <f t="shared" si="34"/>
        <v>0</v>
      </c>
      <c r="BF346" s="259">
        <f t="shared" si="35"/>
        <v>0</v>
      </c>
      <c r="BG346" s="259">
        <f t="shared" si="36"/>
        <v>0</v>
      </c>
      <c r="BH346" s="259">
        <f t="shared" si="37"/>
        <v>0</v>
      </c>
      <c r="BI346" s="259">
        <f t="shared" si="38"/>
        <v>0</v>
      </c>
      <c r="BJ346" s="172" t="s">
        <v>16</v>
      </c>
      <c r="BK346" s="259">
        <f t="shared" si="39"/>
        <v>0</v>
      </c>
      <c r="BL346" s="172" t="s">
        <v>132</v>
      </c>
      <c r="BM346" s="172" t="s">
        <v>2962</v>
      </c>
    </row>
    <row r="347" spans="2:65" s="182" customFormat="1" ht="25.5" customHeight="1">
      <c r="B347" s="183"/>
      <c r="C347" s="151" t="s">
        <v>1055</v>
      </c>
      <c r="D347" s="151" t="s">
        <v>118</v>
      </c>
      <c r="E347" s="152" t="s">
        <v>2963</v>
      </c>
      <c r="F347" s="341" t="s">
        <v>2964</v>
      </c>
      <c r="G347" s="341"/>
      <c r="H347" s="341"/>
      <c r="I347" s="341"/>
      <c r="J347" s="153" t="s">
        <v>142</v>
      </c>
      <c r="K347" s="154">
        <v>1</v>
      </c>
      <c r="L347" s="342"/>
      <c r="M347" s="342"/>
      <c r="N347" s="343">
        <f t="shared" si="30"/>
        <v>0</v>
      </c>
      <c r="O347" s="343"/>
      <c r="P347" s="343"/>
      <c r="Q347" s="343"/>
      <c r="R347" s="186"/>
      <c r="T347" s="254" t="s">
        <v>5</v>
      </c>
      <c r="U347" s="255" t="s">
        <v>36</v>
      </c>
      <c r="V347" s="256"/>
      <c r="W347" s="257">
        <f t="shared" si="31"/>
        <v>0</v>
      </c>
      <c r="X347" s="257">
        <v>0.000165</v>
      </c>
      <c r="Y347" s="257">
        <f t="shared" si="32"/>
        <v>0.000165</v>
      </c>
      <c r="Z347" s="257">
        <v>0</v>
      </c>
      <c r="AA347" s="258">
        <f t="shared" si="33"/>
        <v>0</v>
      </c>
      <c r="AR347" s="172" t="s">
        <v>132</v>
      </c>
      <c r="AT347" s="172" t="s">
        <v>118</v>
      </c>
      <c r="AU347" s="172" t="s">
        <v>93</v>
      </c>
      <c r="AY347" s="172" t="s">
        <v>117</v>
      </c>
      <c r="BE347" s="259">
        <f t="shared" si="34"/>
        <v>0</v>
      </c>
      <c r="BF347" s="259">
        <f t="shared" si="35"/>
        <v>0</v>
      </c>
      <c r="BG347" s="259">
        <f t="shared" si="36"/>
        <v>0</v>
      </c>
      <c r="BH347" s="259">
        <f t="shared" si="37"/>
        <v>0</v>
      </c>
      <c r="BI347" s="259">
        <f t="shared" si="38"/>
        <v>0</v>
      </c>
      <c r="BJ347" s="172" t="s">
        <v>16</v>
      </c>
      <c r="BK347" s="259">
        <f t="shared" si="39"/>
        <v>0</v>
      </c>
      <c r="BL347" s="172" t="s">
        <v>132</v>
      </c>
      <c r="BM347" s="172" t="s">
        <v>2965</v>
      </c>
    </row>
    <row r="348" spans="2:65" s="182" customFormat="1" ht="25.5" customHeight="1">
      <c r="B348" s="183"/>
      <c r="C348" s="151" t="s">
        <v>1059</v>
      </c>
      <c r="D348" s="151" t="s">
        <v>118</v>
      </c>
      <c r="E348" s="152" t="s">
        <v>2966</v>
      </c>
      <c r="F348" s="341" t="s">
        <v>2967</v>
      </c>
      <c r="G348" s="341"/>
      <c r="H348" s="341"/>
      <c r="I348" s="341"/>
      <c r="J348" s="153" t="s">
        <v>142</v>
      </c>
      <c r="K348" s="154">
        <v>1</v>
      </c>
      <c r="L348" s="342"/>
      <c r="M348" s="342"/>
      <c r="N348" s="343">
        <f t="shared" si="30"/>
        <v>0</v>
      </c>
      <c r="O348" s="343"/>
      <c r="P348" s="343"/>
      <c r="Q348" s="343"/>
      <c r="R348" s="186"/>
      <c r="T348" s="254" t="s">
        <v>5</v>
      </c>
      <c r="U348" s="255" t="s">
        <v>36</v>
      </c>
      <c r="V348" s="256"/>
      <c r="W348" s="257">
        <f t="shared" si="31"/>
        <v>0</v>
      </c>
      <c r="X348" s="257">
        <v>0.00018</v>
      </c>
      <c r="Y348" s="257">
        <f t="shared" si="32"/>
        <v>0.00018</v>
      </c>
      <c r="Z348" s="257">
        <v>0</v>
      </c>
      <c r="AA348" s="258">
        <f t="shared" si="33"/>
        <v>0</v>
      </c>
      <c r="AR348" s="172" t="s">
        <v>132</v>
      </c>
      <c r="AT348" s="172" t="s">
        <v>118</v>
      </c>
      <c r="AU348" s="172" t="s">
        <v>93</v>
      </c>
      <c r="AY348" s="172" t="s">
        <v>117</v>
      </c>
      <c r="BE348" s="259">
        <f t="shared" si="34"/>
        <v>0</v>
      </c>
      <c r="BF348" s="259">
        <f t="shared" si="35"/>
        <v>0</v>
      </c>
      <c r="BG348" s="259">
        <f t="shared" si="36"/>
        <v>0</v>
      </c>
      <c r="BH348" s="259">
        <f t="shared" si="37"/>
        <v>0</v>
      </c>
      <c r="BI348" s="259">
        <f t="shared" si="38"/>
        <v>0</v>
      </c>
      <c r="BJ348" s="172" t="s">
        <v>16</v>
      </c>
      <c r="BK348" s="259">
        <f t="shared" si="39"/>
        <v>0</v>
      </c>
      <c r="BL348" s="172" t="s">
        <v>132</v>
      </c>
      <c r="BM348" s="172" t="s">
        <v>2968</v>
      </c>
    </row>
    <row r="349" spans="2:65" s="182" customFormat="1" ht="25.5" customHeight="1">
      <c r="B349" s="183"/>
      <c r="C349" s="151" t="s">
        <v>1063</v>
      </c>
      <c r="D349" s="151" t="s">
        <v>118</v>
      </c>
      <c r="E349" s="152" t="s">
        <v>2969</v>
      </c>
      <c r="F349" s="341" t="s">
        <v>2970</v>
      </c>
      <c r="G349" s="341"/>
      <c r="H349" s="341"/>
      <c r="I349" s="341"/>
      <c r="J349" s="153" t="s">
        <v>238</v>
      </c>
      <c r="K349" s="154">
        <v>1</v>
      </c>
      <c r="L349" s="342"/>
      <c r="M349" s="342"/>
      <c r="N349" s="343">
        <f t="shared" si="30"/>
        <v>0</v>
      </c>
      <c r="O349" s="343"/>
      <c r="P349" s="343"/>
      <c r="Q349" s="343"/>
      <c r="R349" s="186"/>
      <c r="T349" s="254" t="s">
        <v>5</v>
      </c>
      <c r="U349" s="255" t="s">
        <v>36</v>
      </c>
      <c r="V349" s="256"/>
      <c r="W349" s="257">
        <f t="shared" si="31"/>
        <v>0</v>
      </c>
      <c r="X349" s="257">
        <v>0</v>
      </c>
      <c r="Y349" s="257">
        <f t="shared" si="32"/>
        <v>0</v>
      </c>
      <c r="Z349" s="257">
        <v>0</v>
      </c>
      <c r="AA349" s="258">
        <f t="shared" si="33"/>
        <v>0</v>
      </c>
      <c r="AR349" s="172" t="s">
        <v>132</v>
      </c>
      <c r="AT349" s="172" t="s">
        <v>118</v>
      </c>
      <c r="AU349" s="172" t="s">
        <v>93</v>
      </c>
      <c r="AY349" s="172" t="s">
        <v>117</v>
      </c>
      <c r="BE349" s="259">
        <f t="shared" si="34"/>
        <v>0</v>
      </c>
      <c r="BF349" s="259">
        <f t="shared" si="35"/>
        <v>0</v>
      </c>
      <c r="BG349" s="259">
        <f t="shared" si="36"/>
        <v>0</v>
      </c>
      <c r="BH349" s="259">
        <f t="shared" si="37"/>
        <v>0</v>
      </c>
      <c r="BI349" s="259">
        <f t="shared" si="38"/>
        <v>0</v>
      </c>
      <c r="BJ349" s="172" t="s">
        <v>16</v>
      </c>
      <c r="BK349" s="259">
        <f t="shared" si="39"/>
        <v>0</v>
      </c>
      <c r="BL349" s="172" t="s">
        <v>132</v>
      </c>
      <c r="BM349" s="172" t="s">
        <v>2971</v>
      </c>
    </row>
    <row r="350" spans="2:65" s="182" customFormat="1" ht="25.5" customHeight="1">
      <c r="B350" s="183"/>
      <c r="C350" s="151" t="s">
        <v>1067</v>
      </c>
      <c r="D350" s="151" t="s">
        <v>118</v>
      </c>
      <c r="E350" s="152" t="s">
        <v>2972</v>
      </c>
      <c r="F350" s="341" t="s">
        <v>2973</v>
      </c>
      <c r="G350" s="341"/>
      <c r="H350" s="341"/>
      <c r="I350" s="341"/>
      <c r="J350" s="153" t="s">
        <v>238</v>
      </c>
      <c r="K350" s="154">
        <v>1</v>
      </c>
      <c r="L350" s="342"/>
      <c r="M350" s="342"/>
      <c r="N350" s="343">
        <f t="shared" si="30"/>
        <v>0</v>
      </c>
      <c r="O350" s="343"/>
      <c r="P350" s="343"/>
      <c r="Q350" s="343"/>
      <c r="R350" s="186"/>
      <c r="T350" s="254" t="s">
        <v>5</v>
      </c>
      <c r="U350" s="255" t="s">
        <v>36</v>
      </c>
      <c r="V350" s="256"/>
      <c r="W350" s="257">
        <f t="shared" si="31"/>
        <v>0</v>
      </c>
      <c r="X350" s="257">
        <v>0</v>
      </c>
      <c r="Y350" s="257">
        <f t="shared" si="32"/>
        <v>0</v>
      </c>
      <c r="Z350" s="257">
        <v>0</v>
      </c>
      <c r="AA350" s="258">
        <f t="shared" si="33"/>
        <v>0</v>
      </c>
      <c r="AR350" s="172" t="s">
        <v>132</v>
      </c>
      <c r="AT350" s="172" t="s">
        <v>118</v>
      </c>
      <c r="AU350" s="172" t="s">
        <v>93</v>
      </c>
      <c r="AY350" s="172" t="s">
        <v>117</v>
      </c>
      <c r="BE350" s="259">
        <f t="shared" si="34"/>
        <v>0</v>
      </c>
      <c r="BF350" s="259">
        <f t="shared" si="35"/>
        <v>0</v>
      </c>
      <c r="BG350" s="259">
        <f t="shared" si="36"/>
        <v>0</v>
      </c>
      <c r="BH350" s="259">
        <f t="shared" si="37"/>
        <v>0</v>
      </c>
      <c r="BI350" s="259">
        <f t="shared" si="38"/>
        <v>0</v>
      </c>
      <c r="BJ350" s="172" t="s">
        <v>16</v>
      </c>
      <c r="BK350" s="259">
        <f t="shared" si="39"/>
        <v>0</v>
      </c>
      <c r="BL350" s="172" t="s">
        <v>132</v>
      </c>
      <c r="BM350" s="172" t="s">
        <v>2974</v>
      </c>
    </row>
    <row r="351" spans="2:65" s="182" customFormat="1" ht="25.5" customHeight="1">
      <c r="B351" s="183"/>
      <c r="C351" s="151" t="s">
        <v>1071</v>
      </c>
      <c r="D351" s="151" t="s">
        <v>118</v>
      </c>
      <c r="E351" s="152" t="s">
        <v>2975</v>
      </c>
      <c r="F351" s="341" t="s">
        <v>2976</v>
      </c>
      <c r="G351" s="341"/>
      <c r="H351" s="341"/>
      <c r="I351" s="341"/>
      <c r="J351" s="153" t="s">
        <v>238</v>
      </c>
      <c r="K351" s="154">
        <v>1</v>
      </c>
      <c r="L351" s="342"/>
      <c r="M351" s="342"/>
      <c r="N351" s="343">
        <f t="shared" si="30"/>
        <v>0</v>
      </c>
      <c r="O351" s="343"/>
      <c r="P351" s="343"/>
      <c r="Q351" s="343"/>
      <c r="R351" s="186"/>
      <c r="T351" s="254" t="s">
        <v>5</v>
      </c>
      <c r="U351" s="255" t="s">
        <v>36</v>
      </c>
      <c r="V351" s="256"/>
      <c r="W351" s="257">
        <f t="shared" si="31"/>
        <v>0</v>
      </c>
      <c r="X351" s="257">
        <v>0</v>
      </c>
      <c r="Y351" s="257">
        <f t="shared" si="32"/>
        <v>0</v>
      </c>
      <c r="Z351" s="257">
        <v>0</v>
      </c>
      <c r="AA351" s="258">
        <f t="shared" si="33"/>
        <v>0</v>
      </c>
      <c r="AR351" s="172" t="s">
        <v>132</v>
      </c>
      <c r="AT351" s="172" t="s">
        <v>118</v>
      </c>
      <c r="AU351" s="172" t="s">
        <v>93</v>
      </c>
      <c r="AY351" s="172" t="s">
        <v>117</v>
      </c>
      <c r="BE351" s="259">
        <f t="shared" si="34"/>
        <v>0</v>
      </c>
      <c r="BF351" s="259">
        <f t="shared" si="35"/>
        <v>0</v>
      </c>
      <c r="BG351" s="259">
        <f t="shared" si="36"/>
        <v>0</v>
      </c>
      <c r="BH351" s="259">
        <f t="shared" si="37"/>
        <v>0</v>
      </c>
      <c r="BI351" s="259">
        <f t="shared" si="38"/>
        <v>0</v>
      </c>
      <c r="BJ351" s="172" t="s">
        <v>16</v>
      </c>
      <c r="BK351" s="259">
        <f t="shared" si="39"/>
        <v>0</v>
      </c>
      <c r="BL351" s="172" t="s">
        <v>132</v>
      </c>
      <c r="BM351" s="172" t="s">
        <v>2977</v>
      </c>
    </row>
    <row r="352" spans="2:65" s="182" customFormat="1" ht="25.5" customHeight="1">
      <c r="B352" s="183"/>
      <c r="C352" s="151" t="s">
        <v>1075</v>
      </c>
      <c r="D352" s="151" t="s">
        <v>118</v>
      </c>
      <c r="E352" s="152" t="s">
        <v>2978</v>
      </c>
      <c r="F352" s="341" t="s">
        <v>2979</v>
      </c>
      <c r="G352" s="341"/>
      <c r="H352" s="341"/>
      <c r="I352" s="341"/>
      <c r="J352" s="153" t="s">
        <v>238</v>
      </c>
      <c r="K352" s="154">
        <v>1</v>
      </c>
      <c r="L352" s="342"/>
      <c r="M352" s="342"/>
      <c r="N352" s="343">
        <f t="shared" si="30"/>
        <v>0</v>
      </c>
      <c r="O352" s="343"/>
      <c r="P352" s="343"/>
      <c r="Q352" s="343"/>
      <c r="R352" s="186"/>
      <c r="T352" s="254" t="s">
        <v>5</v>
      </c>
      <c r="U352" s="255" t="s">
        <v>36</v>
      </c>
      <c r="V352" s="256"/>
      <c r="W352" s="257">
        <f t="shared" si="31"/>
        <v>0</v>
      </c>
      <c r="X352" s="257">
        <v>0</v>
      </c>
      <c r="Y352" s="257">
        <f t="shared" si="32"/>
        <v>0</v>
      </c>
      <c r="Z352" s="257">
        <v>0</v>
      </c>
      <c r="AA352" s="258">
        <f t="shared" si="33"/>
        <v>0</v>
      </c>
      <c r="AR352" s="172" t="s">
        <v>132</v>
      </c>
      <c r="AT352" s="172" t="s">
        <v>118</v>
      </c>
      <c r="AU352" s="172" t="s">
        <v>93</v>
      </c>
      <c r="AY352" s="172" t="s">
        <v>117</v>
      </c>
      <c r="BE352" s="259">
        <f t="shared" si="34"/>
        <v>0</v>
      </c>
      <c r="BF352" s="259">
        <f t="shared" si="35"/>
        <v>0</v>
      </c>
      <c r="BG352" s="259">
        <f t="shared" si="36"/>
        <v>0</v>
      </c>
      <c r="BH352" s="259">
        <f t="shared" si="37"/>
        <v>0</v>
      </c>
      <c r="BI352" s="259">
        <f t="shared" si="38"/>
        <v>0</v>
      </c>
      <c r="BJ352" s="172" t="s">
        <v>16</v>
      </c>
      <c r="BK352" s="259">
        <f t="shared" si="39"/>
        <v>0</v>
      </c>
      <c r="BL352" s="172" t="s">
        <v>132</v>
      </c>
      <c r="BM352" s="172" t="s">
        <v>2980</v>
      </c>
    </row>
    <row r="353" spans="2:65" s="182" customFormat="1" ht="38.25" customHeight="1">
      <c r="B353" s="183"/>
      <c r="C353" s="151" t="s">
        <v>1079</v>
      </c>
      <c r="D353" s="151" t="s">
        <v>118</v>
      </c>
      <c r="E353" s="152" t="s">
        <v>2981</v>
      </c>
      <c r="F353" s="341" t="s">
        <v>2982</v>
      </c>
      <c r="G353" s="341"/>
      <c r="H353" s="341"/>
      <c r="I353" s="341"/>
      <c r="J353" s="153" t="s">
        <v>124</v>
      </c>
      <c r="K353" s="154">
        <v>1</v>
      </c>
      <c r="L353" s="342"/>
      <c r="M353" s="342"/>
      <c r="N353" s="343">
        <f t="shared" si="30"/>
        <v>0</v>
      </c>
      <c r="O353" s="343"/>
      <c r="P353" s="343"/>
      <c r="Q353" s="343"/>
      <c r="R353" s="186"/>
      <c r="T353" s="254" t="s">
        <v>5</v>
      </c>
      <c r="U353" s="255" t="s">
        <v>36</v>
      </c>
      <c r="V353" s="256"/>
      <c r="W353" s="257">
        <f t="shared" si="31"/>
        <v>0</v>
      </c>
      <c r="X353" s="257">
        <v>0</v>
      </c>
      <c r="Y353" s="257">
        <f t="shared" si="32"/>
        <v>0</v>
      </c>
      <c r="Z353" s="257">
        <v>0</v>
      </c>
      <c r="AA353" s="258">
        <f t="shared" si="33"/>
        <v>0</v>
      </c>
      <c r="AR353" s="172" t="s">
        <v>132</v>
      </c>
      <c r="AT353" s="172" t="s">
        <v>118</v>
      </c>
      <c r="AU353" s="172" t="s">
        <v>93</v>
      </c>
      <c r="AY353" s="172" t="s">
        <v>117</v>
      </c>
      <c r="BE353" s="259">
        <f t="shared" si="34"/>
        <v>0</v>
      </c>
      <c r="BF353" s="259">
        <f t="shared" si="35"/>
        <v>0</v>
      </c>
      <c r="BG353" s="259">
        <f t="shared" si="36"/>
        <v>0</v>
      </c>
      <c r="BH353" s="259">
        <f t="shared" si="37"/>
        <v>0</v>
      </c>
      <c r="BI353" s="259">
        <f t="shared" si="38"/>
        <v>0</v>
      </c>
      <c r="BJ353" s="172" t="s">
        <v>16</v>
      </c>
      <c r="BK353" s="259">
        <f t="shared" si="39"/>
        <v>0</v>
      </c>
      <c r="BL353" s="172" t="s">
        <v>132</v>
      </c>
      <c r="BM353" s="172" t="s">
        <v>2983</v>
      </c>
    </row>
    <row r="354" spans="2:65" s="182" customFormat="1" ht="38.25" customHeight="1">
      <c r="B354" s="183"/>
      <c r="C354" s="151" t="s">
        <v>1083</v>
      </c>
      <c r="D354" s="151" t="s">
        <v>118</v>
      </c>
      <c r="E354" s="152" t="s">
        <v>2984</v>
      </c>
      <c r="F354" s="341" t="s">
        <v>2985</v>
      </c>
      <c r="G354" s="341"/>
      <c r="H354" s="341"/>
      <c r="I354" s="341"/>
      <c r="J354" s="153" t="s">
        <v>124</v>
      </c>
      <c r="K354" s="154">
        <v>1</v>
      </c>
      <c r="L354" s="342"/>
      <c r="M354" s="342"/>
      <c r="N354" s="343">
        <f t="shared" si="30"/>
        <v>0</v>
      </c>
      <c r="O354" s="343"/>
      <c r="P354" s="343"/>
      <c r="Q354" s="343"/>
      <c r="R354" s="186"/>
      <c r="T354" s="254" t="s">
        <v>5</v>
      </c>
      <c r="U354" s="255" t="s">
        <v>36</v>
      </c>
      <c r="V354" s="256"/>
      <c r="W354" s="257">
        <f t="shared" si="31"/>
        <v>0</v>
      </c>
      <c r="X354" s="257">
        <v>0</v>
      </c>
      <c r="Y354" s="257">
        <f t="shared" si="32"/>
        <v>0</v>
      </c>
      <c r="Z354" s="257">
        <v>0</v>
      </c>
      <c r="AA354" s="258">
        <f t="shared" si="33"/>
        <v>0</v>
      </c>
      <c r="AR354" s="172" t="s">
        <v>132</v>
      </c>
      <c r="AT354" s="172" t="s">
        <v>118</v>
      </c>
      <c r="AU354" s="172" t="s">
        <v>93</v>
      </c>
      <c r="AY354" s="172" t="s">
        <v>117</v>
      </c>
      <c r="BE354" s="259">
        <f t="shared" si="34"/>
        <v>0</v>
      </c>
      <c r="BF354" s="259">
        <f t="shared" si="35"/>
        <v>0</v>
      </c>
      <c r="BG354" s="259">
        <f t="shared" si="36"/>
        <v>0</v>
      </c>
      <c r="BH354" s="259">
        <f t="shared" si="37"/>
        <v>0</v>
      </c>
      <c r="BI354" s="259">
        <f t="shared" si="38"/>
        <v>0</v>
      </c>
      <c r="BJ354" s="172" t="s">
        <v>16</v>
      </c>
      <c r="BK354" s="259">
        <f t="shared" si="39"/>
        <v>0</v>
      </c>
      <c r="BL354" s="172" t="s">
        <v>132</v>
      </c>
      <c r="BM354" s="172" t="s">
        <v>2986</v>
      </c>
    </row>
    <row r="355" spans="2:65" s="182" customFormat="1" ht="38.25" customHeight="1">
      <c r="B355" s="183"/>
      <c r="C355" s="151" t="s">
        <v>1087</v>
      </c>
      <c r="D355" s="151" t="s">
        <v>118</v>
      </c>
      <c r="E355" s="152" t="s">
        <v>2987</v>
      </c>
      <c r="F355" s="341" t="s">
        <v>2988</v>
      </c>
      <c r="G355" s="341"/>
      <c r="H355" s="341"/>
      <c r="I355" s="341"/>
      <c r="J355" s="153" t="s">
        <v>124</v>
      </c>
      <c r="K355" s="154">
        <v>1</v>
      </c>
      <c r="L355" s="342"/>
      <c r="M355" s="342"/>
      <c r="N355" s="343">
        <f t="shared" si="30"/>
        <v>0</v>
      </c>
      <c r="O355" s="343"/>
      <c r="P355" s="343"/>
      <c r="Q355" s="343"/>
      <c r="R355" s="186"/>
      <c r="T355" s="254" t="s">
        <v>5</v>
      </c>
      <c r="U355" s="255" t="s">
        <v>36</v>
      </c>
      <c r="V355" s="256"/>
      <c r="W355" s="257">
        <f t="shared" si="31"/>
        <v>0</v>
      </c>
      <c r="X355" s="257">
        <v>0</v>
      </c>
      <c r="Y355" s="257">
        <f t="shared" si="32"/>
        <v>0</v>
      </c>
      <c r="Z355" s="257">
        <v>0</v>
      </c>
      <c r="AA355" s="258">
        <f t="shared" si="33"/>
        <v>0</v>
      </c>
      <c r="AR355" s="172" t="s">
        <v>132</v>
      </c>
      <c r="AT355" s="172" t="s">
        <v>118</v>
      </c>
      <c r="AU355" s="172" t="s">
        <v>93</v>
      </c>
      <c r="AY355" s="172" t="s">
        <v>117</v>
      </c>
      <c r="BE355" s="259">
        <f t="shared" si="34"/>
        <v>0</v>
      </c>
      <c r="BF355" s="259">
        <f t="shared" si="35"/>
        <v>0</v>
      </c>
      <c r="BG355" s="259">
        <f t="shared" si="36"/>
        <v>0</v>
      </c>
      <c r="BH355" s="259">
        <f t="shared" si="37"/>
        <v>0</v>
      </c>
      <c r="BI355" s="259">
        <f t="shared" si="38"/>
        <v>0</v>
      </c>
      <c r="BJ355" s="172" t="s">
        <v>16</v>
      </c>
      <c r="BK355" s="259">
        <f t="shared" si="39"/>
        <v>0</v>
      </c>
      <c r="BL355" s="172" t="s">
        <v>132</v>
      </c>
      <c r="BM355" s="172" t="s">
        <v>2989</v>
      </c>
    </row>
    <row r="356" spans="2:65" s="182" customFormat="1" ht="38.25" customHeight="1">
      <c r="B356" s="183"/>
      <c r="C356" s="151" t="s">
        <v>1091</v>
      </c>
      <c r="D356" s="151" t="s">
        <v>118</v>
      </c>
      <c r="E356" s="152" t="s">
        <v>2990</v>
      </c>
      <c r="F356" s="341" t="s">
        <v>2991</v>
      </c>
      <c r="G356" s="341"/>
      <c r="H356" s="341"/>
      <c r="I356" s="341"/>
      <c r="J356" s="153" t="s">
        <v>124</v>
      </c>
      <c r="K356" s="154">
        <v>1</v>
      </c>
      <c r="L356" s="342"/>
      <c r="M356" s="342"/>
      <c r="N356" s="343">
        <f t="shared" si="30"/>
        <v>0</v>
      </c>
      <c r="O356" s="343"/>
      <c r="P356" s="343"/>
      <c r="Q356" s="343"/>
      <c r="R356" s="186"/>
      <c r="T356" s="254" t="s">
        <v>5</v>
      </c>
      <c r="U356" s="255" t="s">
        <v>36</v>
      </c>
      <c r="V356" s="256"/>
      <c r="W356" s="257">
        <f t="shared" si="31"/>
        <v>0</v>
      </c>
      <c r="X356" s="257">
        <v>0</v>
      </c>
      <c r="Y356" s="257">
        <f t="shared" si="32"/>
        <v>0</v>
      </c>
      <c r="Z356" s="257">
        <v>0</v>
      </c>
      <c r="AA356" s="258">
        <f t="shared" si="33"/>
        <v>0</v>
      </c>
      <c r="AR356" s="172" t="s">
        <v>132</v>
      </c>
      <c r="AT356" s="172" t="s">
        <v>118</v>
      </c>
      <c r="AU356" s="172" t="s">
        <v>93</v>
      </c>
      <c r="AY356" s="172" t="s">
        <v>117</v>
      </c>
      <c r="BE356" s="259">
        <f t="shared" si="34"/>
        <v>0</v>
      </c>
      <c r="BF356" s="259">
        <f t="shared" si="35"/>
        <v>0</v>
      </c>
      <c r="BG356" s="259">
        <f t="shared" si="36"/>
        <v>0</v>
      </c>
      <c r="BH356" s="259">
        <f t="shared" si="37"/>
        <v>0</v>
      </c>
      <c r="BI356" s="259">
        <f t="shared" si="38"/>
        <v>0</v>
      </c>
      <c r="BJ356" s="172" t="s">
        <v>16</v>
      </c>
      <c r="BK356" s="259">
        <f t="shared" si="39"/>
        <v>0</v>
      </c>
      <c r="BL356" s="172" t="s">
        <v>132</v>
      </c>
      <c r="BM356" s="172" t="s">
        <v>2992</v>
      </c>
    </row>
    <row r="357" spans="2:65" s="182" customFormat="1" ht="25.5" customHeight="1">
      <c r="B357" s="183"/>
      <c r="C357" s="151" t="s">
        <v>1095</v>
      </c>
      <c r="D357" s="151" t="s">
        <v>118</v>
      </c>
      <c r="E357" s="152" t="s">
        <v>2993</v>
      </c>
      <c r="F357" s="341" t="s">
        <v>2994</v>
      </c>
      <c r="G357" s="341"/>
      <c r="H357" s="341"/>
      <c r="I357" s="341"/>
      <c r="J357" s="153" t="s">
        <v>142</v>
      </c>
      <c r="K357" s="154">
        <v>1</v>
      </c>
      <c r="L357" s="342"/>
      <c r="M357" s="342"/>
      <c r="N357" s="343">
        <f t="shared" si="30"/>
        <v>0</v>
      </c>
      <c r="O357" s="343"/>
      <c r="P357" s="343"/>
      <c r="Q357" s="343"/>
      <c r="R357" s="186"/>
      <c r="T357" s="254" t="s">
        <v>5</v>
      </c>
      <c r="U357" s="255" t="s">
        <v>36</v>
      </c>
      <c r="V357" s="256"/>
      <c r="W357" s="257">
        <f t="shared" si="31"/>
        <v>0</v>
      </c>
      <c r="X357" s="257">
        <v>0</v>
      </c>
      <c r="Y357" s="257">
        <f t="shared" si="32"/>
        <v>0</v>
      </c>
      <c r="Z357" s="257">
        <v>0</v>
      </c>
      <c r="AA357" s="258">
        <f t="shared" si="33"/>
        <v>0</v>
      </c>
      <c r="AR357" s="172" t="s">
        <v>132</v>
      </c>
      <c r="AT357" s="172" t="s">
        <v>118</v>
      </c>
      <c r="AU357" s="172" t="s">
        <v>93</v>
      </c>
      <c r="AY357" s="172" t="s">
        <v>117</v>
      </c>
      <c r="BE357" s="259">
        <f t="shared" si="34"/>
        <v>0</v>
      </c>
      <c r="BF357" s="259">
        <f t="shared" si="35"/>
        <v>0</v>
      </c>
      <c r="BG357" s="259">
        <f t="shared" si="36"/>
        <v>0</v>
      </c>
      <c r="BH357" s="259">
        <f t="shared" si="37"/>
        <v>0</v>
      </c>
      <c r="BI357" s="259">
        <f t="shared" si="38"/>
        <v>0</v>
      </c>
      <c r="BJ357" s="172" t="s">
        <v>16</v>
      </c>
      <c r="BK357" s="259">
        <f t="shared" si="39"/>
        <v>0</v>
      </c>
      <c r="BL357" s="172" t="s">
        <v>132</v>
      </c>
      <c r="BM357" s="172" t="s">
        <v>2995</v>
      </c>
    </row>
    <row r="358" spans="2:65" s="182" customFormat="1" ht="16.5" customHeight="1">
      <c r="B358" s="183"/>
      <c r="C358" s="151" t="s">
        <v>1099</v>
      </c>
      <c r="D358" s="151" t="s">
        <v>118</v>
      </c>
      <c r="E358" s="152" t="s">
        <v>2996</v>
      </c>
      <c r="F358" s="341" t="s">
        <v>2997</v>
      </c>
      <c r="G358" s="341"/>
      <c r="H358" s="341"/>
      <c r="I358" s="341"/>
      <c r="J358" s="153" t="s">
        <v>238</v>
      </c>
      <c r="K358" s="154">
        <v>1</v>
      </c>
      <c r="L358" s="342"/>
      <c r="M358" s="342"/>
      <c r="N358" s="343">
        <f t="shared" si="30"/>
        <v>0</v>
      </c>
      <c r="O358" s="343"/>
      <c r="P358" s="343"/>
      <c r="Q358" s="343"/>
      <c r="R358" s="186"/>
      <c r="T358" s="254" t="s">
        <v>5</v>
      </c>
      <c r="U358" s="255" t="s">
        <v>36</v>
      </c>
      <c r="V358" s="256"/>
      <c r="W358" s="257">
        <f t="shared" si="31"/>
        <v>0</v>
      </c>
      <c r="X358" s="257">
        <v>0</v>
      </c>
      <c r="Y358" s="257">
        <f t="shared" si="32"/>
        <v>0</v>
      </c>
      <c r="Z358" s="257">
        <v>0</v>
      </c>
      <c r="AA358" s="258">
        <f t="shared" si="33"/>
        <v>0</v>
      </c>
      <c r="AR358" s="172" t="s">
        <v>132</v>
      </c>
      <c r="AT358" s="172" t="s">
        <v>118</v>
      </c>
      <c r="AU358" s="172" t="s">
        <v>93</v>
      </c>
      <c r="AY358" s="172" t="s">
        <v>117</v>
      </c>
      <c r="BE358" s="259">
        <f t="shared" si="34"/>
        <v>0</v>
      </c>
      <c r="BF358" s="259">
        <f t="shared" si="35"/>
        <v>0</v>
      </c>
      <c r="BG358" s="259">
        <f t="shared" si="36"/>
        <v>0</v>
      </c>
      <c r="BH358" s="259">
        <f t="shared" si="37"/>
        <v>0</v>
      </c>
      <c r="BI358" s="259">
        <f t="shared" si="38"/>
        <v>0</v>
      </c>
      <c r="BJ358" s="172" t="s">
        <v>16</v>
      </c>
      <c r="BK358" s="259">
        <f t="shared" si="39"/>
        <v>0</v>
      </c>
      <c r="BL358" s="172" t="s">
        <v>132</v>
      </c>
      <c r="BM358" s="172" t="s">
        <v>2998</v>
      </c>
    </row>
    <row r="359" spans="2:65" s="182" customFormat="1" ht="16.5" customHeight="1">
      <c r="B359" s="183"/>
      <c r="C359" s="151" t="s">
        <v>1103</v>
      </c>
      <c r="D359" s="151" t="s">
        <v>118</v>
      </c>
      <c r="E359" s="152" t="s">
        <v>2999</v>
      </c>
      <c r="F359" s="341" t="s">
        <v>3000</v>
      </c>
      <c r="G359" s="341"/>
      <c r="H359" s="341"/>
      <c r="I359" s="341"/>
      <c r="J359" s="153" t="s">
        <v>238</v>
      </c>
      <c r="K359" s="154">
        <v>1</v>
      </c>
      <c r="L359" s="342"/>
      <c r="M359" s="342"/>
      <c r="N359" s="343">
        <f t="shared" si="30"/>
        <v>0</v>
      </c>
      <c r="O359" s="343"/>
      <c r="P359" s="343"/>
      <c r="Q359" s="343"/>
      <c r="R359" s="186"/>
      <c r="T359" s="254" t="s">
        <v>5</v>
      </c>
      <c r="U359" s="255" t="s">
        <v>36</v>
      </c>
      <c r="V359" s="256"/>
      <c r="W359" s="257">
        <f t="shared" si="31"/>
        <v>0</v>
      </c>
      <c r="X359" s="257">
        <v>0</v>
      </c>
      <c r="Y359" s="257">
        <f t="shared" si="32"/>
        <v>0</v>
      </c>
      <c r="Z359" s="257">
        <v>0</v>
      </c>
      <c r="AA359" s="258">
        <f t="shared" si="33"/>
        <v>0</v>
      </c>
      <c r="AR359" s="172" t="s">
        <v>132</v>
      </c>
      <c r="AT359" s="172" t="s">
        <v>118</v>
      </c>
      <c r="AU359" s="172" t="s">
        <v>93</v>
      </c>
      <c r="AY359" s="172" t="s">
        <v>117</v>
      </c>
      <c r="BE359" s="259">
        <f t="shared" si="34"/>
        <v>0</v>
      </c>
      <c r="BF359" s="259">
        <f t="shared" si="35"/>
        <v>0</v>
      </c>
      <c r="BG359" s="259">
        <f t="shared" si="36"/>
        <v>0</v>
      </c>
      <c r="BH359" s="259">
        <f t="shared" si="37"/>
        <v>0</v>
      </c>
      <c r="BI359" s="259">
        <f t="shared" si="38"/>
        <v>0</v>
      </c>
      <c r="BJ359" s="172" t="s">
        <v>16</v>
      </c>
      <c r="BK359" s="259">
        <f t="shared" si="39"/>
        <v>0</v>
      </c>
      <c r="BL359" s="172" t="s">
        <v>132</v>
      </c>
      <c r="BM359" s="172" t="s">
        <v>3001</v>
      </c>
    </row>
    <row r="360" spans="2:65" s="182" customFormat="1" ht="16.5" customHeight="1">
      <c r="B360" s="183"/>
      <c r="C360" s="151" t="s">
        <v>1107</v>
      </c>
      <c r="D360" s="151" t="s">
        <v>118</v>
      </c>
      <c r="E360" s="152" t="s">
        <v>3002</v>
      </c>
      <c r="F360" s="341" t="s">
        <v>3003</v>
      </c>
      <c r="G360" s="341"/>
      <c r="H360" s="341"/>
      <c r="I360" s="341"/>
      <c r="J360" s="153" t="s">
        <v>142</v>
      </c>
      <c r="K360" s="154">
        <v>1</v>
      </c>
      <c r="L360" s="342"/>
      <c r="M360" s="342"/>
      <c r="N360" s="343">
        <f t="shared" si="30"/>
        <v>0</v>
      </c>
      <c r="O360" s="343"/>
      <c r="P360" s="343"/>
      <c r="Q360" s="343"/>
      <c r="R360" s="186"/>
      <c r="T360" s="254" t="s">
        <v>5</v>
      </c>
      <c r="U360" s="255" t="s">
        <v>36</v>
      </c>
      <c r="V360" s="256"/>
      <c r="W360" s="257">
        <f t="shared" si="31"/>
        <v>0</v>
      </c>
      <c r="X360" s="257">
        <v>0</v>
      </c>
      <c r="Y360" s="257">
        <f t="shared" si="32"/>
        <v>0</v>
      </c>
      <c r="Z360" s="257">
        <v>0</v>
      </c>
      <c r="AA360" s="258">
        <f t="shared" si="33"/>
        <v>0</v>
      </c>
      <c r="AR360" s="172" t="s">
        <v>132</v>
      </c>
      <c r="AT360" s="172" t="s">
        <v>118</v>
      </c>
      <c r="AU360" s="172" t="s">
        <v>93</v>
      </c>
      <c r="AY360" s="172" t="s">
        <v>117</v>
      </c>
      <c r="BE360" s="259">
        <f t="shared" si="34"/>
        <v>0</v>
      </c>
      <c r="BF360" s="259">
        <f t="shared" si="35"/>
        <v>0</v>
      </c>
      <c r="BG360" s="259">
        <f t="shared" si="36"/>
        <v>0</v>
      </c>
      <c r="BH360" s="259">
        <f t="shared" si="37"/>
        <v>0</v>
      </c>
      <c r="BI360" s="259">
        <f t="shared" si="38"/>
        <v>0</v>
      </c>
      <c r="BJ360" s="172" t="s">
        <v>16</v>
      </c>
      <c r="BK360" s="259">
        <f t="shared" si="39"/>
        <v>0</v>
      </c>
      <c r="BL360" s="172" t="s">
        <v>132</v>
      </c>
      <c r="BM360" s="172" t="s">
        <v>3004</v>
      </c>
    </row>
    <row r="361" spans="2:65" s="182" customFormat="1" ht="16.5" customHeight="1">
      <c r="B361" s="183"/>
      <c r="C361" s="151" t="s">
        <v>1111</v>
      </c>
      <c r="D361" s="151" t="s">
        <v>118</v>
      </c>
      <c r="E361" s="152" t="s">
        <v>3005</v>
      </c>
      <c r="F361" s="341" t="s">
        <v>3006</v>
      </c>
      <c r="G361" s="341"/>
      <c r="H361" s="341"/>
      <c r="I361" s="341"/>
      <c r="J361" s="153" t="s">
        <v>142</v>
      </c>
      <c r="K361" s="154">
        <v>1</v>
      </c>
      <c r="L361" s="342"/>
      <c r="M361" s="342"/>
      <c r="N361" s="343">
        <f t="shared" si="30"/>
        <v>0</v>
      </c>
      <c r="O361" s="343"/>
      <c r="P361" s="343"/>
      <c r="Q361" s="343"/>
      <c r="R361" s="186"/>
      <c r="T361" s="254" t="s">
        <v>5</v>
      </c>
      <c r="U361" s="255" t="s">
        <v>36</v>
      </c>
      <c r="V361" s="256"/>
      <c r="W361" s="257">
        <f t="shared" si="31"/>
        <v>0</v>
      </c>
      <c r="X361" s="257">
        <v>0</v>
      </c>
      <c r="Y361" s="257">
        <f t="shared" si="32"/>
        <v>0</v>
      </c>
      <c r="Z361" s="257">
        <v>0</v>
      </c>
      <c r="AA361" s="258">
        <f t="shared" si="33"/>
        <v>0</v>
      </c>
      <c r="AR361" s="172" t="s">
        <v>132</v>
      </c>
      <c r="AT361" s="172" t="s">
        <v>118</v>
      </c>
      <c r="AU361" s="172" t="s">
        <v>93</v>
      </c>
      <c r="AY361" s="172" t="s">
        <v>117</v>
      </c>
      <c r="BE361" s="259">
        <f t="shared" si="34"/>
        <v>0</v>
      </c>
      <c r="BF361" s="259">
        <f t="shared" si="35"/>
        <v>0</v>
      </c>
      <c r="BG361" s="259">
        <f t="shared" si="36"/>
        <v>0</v>
      </c>
      <c r="BH361" s="259">
        <f t="shared" si="37"/>
        <v>0</v>
      </c>
      <c r="BI361" s="259">
        <f t="shared" si="38"/>
        <v>0</v>
      </c>
      <c r="BJ361" s="172" t="s">
        <v>16</v>
      </c>
      <c r="BK361" s="259">
        <f t="shared" si="39"/>
        <v>0</v>
      </c>
      <c r="BL361" s="172" t="s">
        <v>132</v>
      </c>
      <c r="BM361" s="172" t="s">
        <v>3007</v>
      </c>
    </row>
    <row r="362" spans="2:65" s="182" customFormat="1" ht="16.5" customHeight="1">
      <c r="B362" s="183"/>
      <c r="C362" s="151" t="s">
        <v>1115</v>
      </c>
      <c r="D362" s="151" t="s">
        <v>118</v>
      </c>
      <c r="E362" s="152" t="s">
        <v>3008</v>
      </c>
      <c r="F362" s="341" t="s">
        <v>3009</v>
      </c>
      <c r="G362" s="341"/>
      <c r="H362" s="341"/>
      <c r="I362" s="341"/>
      <c r="J362" s="153" t="s">
        <v>142</v>
      </c>
      <c r="K362" s="154">
        <v>1</v>
      </c>
      <c r="L362" s="342"/>
      <c r="M362" s="342"/>
      <c r="N362" s="343">
        <f t="shared" si="30"/>
        <v>0</v>
      </c>
      <c r="O362" s="343"/>
      <c r="P362" s="343"/>
      <c r="Q362" s="343"/>
      <c r="R362" s="186"/>
      <c r="T362" s="254" t="s">
        <v>5</v>
      </c>
      <c r="U362" s="255" t="s">
        <v>36</v>
      </c>
      <c r="V362" s="256"/>
      <c r="W362" s="257">
        <f t="shared" si="31"/>
        <v>0</v>
      </c>
      <c r="X362" s="257">
        <v>0</v>
      </c>
      <c r="Y362" s="257">
        <f t="shared" si="32"/>
        <v>0</v>
      </c>
      <c r="Z362" s="257">
        <v>0</v>
      </c>
      <c r="AA362" s="258">
        <f t="shared" si="33"/>
        <v>0</v>
      </c>
      <c r="AR362" s="172" t="s">
        <v>132</v>
      </c>
      <c r="AT362" s="172" t="s">
        <v>118</v>
      </c>
      <c r="AU362" s="172" t="s">
        <v>93</v>
      </c>
      <c r="AY362" s="172" t="s">
        <v>117</v>
      </c>
      <c r="BE362" s="259">
        <f t="shared" si="34"/>
        <v>0</v>
      </c>
      <c r="BF362" s="259">
        <f t="shared" si="35"/>
        <v>0</v>
      </c>
      <c r="BG362" s="259">
        <f t="shared" si="36"/>
        <v>0</v>
      </c>
      <c r="BH362" s="259">
        <f t="shared" si="37"/>
        <v>0</v>
      </c>
      <c r="BI362" s="259">
        <f t="shared" si="38"/>
        <v>0</v>
      </c>
      <c r="BJ362" s="172" t="s">
        <v>16</v>
      </c>
      <c r="BK362" s="259">
        <f t="shared" si="39"/>
        <v>0</v>
      </c>
      <c r="BL362" s="172" t="s">
        <v>132</v>
      </c>
      <c r="BM362" s="172" t="s">
        <v>3010</v>
      </c>
    </row>
    <row r="363" spans="2:65" s="182" customFormat="1" ht="16.5" customHeight="1">
      <c r="B363" s="183"/>
      <c r="C363" s="151" t="s">
        <v>1119</v>
      </c>
      <c r="D363" s="151" t="s">
        <v>118</v>
      </c>
      <c r="E363" s="152" t="s">
        <v>3011</v>
      </c>
      <c r="F363" s="341" t="s">
        <v>3012</v>
      </c>
      <c r="G363" s="341"/>
      <c r="H363" s="341"/>
      <c r="I363" s="341"/>
      <c r="J363" s="153" t="s">
        <v>142</v>
      </c>
      <c r="K363" s="154">
        <v>1</v>
      </c>
      <c r="L363" s="342"/>
      <c r="M363" s="342"/>
      <c r="N363" s="343">
        <f t="shared" si="30"/>
        <v>0</v>
      </c>
      <c r="O363" s="343"/>
      <c r="P363" s="343"/>
      <c r="Q363" s="343"/>
      <c r="R363" s="186"/>
      <c r="T363" s="254" t="s">
        <v>5</v>
      </c>
      <c r="U363" s="255" t="s">
        <v>36</v>
      </c>
      <c r="V363" s="256"/>
      <c r="W363" s="257">
        <f t="shared" si="31"/>
        <v>0</v>
      </c>
      <c r="X363" s="257">
        <v>0</v>
      </c>
      <c r="Y363" s="257">
        <f t="shared" si="32"/>
        <v>0</v>
      </c>
      <c r="Z363" s="257">
        <v>0</v>
      </c>
      <c r="AA363" s="258">
        <f t="shared" si="33"/>
        <v>0</v>
      </c>
      <c r="AR363" s="172" t="s">
        <v>132</v>
      </c>
      <c r="AT363" s="172" t="s">
        <v>118</v>
      </c>
      <c r="AU363" s="172" t="s">
        <v>93</v>
      </c>
      <c r="AY363" s="172" t="s">
        <v>117</v>
      </c>
      <c r="BE363" s="259">
        <f t="shared" si="34"/>
        <v>0</v>
      </c>
      <c r="BF363" s="259">
        <f t="shared" si="35"/>
        <v>0</v>
      </c>
      <c r="BG363" s="259">
        <f t="shared" si="36"/>
        <v>0</v>
      </c>
      <c r="BH363" s="259">
        <f t="shared" si="37"/>
        <v>0</v>
      </c>
      <c r="BI363" s="259">
        <f t="shared" si="38"/>
        <v>0</v>
      </c>
      <c r="BJ363" s="172" t="s">
        <v>16</v>
      </c>
      <c r="BK363" s="259">
        <f t="shared" si="39"/>
        <v>0</v>
      </c>
      <c r="BL363" s="172" t="s">
        <v>132</v>
      </c>
      <c r="BM363" s="172" t="s">
        <v>3013</v>
      </c>
    </row>
    <row r="364" spans="2:65" s="182" customFormat="1" ht="16.5" customHeight="1">
      <c r="B364" s="183"/>
      <c r="C364" s="151" t="s">
        <v>1123</v>
      </c>
      <c r="D364" s="151" t="s">
        <v>118</v>
      </c>
      <c r="E364" s="152" t="s">
        <v>3014</v>
      </c>
      <c r="F364" s="341" t="s">
        <v>3015</v>
      </c>
      <c r="G364" s="341"/>
      <c r="H364" s="341"/>
      <c r="I364" s="341"/>
      <c r="J364" s="153" t="s">
        <v>142</v>
      </c>
      <c r="K364" s="154">
        <v>1</v>
      </c>
      <c r="L364" s="342"/>
      <c r="M364" s="342"/>
      <c r="N364" s="343">
        <f t="shared" si="30"/>
        <v>0</v>
      </c>
      <c r="O364" s="343"/>
      <c r="P364" s="343"/>
      <c r="Q364" s="343"/>
      <c r="R364" s="186"/>
      <c r="T364" s="254" t="s">
        <v>5</v>
      </c>
      <c r="U364" s="255" t="s">
        <v>36</v>
      </c>
      <c r="V364" s="256"/>
      <c r="W364" s="257">
        <f t="shared" si="31"/>
        <v>0</v>
      </c>
      <c r="X364" s="257">
        <v>0</v>
      </c>
      <c r="Y364" s="257">
        <f t="shared" si="32"/>
        <v>0</v>
      </c>
      <c r="Z364" s="257">
        <v>0</v>
      </c>
      <c r="AA364" s="258">
        <f t="shared" si="33"/>
        <v>0</v>
      </c>
      <c r="AR364" s="172" t="s">
        <v>132</v>
      </c>
      <c r="AT364" s="172" t="s">
        <v>118</v>
      </c>
      <c r="AU364" s="172" t="s">
        <v>93</v>
      </c>
      <c r="AY364" s="172" t="s">
        <v>117</v>
      </c>
      <c r="BE364" s="259">
        <f t="shared" si="34"/>
        <v>0</v>
      </c>
      <c r="BF364" s="259">
        <f t="shared" si="35"/>
        <v>0</v>
      </c>
      <c r="BG364" s="259">
        <f t="shared" si="36"/>
        <v>0</v>
      </c>
      <c r="BH364" s="259">
        <f t="shared" si="37"/>
        <v>0</v>
      </c>
      <c r="BI364" s="259">
        <f t="shared" si="38"/>
        <v>0</v>
      </c>
      <c r="BJ364" s="172" t="s">
        <v>16</v>
      </c>
      <c r="BK364" s="259">
        <f t="shared" si="39"/>
        <v>0</v>
      </c>
      <c r="BL364" s="172" t="s">
        <v>132</v>
      </c>
      <c r="BM364" s="172" t="s">
        <v>3016</v>
      </c>
    </row>
    <row r="365" spans="2:65" s="182" customFormat="1" ht="16.5" customHeight="1">
      <c r="B365" s="183"/>
      <c r="C365" s="151" t="s">
        <v>1127</v>
      </c>
      <c r="D365" s="151" t="s">
        <v>118</v>
      </c>
      <c r="E365" s="152" t="s">
        <v>3017</v>
      </c>
      <c r="F365" s="341" t="s">
        <v>3018</v>
      </c>
      <c r="G365" s="341"/>
      <c r="H365" s="341"/>
      <c r="I365" s="341"/>
      <c r="J365" s="153" t="s">
        <v>142</v>
      </c>
      <c r="K365" s="154">
        <v>1</v>
      </c>
      <c r="L365" s="342"/>
      <c r="M365" s="342"/>
      <c r="N365" s="343">
        <f t="shared" si="30"/>
        <v>0</v>
      </c>
      <c r="O365" s="343"/>
      <c r="P365" s="343"/>
      <c r="Q365" s="343"/>
      <c r="R365" s="186"/>
      <c r="T365" s="254" t="s">
        <v>5</v>
      </c>
      <c r="U365" s="255" t="s">
        <v>36</v>
      </c>
      <c r="V365" s="256"/>
      <c r="W365" s="257">
        <f t="shared" si="31"/>
        <v>0</v>
      </c>
      <c r="X365" s="257">
        <v>0</v>
      </c>
      <c r="Y365" s="257">
        <f t="shared" si="32"/>
        <v>0</v>
      </c>
      <c r="Z365" s="257">
        <v>0</v>
      </c>
      <c r="AA365" s="258">
        <f t="shared" si="33"/>
        <v>0</v>
      </c>
      <c r="AR365" s="172" t="s">
        <v>132</v>
      </c>
      <c r="AT365" s="172" t="s">
        <v>118</v>
      </c>
      <c r="AU365" s="172" t="s">
        <v>93</v>
      </c>
      <c r="AY365" s="172" t="s">
        <v>117</v>
      </c>
      <c r="BE365" s="259">
        <f t="shared" si="34"/>
        <v>0</v>
      </c>
      <c r="BF365" s="259">
        <f t="shared" si="35"/>
        <v>0</v>
      </c>
      <c r="BG365" s="259">
        <f t="shared" si="36"/>
        <v>0</v>
      </c>
      <c r="BH365" s="259">
        <f t="shared" si="37"/>
        <v>0</v>
      </c>
      <c r="BI365" s="259">
        <f t="shared" si="38"/>
        <v>0</v>
      </c>
      <c r="BJ365" s="172" t="s">
        <v>16</v>
      </c>
      <c r="BK365" s="259">
        <f t="shared" si="39"/>
        <v>0</v>
      </c>
      <c r="BL365" s="172" t="s">
        <v>132</v>
      </c>
      <c r="BM365" s="172" t="s">
        <v>3019</v>
      </c>
    </row>
    <row r="366" spans="2:65" s="182" customFormat="1" ht="25.5" customHeight="1">
      <c r="B366" s="183"/>
      <c r="C366" s="151" t="s">
        <v>1131</v>
      </c>
      <c r="D366" s="151" t="s">
        <v>118</v>
      </c>
      <c r="E366" s="152" t="s">
        <v>3020</v>
      </c>
      <c r="F366" s="341" t="s">
        <v>3021</v>
      </c>
      <c r="G366" s="341"/>
      <c r="H366" s="341"/>
      <c r="I366" s="341"/>
      <c r="J366" s="153" t="s">
        <v>142</v>
      </c>
      <c r="K366" s="154">
        <v>1</v>
      </c>
      <c r="L366" s="342"/>
      <c r="M366" s="342"/>
      <c r="N366" s="343">
        <f t="shared" si="30"/>
        <v>0</v>
      </c>
      <c r="O366" s="343"/>
      <c r="P366" s="343"/>
      <c r="Q366" s="343"/>
      <c r="R366" s="186"/>
      <c r="T366" s="254" t="s">
        <v>5</v>
      </c>
      <c r="U366" s="255" t="s">
        <v>36</v>
      </c>
      <c r="V366" s="256"/>
      <c r="W366" s="257">
        <f t="shared" si="31"/>
        <v>0</v>
      </c>
      <c r="X366" s="257">
        <v>0</v>
      </c>
      <c r="Y366" s="257">
        <f t="shared" si="32"/>
        <v>0</v>
      </c>
      <c r="Z366" s="257">
        <v>0</v>
      </c>
      <c r="AA366" s="258">
        <f t="shared" si="33"/>
        <v>0</v>
      </c>
      <c r="AR366" s="172" t="s">
        <v>132</v>
      </c>
      <c r="AT366" s="172" t="s">
        <v>118</v>
      </c>
      <c r="AU366" s="172" t="s">
        <v>93</v>
      </c>
      <c r="AY366" s="172" t="s">
        <v>117</v>
      </c>
      <c r="BE366" s="259">
        <f t="shared" si="34"/>
        <v>0</v>
      </c>
      <c r="BF366" s="259">
        <f t="shared" si="35"/>
        <v>0</v>
      </c>
      <c r="BG366" s="259">
        <f t="shared" si="36"/>
        <v>0</v>
      </c>
      <c r="BH366" s="259">
        <f t="shared" si="37"/>
        <v>0</v>
      </c>
      <c r="BI366" s="259">
        <f t="shared" si="38"/>
        <v>0</v>
      </c>
      <c r="BJ366" s="172" t="s">
        <v>16</v>
      </c>
      <c r="BK366" s="259">
        <f t="shared" si="39"/>
        <v>0</v>
      </c>
      <c r="BL366" s="172" t="s">
        <v>132</v>
      </c>
      <c r="BM366" s="172" t="s">
        <v>3022</v>
      </c>
    </row>
    <row r="367" spans="2:65" s="182" customFormat="1" ht="38.25" customHeight="1">
      <c r="B367" s="183"/>
      <c r="C367" s="151" t="s">
        <v>1135</v>
      </c>
      <c r="D367" s="151" t="s">
        <v>118</v>
      </c>
      <c r="E367" s="152" t="s">
        <v>3023</v>
      </c>
      <c r="F367" s="341" t="s">
        <v>3024</v>
      </c>
      <c r="G367" s="341"/>
      <c r="H367" s="341"/>
      <c r="I367" s="341"/>
      <c r="J367" s="153" t="s">
        <v>142</v>
      </c>
      <c r="K367" s="154">
        <v>1</v>
      </c>
      <c r="L367" s="342"/>
      <c r="M367" s="342"/>
      <c r="N367" s="343">
        <f t="shared" si="30"/>
        <v>0</v>
      </c>
      <c r="O367" s="343"/>
      <c r="P367" s="343"/>
      <c r="Q367" s="343"/>
      <c r="R367" s="186"/>
      <c r="T367" s="254" t="s">
        <v>5</v>
      </c>
      <c r="U367" s="255" t="s">
        <v>36</v>
      </c>
      <c r="V367" s="256"/>
      <c r="W367" s="257">
        <f t="shared" si="31"/>
        <v>0</v>
      </c>
      <c r="X367" s="257">
        <v>0</v>
      </c>
      <c r="Y367" s="257">
        <f t="shared" si="32"/>
        <v>0</v>
      </c>
      <c r="Z367" s="257">
        <v>0</v>
      </c>
      <c r="AA367" s="258">
        <f t="shared" si="33"/>
        <v>0</v>
      </c>
      <c r="AR367" s="172" t="s">
        <v>132</v>
      </c>
      <c r="AT367" s="172" t="s">
        <v>118</v>
      </c>
      <c r="AU367" s="172" t="s">
        <v>93</v>
      </c>
      <c r="AY367" s="172" t="s">
        <v>117</v>
      </c>
      <c r="BE367" s="259">
        <f t="shared" si="34"/>
        <v>0</v>
      </c>
      <c r="BF367" s="259">
        <f t="shared" si="35"/>
        <v>0</v>
      </c>
      <c r="BG367" s="259">
        <f t="shared" si="36"/>
        <v>0</v>
      </c>
      <c r="BH367" s="259">
        <f t="shared" si="37"/>
        <v>0</v>
      </c>
      <c r="BI367" s="259">
        <f t="shared" si="38"/>
        <v>0</v>
      </c>
      <c r="BJ367" s="172" t="s">
        <v>16</v>
      </c>
      <c r="BK367" s="259">
        <f t="shared" si="39"/>
        <v>0</v>
      </c>
      <c r="BL367" s="172" t="s">
        <v>132</v>
      </c>
      <c r="BM367" s="172" t="s">
        <v>3025</v>
      </c>
    </row>
    <row r="368" spans="2:65" s="182" customFormat="1" ht="25.5" customHeight="1">
      <c r="B368" s="183"/>
      <c r="C368" s="151" t="s">
        <v>1139</v>
      </c>
      <c r="D368" s="151" t="s">
        <v>118</v>
      </c>
      <c r="E368" s="152" t="s">
        <v>3026</v>
      </c>
      <c r="F368" s="341" t="s">
        <v>3027</v>
      </c>
      <c r="G368" s="341"/>
      <c r="H368" s="341"/>
      <c r="I368" s="341"/>
      <c r="J368" s="153" t="s">
        <v>124</v>
      </c>
      <c r="K368" s="154">
        <v>1</v>
      </c>
      <c r="L368" s="342"/>
      <c r="M368" s="342"/>
      <c r="N368" s="343">
        <f t="shared" si="30"/>
        <v>0</v>
      </c>
      <c r="O368" s="343"/>
      <c r="P368" s="343"/>
      <c r="Q368" s="343"/>
      <c r="R368" s="186"/>
      <c r="T368" s="254" t="s">
        <v>5</v>
      </c>
      <c r="U368" s="255" t="s">
        <v>36</v>
      </c>
      <c r="V368" s="256"/>
      <c r="W368" s="257">
        <f t="shared" si="31"/>
        <v>0</v>
      </c>
      <c r="X368" s="257">
        <v>0</v>
      </c>
      <c r="Y368" s="257">
        <f t="shared" si="32"/>
        <v>0</v>
      </c>
      <c r="Z368" s="257">
        <v>0</v>
      </c>
      <c r="AA368" s="258">
        <f t="shared" si="33"/>
        <v>0</v>
      </c>
      <c r="AR368" s="172" t="s">
        <v>132</v>
      </c>
      <c r="AT368" s="172" t="s">
        <v>118</v>
      </c>
      <c r="AU368" s="172" t="s">
        <v>93</v>
      </c>
      <c r="AY368" s="172" t="s">
        <v>117</v>
      </c>
      <c r="BE368" s="259">
        <f t="shared" si="34"/>
        <v>0</v>
      </c>
      <c r="BF368" s="259">
        <f t="shared" si="35"/>
        <v>0</v>
      </c>
      <c r="BG368" s="259">
        <f t="shared" si="36"/>
        <v>0</v>
      </c>
      <c r="BH368" s="259">
        <f t="shared" si="37"/>
        <v>0</v>
      </c>
      <c r="BI368" s="259">
        <f t="shared" si="38"/>
        <v>0</v>
      </c>
      <c r="BJ368" s="172" t="s">
        <v>16</v>
      </c>
      <c r="BK368" s="259">
        <f t="shared" si="39"/>
        <v>0</v>
      </c>
      <c r="BL368" s="172" t="s">
        <v>132</v>
      </c>
      <c r="BM368" s="172" t="s">
        <v>3028</v>
      </c>
    </row>
    <row r="369" spans="2:65" s="182" customFormat="1" ht="25.5" customHeight="1">
      <c r="B369" s="183"/>
      <c r="C369" s="151" t="s">
        <v>1143</v>
      </c>
      <c r="D369" s="151" t="s">
        <v>118</v>
      </c>
      <c r="E369" s="152" t="s">
        <v>3029</v>
      </c>
      <c r="F369" s="341" t="s">
        <v>3030</v>
      </c>
      <c r="G369" s="341"/>
      <c r="H369" s="341"/>
      <c r="I369" s="341"/>
      <c r="J369" s="153" t="s">
        <v>124</v>
      </c>
      <c r="K369" s="154">
        <v>1</v>
      </c>
      <c r="L369" s="342"/>
      <c r="M369" s="342"/>
      <c r="N369" s="343">
        <f t="shared" si="30"/>
        <v>0</v>
      </c>
      <c r="O369" s="343"/>
      <c r="P369" s="343"/>
      <c r="Q369" s="343"/>
      <c r="R369" s="186"/>
      <c r="T369" s="254" t="s">
        <v>5</v>
      </c>
      <c r="U369" s="255" t="s">
        <v>36</v>
      </c>
      <c r="V369" s="256"/>
      <c r="W369" s="257">
        <f t="shared" si="31"/>
        <v>0</v>
      </c>
      <c r="X369" s="257">
        <v>0</v>
      </c>
      <c r="Y369" s="257">
        <f t="shared" si="32"/>
        <v>0</v>
      </c>
      <c r="Z369" s="257">
        <v>0</v>
      </c>
      <c r="AA369" s="258">
        <f t="shared" si="33"/>
        <v>0</v>
      </c>
      <c r="AR369" s="172" t="s">
        <v>132</v>
      </c>
      <c r="AT369" s="172" t="s">
        <v>118</v>
      </c>
      <c r="AU369" s="172" t="s">
        <v>93</v>
      </c>
      <c r="AY369" s="172" t="s">
        <v>117</v>
      </c>
      <c r="BE369" s="259">
        <f t="shared" si="34"/>
        <v>0</v>
      </c>
      <c r="BF369" s="259">
        <f t="shared" si="35"/>
        <v>0</v>
      </c>
      <c r="BG369" s="259">
        <f t="shared" si="36"/>
        <v>0</v>
      </c>
      <c r="BH369" s="259">
        <f t="shared" si="37"/>
        <v>0</v>
      </c>
      <c r="BI369" s="259">
        <f t="shared" si="38"/>
        <v>0</v>
      </c>
      <c r="BJ369" s="172" t="s">
        <v>16</v>
      </c>
      <c r="BK369" s="259">
        <f t="shared" si="39"/>
        <v>0</v>
      </c>
      <c r="BL369" s="172" t="s">
        <v>132</v>
      </c>
      <c r="BM369" s="172" t="s">
        <v>3031</v>
      </c>
    </row>
    <row r="370" spans="2:65" s="182" customFormat="1" ht="25.5" customHeight="1">
      <c r="B370" s="183"/>
      <c r="C370" s="151" t="s">
        <v>1147</v>
      </c>
      <c r="D370" s="151" t="s">
        <v>118</v>
      </c>
      <c r="E370" s="152" t="s">
        <v>3032</v>
      </c>
      <c r="F370" s="341" t="s">
        <v>3033</v>
      </c>
      <c r="G370" s="341"/>
      <c r="H370" s="341"/>
      <c r="I370" s="341"/>
      <c r="J370" s="153" t="s">
        <v>124</v>
      </c>
      <c r="K370" s="154">
        <v>1</v>
      </c>
      <c r="L370" s="342"/>
      <c r="M370" s="342"/>
      <c r="N370" s="343">
        <f t="shared" si="30"/>
        <v>0</v>
      </c>
      <c r="O370" s="343"/>
      <c r="P370" s="343"/>
      <c r="Q370" s="343"/>
      <c r="R370" s="186"/>
      <c r="T370" s="254" t="s">
        <v>5</v>
      </c>
      <c r="U370" s="260" t="s">
        <v>36</v>
      </c>
      <c r="V370" s="256"/>
      <c r="W370" s="261">
        <f aca="true" t="shared" si="40" ref="W370:W371">V370*K370</f>
        <v>0</v>
      </c>
      <c r="X370" s="261">
        <v>0</v>
      </c>
      <c r="Y370" s="261">
        <f aca="true" t="shared" si="41" ref="Y370:Y371">X370*K370</f>
        <v>0</v>
      </c>
      <c r="Z370" s="261">
        <v>0</v>
      </c>
      <c r="AA370" s="262">
        <f aca="true" t="shared" si="42" ref="AA370:AA371">Z370*K370</f>
        <v>0</v>
      </c>
      <c r="AR370" s="172" t="s">
        <v>132</v>
      </c>
      <c r="AT370" s="172" t="s">
        <v>118</v>
      </c>
      <c r="AU370" s="172" t="s">
        <v>93</v>
      </c>
      <c r="AY370" s="172" t="s">
        <v>117</v>
      </c>
      <c r="BE370" s="259">
        <f t="shared" si="34"/>
        <v>0</v>
      </c>
      <c r="BF370" s="259">
        <f t="shared" si="35"/>
        <v>0</v>
      </c>
      <c r="BG370" s="259">
        <f t="shared" si="36"/>
        <v>0</v>
      </c>
      <c r="BH370" s="259">
        <f t="shared" si="37"/>
        <v>0</v>
      </c>
      <c r="BI370" s="259">
        <f t="shared" si="38"/>
        <v>0</v>
      </c>
      <c r="BJ370" s="172" t="s">
        <v>16</v>
      </c>
      <c r="BK370" s="259">
        <f t="shared" si="39"/>
        <v>0</v>
      </c>
      <c r="BL370" s="172" t="s">
        <v>132</v>
      </c>
      <c r="BM370" s="172" t="s">
        <v>3034</v>
      </c>
    </row>
    <row r="371" spans="2:65" s="265" customFormat="1" ht="16.5" customHeight="1">
      <c r="B371" s="263"/>
      <c r="C371" s="158">
        <v>258</v>
      </c>
      <c r="D371" s="158" t="s">
        <v>118</v>
      </c>
      <c r="E371" s="159" t="s">
        <v>135</v>
      </c>
      <c r="F371" s="349" t="s">
        <v>6931</v>
      </c>
      <c r="G371" s="349"/>
      <c r="H371" s="349"/>
      <c r="I371" s="349"/>
      <c r="J371" s="160" t="s">
        <v>6932</v>
      </c>
      <c r="K371" s="161">
        <v>100</v>
      </c>
      <c r="L371" s="342"/>
      <c r="M371" s="342"/>
      <c r="N371" s="350">
        <f aca="true" t="shared" si="43" ref="N371">ROUND(L371*K371,2)</f>
        <v>0</v>
      </c>
      <c r="O371" s="350"/>
      <c r="P371" s="350"/>
      <c r="Q371" s="350"/>
      <c r="R371" s="264"/>
      <c r="T371" s="266" t="s">
        <v>5</v>
      </c>
      <c r="U371" s="267" t="s">
        <v>36</v>
      </c>
      <c r="V371" s="256"/>
      <c r="W371" s="268">
        <f t="shared" si="40"/>
        <v>0</v>
      </c>
      <c r="X371" s="268">
        <v>0</v>
      </c>
      <c r="Y371" s="268">
        <f t="shared" si="41"/>
        <v>0</v>
      </c>
      <c r="Z371" s="268">
        <v>0</v>
      </c>
      <c r="AA371" s="269">
        <f t="shared" si="42"/>
        <v>0</v>
      </c>
      <c r="AR371" s="270" t="s">
        <v>119</v>
      </c>
      <c r="AT371" s="270" t="s">
        <v>118</v>
      </c>
      <c r="AU371" s="270" t="s">
        <v>93</v>
      </c>
      <c r="AY371" s="270" t="s">
        <v>117</v>
      </c>
      <c r="BE371" s="271">
        <f aca="true" t="shared" si="44" ref="BE371">IF(U371="základní",N371,0)</f>
        <v>0</v>
      </c>
      <c r="BF371" s="271">
        <f aca="true" t="shared" si="45" ref="BF371">IF(U371="snížená",N371,0)</f>
        <v>0</v>
      </c>
      <c r="BG371" s="271">
        <f aca="true" t="shared" si="46" ref="BG371">IF(U371="zákl. přenesená",N371,0)</f>
        <v>0</v>
      </c>
      <c r="BH371" s="271">
        <f aca="true" t="shared" si="47" ref="BH371">IF(U371="sníž. přenesená",N371,0)</f>
        <v>0</v>
      </c>
      <c r="BI371" s="271">
        <f aca="true" t="shared" si="48" ref="BI371">IF(U371="nulová",N371,0)</f>
        <v>0</v>
      </c>
      <c r="BJ371" s="270" t="s">
        <v>16</v>
      </c>
      <c r="BK371" s="271">
        <f aca="true" t="shared" si="49" ref="BK371">ROUND(L371*K371,2)</f>
        <v>0</v>
      </c>
      <c r="BL371" s="270" t="s">
        <v>119</v>
      </c>
      <c r="BM371" s="270" t="s">
        <v>136</v>
      </c>
    </row>
    <row r="372" ht="13.5">
      <c r="V372" s="256"/>
    </row>
    <row r="373" ht="13.5">
      <c r="V373" s="256"/>
    </row>
    <row r="374" ht="13.5">
      <c r="V374" s="256"/>
    </row>
    <row r="375" ht="13.5">
      <c r="V375" s="256"/>
    </row>
  </sheetData>
  <sheetProtection password="DE9D" sheet="1" objects="1" scenarios="1"/>
  <mergeCells count="829">
    <mergeCell ref="F371:I371"/>
    <mergeCell ref="L371:M371"/>
    <mergeCell ref="N371:Q371"/>
    <mergeCell ref="H1:K1"/>
    <mergeCell ref="S2:AC2"/>
    <mergeCell ref="F368:I368"/>
    <mergeCell ref="L368:M368"/>
    <mergeCell ref="N368:Q368"/>
    <mergeCell ref="F369:I369"/>
    <mergeCell ref="L369:M369"/>
    <mergeCell ref="N369:Q369"/>
    <mergeCell ref="F370:I370"/>
    <mergeCell ref="L370:M370"/>
    <mergeCell ref="N370:Q370"/>
    <mergeCell ref="F365:I365"/>
    <mergeCell ref="L365:M365"/>
    <mergeCell ref="N365:Q365"/>
    <mergeCell ref="F366:I366"/>
    <mergeCell ref="L366:M366"/>
    <mergeCell ref="N366:Q366"/>
    <mergeCell ref="F367:I367"/>
    <mergeCell ref="L367:M367"/>
    <mergeCell ref="N367:Q367"/>
    <mergeCell ref="F362:I362"/>
    <mergeCell ref="L362:M362"/>
    <mergeCell ref="N362:Q362"/>
    <mergeCell ref="F363:I363"/>
    <mergeCell ref="L363:M363"/>
    <mergeCell ref="N363:Q363"/>
    <mergeCell ref="F364:I364"/>
    <mergeCell ref="L364:M364"/>
    <mergeCell ref="N364:Q364"/>
    <mergeCell ref="F359:I359"/>
    <mergeCell ref="L359:M359"/>
    <mergeCell ref="N359:Q359"/>
    <mergeCell ref="F360:I360"/>
    <mergeCell ref="L360:M360"/>
    <mergeCell ref="N360:Q360"/>
    <mergeCell ref="F361:I361"/>
    <mergeCell ref="L361:M361"/>
    <mergeCell ref="N361:Q361"/>
    <mergeCell ref="F356:I356"/>
    <mergeCell ref="L356:M356"/>
    <mergeCell ref="N356:Q356"/>
    <mergeCell ref="F357:I357"/>
    <mergeCell ref="L357:M357"/>
    <mergeCell ref="N357:Q357"/>
    <mergeCell ref="F358:I358"/>
    <mergeCell ref="L358:M358"/>
    <mergeCell ref="N358:Q358"/>
    <mergeCell ref="F353:I353"/>
    <mergeCell ref="L353:M353"/>
    <mergeCell ref="N353:Q353"/>
    <mergeCell ref="F354:I354"/>
    <mergeCell ref="L354:M354"/>
    <mergeCell ref="N354:Q354"/>
    <mergeCell ref="F355:I355"/>
    <mergeCell ref="L355:M355"/>
    <mergeCell ref="N355:Q355"/>
    <mergeCell ref="F350:I350"/>
    <mergeCell ref="L350:M350"/>
    <mergeCell ref="N350:Q350"/>
    <mergeCell ref="F351:I351"/>
    <mergeCell ref="L351:M351"/>
    <mergeCell ref="N351:Q351"/>
    <mergeCell ref="F352:I352"/>
    <mergeCell ref="L352:M352"/>
    <mergeCell ref="N352:Q352"/>
    <mergeCell ref="F347:I347"/>
    <mergeCell ref="L347:M347"/>
    <mergeCell ref="N347:Q347"/>
    <mergeCell ref="F348:I348"/>
    <mergeCell ref="L348:M348"/>
    <mergeCell ref="N348:Q348"/>
    <mergeCell ref="F349:I349"/>
    <mergeCell ref="L349:M349"/>
    <mergeCell ref="N349:Q349"/>
    <mergeCell ref="F344:I344"/>
    <mergeCell ref="L344:M344"/>
    <mergeCell ref="N344:Q344"/>
    <mergeCell ref="F345:I345"/>
    <mergeCell ref="L345:M345"/>
    <mergeCell ref="N345:Q345"/>
    <mergeCell ref="F346:I346"/>
    <mergeCell ref="L346:M346"/>
    <mergeCell ref="N346:Q346"/>
    <mergeCell ref="F341:I341"/>
    <mergeCell ref="L341:M341"/>
    <mergeCell ref="N341:Q341"/>
    <mergeCell ref="F342:I342"/>
    <mergeCell ref="L342:M342"/>
    <mergeCell ref="N342:Q342"/>
    <mergeCell ref="F343:I343"/>
    <mergeCell ref="L343:M343"/>
    <mergeCell ref="N343:Q343"/>
    <mergeCell ref="F338:I338"/>
    <mergeCell ref="L338:M338"/>
    <mergeCell ref="N338:Q338"/>
    <mergeCell ref="F339:I339"/>
    <mergeCell ref="L339:M339"/>
    <mergeCell ref="N339:Q339"/>
    <mergeCell ref="F340:I340"/>
    <mergeCell ref="L340:M340"/>
    <mergeCell ref="N340:Q340"/>
    <mergeCell ref="F335:I335"/>
    <mergeCell ref="L335:M335"/>
    <mergeCell ref="N335:Q335"/>
    <mergeCell ref="F336:I336"/>
    <mergeCell ref="L336:M336"/>
    <mergeCell ref="N336:Q336"/>
    <mergeCell ref="F337:I337"/>
    <mergeCell ref="L337:M337"/>
    <mergeCell ref="N337:Q337"/>
    <mergeCell ref="F332:I332"/>
    <mergeCell ref="L332:M332"/>
    <mergeCell ref="N332:Q332"/>
    <mergeCell ref="F333:I333"/>
    <mergeCell ref="L333:M333"/>
    <mergeCell ref="N333:Q333"/>
    <mergeCell ref="F334:I334"/>
    <mergeCell ref="L334:M334"/>
    <mergeCell ref="N334:Q334"/>
    <mergeCell ref="F329:I329"/>
    <mergeCell ref="L329:M329"/>
    <mergeCell ref="N329:Q329"/>
    <mergeCell ref="F330:I330"/>
    <mergeCell ref="L330:M330"/>
    <mergeCell ref="N330:Q330"/>
    <mergeCell ref="F331:I331"/>
    <mergeCell ref="L331:M331"/>
    <mergeCell ref="N331:Q331"/>
    <mergeCell ref="F326:I326"/>
    <mergeCell ref="L326:M326"/>
    <mergeCell ref="N326:Q326"/>
    <mergeCell ref="F327:I327"/>
    <mergeCell ref="L327:M327"/>
    <mergeCell ref="N327:Q327"/>
    <mergeCell ref="F328:I328"/>
    <mergeCell ref="L328:M328"/>
    <mergeCell ref="N328:Q328"/>
    <mergeCell ref="F323:I323"/>
    <mergeCell ref="L323:M323"/>
    <mergeCell ref="N323:Q323"/>
    <mergeCell ref="F324:I324"/>
    <mergeCell ref="L324:M324"/>
    <mergeCell ref="N324:Q324"/>
    <mergeCell ref="F325:I325"/>
    <mergeCell ref="L325:M325"/>
    <mergeCell ref="N325:Q325"/>
    <mergeCell ref="F320:I320"/>
    <mergeCell ref="L320:M320"/>
    <mergeCell ref="N320:Q320"/>
    <mergeCell ref="F321:I321"/>
    <mergeCell ref="L321:M321"/>
    <mergeCell ref="N321:Q321"/>
    <mergeCell ref="F322:I322"/>
    <mergeCell ref="L322:M322"/>
    <mergeCell ref="N322:Q322"/>
    <mergeCell ref="F317:I317"/>
    <mergeCell ref="L317:M317"/>
    <mergeCell ref="N317:Q317"/>
    <mergeCell ref="F318:I318"/>
    <mergeCell ref="L318:M318"/>
    <mergeCell ref="N318:Q318"/>
    <mergeCell ref="F319:I319"/>
    <mergeCell ref="L319:M319"/>
    <mergeCell ref="N319:Q319"/>
    <mergeCell ref="F314:I314"/>
    <mergeCell ref="L314:M314"/>
    <mergeCell ref="N314:Q314"/>
    <mergeCell ref="F315:I315"/>
    <mergeCell ref="L315:M315"/>
    <mergeCell ref="N315:Q315"/>
    <mergeCell ref="F316:I316"/>
    <mergeCell ref="L316:M316"/>
    <mergeCell ref="N316:Q316"/>
    <mergeCell ref="F311:I311"/>
    <mergeCell ref="L311:M311"/>
    <mergeCell ref="N311:Q311"/>
    <mergeCell ref="F312:I312"/>
    <mergeCell ref="L312:M312"/>
    <mergeCell ref="N312:Q312"/>
    <mergeCell ref="F313:I313"/>
    <mergeCell ref="L313:M313"/>
    <mergeCell ref="N313:Q313"/>
    <mergeCell ref="F308:I308"/>
    <mergeCell ref="L308:M308"/>
    <mergeCell ref="N308:Q308"/>
    <mergeCell ref="F309:I309"/>
    <mergeCell ref="L309:M309"/>
    <mergeCell ref="N309:Q309"/>
    <mergeCell ref="F310:I310"/>
    <mergeCell ref="L310:M310"/>
    <mergeCell ref="N310:Q310"/>
    <mergeCell ref="F305:I305"/>
    <mergeCell ref="L305:M305"/>
    <mergeCell ref="N305:Q305"/>
    <mergeCell ref="F306:I306"/>
    <mergeCell ref="L306:M306"/>
    <mergeCell ref="N306:Q306"/>
    <mergeCell ref="F307:I307"/>
    <mergeCell ref="L307:M307"/>
    <mergeCell ref="N307:Q307"/>
    <mergeCell ref="F302:I302"/>
    <mergeCell ref="L302:M302"/>
    <mergeCell ref="N302:Q302"/>
    <mergeCell ref="F303:I303"/>
    <mergeCell ref="L303:M303"/>
    <mergeCell ref="N303:Q303"/>
    <mergeCell ref="F304:I304"/>
    <mergeCell ref="L304:M304"/>
    <mergeCell ref="N304:Q304"/>
    <mergeCell ref="F299:I299"/>
    <mergeCell ref="L299:M299"/>
    <mergeCell ref="N299:Q299"/>
    <mergeCell ref="F300:I300"/>
    <mergeCell ref="L300:M300"/>
    <mergeCell ref="N300:Q300"/>
    <mergeCell ref="F301:I301"/>
    <mergeCell ref="L301:M301"/>
    <mergeCell ref="N301:Q301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F293:I293"/>
    <mergeCell ref="L293:M293"/>
    <mergeCell ref="N293:Q293"/>
    <mergeCell ref="F294:I294"/>
    <mergeCell ref="L294:M294"/>
    <mergeCell ref="N294:Q294"/>
    <mergeCell ref="F295:I295"/>
    <mergeCell ref="L295:M295"/>
    <mergeCell ref="N295:Q295"/>
    <mergeCell ref="F290:I290"/>
    <mergeCell ref="L290:M290"/>
    <mergeCell ref="N290:Q290"/>
    <mergeCell ref="F291:I291"/>
    <mergeCell ref="L291:M291"/>
    <mergeCell ref="N291:Q291"/>
    <mergeCell ref="F292:I292"/>
    <mergeCell ref="L292:M292"/>
    <mergeCell ref="N292:Q292"/>
    <mergeCell ref="F287:I287"/>
    <mergeCell ref="L287:M287"/>
    <mergeCell ref="N287:Q287"/>
    <mergeCell ref="F288:I288"/>
    <mergeCell ref="L288:M288"/>
    <mergeCell ref="N288:Q288"/>
    <mergeCell ref="F289:I289"/>
    <mergeCell ref="L289:M289"/>
    <mergeCell ref="N289:Q289"/>
    <mergeCell ref="F284:I284"/>
    <mergeCell ref="L284:M284"/>
    <mergeCell ref="N284:Q284"/>
    <mergeCell ref="F285:I285"/>
    <mergeCell ref="L285:M285"/>
    <mergeCell ref="N285:Q285"/>
    <mergeCell ref="F286:I286"/>
    <mergeCell ref="L286:M286"/>
    <mergeCell ref="N286:Q286"/>
    <mergeCell ref="F281:I281"/>
    <mergeCell ref="L281:M281"/>
    <mergeCell ref="N281:Q281"/>
    <mergeCell ref="F282:I282"/>
    <mergeCell ref="L282:M282"/>
    <mergeCell ref="N282:Q282"/>
    <mergeCell ref="F283:I283"/>
    <mergeCell ref="L283:M283"/>
    <mergeCell ref="N283:Q283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75:I275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69:I269"/>
    <mergeCell ref="L269:M269"/>
    <mergeCell ref="N269:Q269"/>
    <mergeCell ref="F270:I270"/>
    <mergeCell ref="L270:M270"/>
    <mergeCell ref="N270:Q270"/>
    <mergeCell ref="F271:I271"/>
    <mergeCell ref="L271:M271"/>
    <mergeCell ref="N271:Q271"/>
    <mergeCell ref="F266:I266"/>
    <mergeCell ref="L266:M266"/>
    <mergeCell ref="N266:Q266"/>
    <mergeCell ref="F267:I267"/>
    <mergeCell ref="L267:M267"/>
    <mergeCell ref="N267:Q267"/>
    <mergeCell ref="F268:I268"/>
    <mergeCell ref="L268:M268"/>
    <mergeCell ref="N268:Q268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16:I116"/>
    <mergeCell ref="L116:M116"/>
    <mergeCell ref="N116:Q116"/>
    <mergeCell ref="F117:I117"/>
    <mergeCell ref="L117:M117"/>
    <mergeCell ref="N117:Q117"/>
    <mergeCell ref="F118:I118"/>
    <mergeCell ref="L118:M118"/>
    <mergeCell ref="N118:Q118"/>
    <mergeCell ref="M108:Q108"/>
    <mergeCell ref="F110:I110"/>
    <mergeCell ref="L110:M110"/>
    <mergeCell ref="N110:Q110"/>
    <mergeCell ref="F114:I114"/>
    <mergeCell ref="L114:M114"/>
    <mergeCell ref="N114:Q114"/>
    <mergeCell ref="F115:I115"/>
    <mergeCell ref="L115:M115"/>
    <mergeCell ref="N115:Q115"/>
    <mergeCell ref="N111:Q111"/>
    <mergeCell ref="N112:Q112"/>
    <mergeCell ref="N113:Q113"/>
    <mergeCell ref="N89:Q89"/>
    <mergeCell ref="N90:Q90"/>
    <mergeCell ref="N92:Q92"/>
    <mergeCell ref="L94:Q94"/>
    <mergeCell ref="C100:Q100"/>
    <mergeCell ref="F102:P102"/>
    <mergeCell ref="F103:P103"/>
    <mergeCell ref="M105:P105"/>
    <mergeCell ref="M107:Q10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630"/>
  <sheetViews>
    <sheetView showGridLines="0" workbookViewId="0" topLeftCell="A1">
      <pane ySplit="1" topLeftCell="A41" activePane="bottomLeft" state="frozen"/>
      <selection pane="bottomLeft" activeCell="F79" sqref="F79:P79"/>
    </sheetView>
  </sheetViews>
  <sheetFormatPr defaultColWidth="9.33203125" defaultRowHeight="13.5"/>
  <cols>
    <col min="1" max="1" width="8.33203125" style="171" customWidth="1"/>
    <col min="2" max="2" width="1.66796875" style="171" customWidth="1"/>
    <col min="3" max="3" width="4.16015625" style="171" customWidth="1"/>
    <col min="4" max="4" width="4.33203125" style="171" customWidth="1"/>
    <col min="5" max="5" width="17.16015625" style="171" customWidth="1"/>
    <col min="6" max="7" width="11.16015625" style="171" customWidth="1"/>
    <col min="8" max="8" width="12.5" style="171" customWidth="1"/>
    <col min="9" max="9" width="7" style="171" customWidth="1"/>
    <col min="10" max="10" width="5.16015625" style="171" customWidth="1"/>
    <col min="11" max="11" width="11.5" style="171" customWidth="1"/>
    <col min="12" max="12" width="12" style="171" customWidth="1"/>
    <col min="13" max="14" width="6" style="171" customWidth="1"/>
    <col min="15" max="15" width="2" style="171" customWidth="1"/>
    <col min="16" max="16" width="12.5" style="171" customWidth="1"/>
    <col min="17" max="17" width="4.16015625" style="171" customWidth="1"/>
    <col min="18" max="18" width="1.66796875" style="171" customWidth="1"/>
    <col min="19" max="19" width="8.16015625" style="171" customWidth="1"/>
    <col min="20" max="20" width="29.66015625" style="171" hidden="1" customWidth="1"/>
    <col min="21" max="21" width="16.33203125" style="171" hidden="1" customWidth="1"/>
    <col min="22" max="22" width="12.33203125" style="176" customWidth="1"/>
    <col min="23" max="23" width="16.33203125" style="171" hidden="1" customWidth="1"/>
    <col min="24" max="24" width="12.16015625" style="171" hidden="1" customWidth="1"/>
    <col min="25" max="25" width="15" style="171" hidden="1" customWidth="1"/>
    <col min="26" max="26" width="11" style="171" hidden="1" customWidth="1"/>
    <col min="27" max="27" width="15" style="171" hidden="1" customWidth="1"/>
    <col min="28" max="28" width="16.33203125" style="171" customWidth="1"/>
    <col min="29" max="29" width="11" style="171" customWidth="1"/>
    <col min="30" max="30" width="15" style="171" customWidth="1"/>
    <col min="31" max="31" width="16.33203125" style="171" customWidth="1"/>
    <col min="32" max="43" width="9.33203125" style="171" customWidth="1"/>
    <col min="44" max="65" width="9.33203125" style="171" hidden="1" customWidth="1"/>
    <col min="66" max="16384" width="9.33203125" style="171" customWidth="1"/>
  </cols>
  <sheetData>
    <row r="1" spans="1:66" ht="21.75" customHeight="1">
      <c r="A1" s="97"/>
      <c r="B1" s="11"/>
      <c r="C1" s="11"/>
      <c r="D1" s="12" t="s">
        <v>1</v>
      </c>
      <c r="E1" s="11"/>
      <c r="F1" s="13" t="s">
        <v>88</v>
      </c>
      <c r="G1" s="13"/>
      <c r="H1" s="351" t="s">
        <v>89</v>
      </c>
      <c r="I1" s="351"/>
      <c r="J1" s="351"/>
      <c r="K1" s="351"/>
      <c r="L1" s="13" t="s">
        <v>90</v>
      </c>
      <c r="M1" s="11"/>
      <c r="N1" s="11"/>
      <c r="O1" s="12" t="s">
        <v>91</v>
      </c>
      <c r="P1" s="11"/>
      <c r="Q1" s="11"/>
      <c r="R1" s="11"/>
      <c r="S1" s="13" t="s">
        <v>92</v>
      </c>
      <c r="T1" s="13"/>
      <c r="U1" s="97"/>
      <c r="V1" s="142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</row>
    <row r="2" spans="3:46" ht="36.95" customHeight="1">
      <c r="C2" s="312" t="s">
        <v>7</v>
      </c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T2" s="172" t="s">
        <v>79</v>
      </c>
    </row>
    <row r="3" spans="2:46" ht="6.95" customHeight="1">
      <c r="B3" s="173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5"/>
      <c r="AT3" s="172" t="s">
        <v>93</v>
      </c>
    </row>
    <row r="4" spans="2:46" ht="36.95" customHeight="1">
      <c r="B4" s="177"/>
      <c r="C4" s="314" t="s">
        <v>94</v>
      </c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178"/>
      <c r="T4" s="179" t="s">
        <v>13</v>
      </c>
      <c r="AT4" s="172" t="s">
        <v>6</v>
      </c>
    </row>
    <row r="5" spans="2:18" ht="6.95" customHeight="1">
      <c r="B5" s="177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78"/>
    </row>
    <row r="6" spans="2:18" ht="25.35" customHeight="1">
      <c r="B6" s="177"/>
      <c r="C6" s="180"/>
      <c r="D6" s="181" t="s">
        <v>17</v>
      </c>
      <c r="E6" s="180"/>
      <c r="F6" s="316" t="str">
        <f>'Rekapitulace stavby'!K6</f>
        <v>VŠE - Stavební práce - profese</v>
      </c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180"/>
      <c r="R6" s="178"/>
    </row>
    <row r="7" spans="2:18" s="182" customFormat="1" ht="32.85" customHeight="1">
      <c r="B7" s="183"/>
      <c r="C7" s="184"/>
      <c r="D7" s="185" t="s">
        <v>95</v>
      </c>
      <c r="E7" s="184"/>
      <c r="F7" s="318" t="s">
        <v>6897</v>
      </c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184"/>
      <c r="R7" s="186"/>
    </row>
    <row r="8" spans="2:18" s="182" customFormat="1" ht="14.45" customHeight="1">
      <c r="B8" s="183"/>
      <c r="C8" s="184"/>
      <c r="D8" s="181" t="s">
        <v>18</v>
      </c>
      <c r="E8" s="184"/>
      <c r="F8" s="187" t="s">
        <v>5</v>
      </c>
      <c r="G8" s="184"/>
      <c r="H8" s="184"/>
      <c r="I8" s="184"/>
      <c r="J8" s="184"/>
      <c r="K8" s="184"/>
      <c r="L8" s="184"/>
      <c r="M8" s="181" t="s">
        <v>19</v>
      </c>
      <c r="N8" s="184"/>
      <c r="O8" s="187" t="s">
        <v>5</v>
      </c>
      <c r="P8" s="184"/>
      <c r="Q8" s="184"/>
      <c r="R8" s="186"/>
    </row>
    <row r="9" spans="2:18" s="182" customFormat="1" ht="14.45" customHeight="1">
      <c r="B9" s="183"/>
      <c r="C9" s="184"/>
      <c r="D9" s="181" t="s">
        <v>20</v>
      </c>
      <c r="E9" s="184"/>
      <c r="F9" s="187" t="s">
        <v>21</v>
      </c>
      <c r="G9" s="184"/>
      <c r="H9" s="184"/>
      <c r="I9" s="184"/>
      <c r="J9" s="184"/>
      <c r="K9" s="184"/>
      <c r="L9" s="184"/>
      <c r="M9" s="181" t="s">
        <v>22</v>
      </c>
      <c r="N9" s="184"/>
      <c r="O9" s="320" t="str">
        <f>'Rekapitulace stavby'!AN8</f>
        <v>5.10.2017</v>
      </c>
      <c r="P9" s="320"/>
      <c r="Q9" s="184"/>
      <c r="R9" s="186"/>
    </row>
    <row r="10" spans="2:18" s="182" customFormat="1" ht="10.9" customHeight="1">
      <c r="B10" s="183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6"/>
    </row>
    <row r="11" spans="2:18" s="182" customFormat="1" ht="14.45" customHeight="1">
      <c r="B11" s="183"/>
      <c r="C11" s="184"/>
      <c r="D11" s="181" t="s">
        <v>24</v>
      </c>
      <c r="E11" s="184"/>
      <c r="F11" s="184"/>
      <c r="G11" s="184"/>
      <c r="H11" s="184"/>
      <c r="I11" s="184"/>
      <c r="J11" s="184"/>
      <c r="K11" s="184"/>
      <c r="L11" s="184"/>
      <c r="M11" s="181" t="s">
        <v>25</v>
      </c>
      <c r="N11" s="184"/>
      <c r="O11" s="321" t="str">
        <f>IF('Rekapitulace stavby'!AN10="","",'Rekapitulace stavby'!AN10)</f>
        <v/>
      </c>
      <c r="P11" s="321"/>
      <c r="Q11" s="184"/>
      <c r="R11" s="186"/>
    </row>
    <row r="12" spans="2:18" s="182" customFormat="1" ht="18" customHeight="1">
      <c r="B12" s="183"/>
      <c r="C12" s="184"/>
      <c r="D12" s="184"/>
      <c r="E12" s="187" t="str">
        <f>IF('Rekapitulace stavby'!E11="","",'Rekapitulace stavby'!E11)</f>
        <v xml:space="preserve"> </v>
      </c>
      <c r="F12" s="184"/>
      <c r="G12" s="184"/>
      <c r="H12" s="184"/>
      <c r="I12" s="184"/>
      <c r="J12" s="184"/>
      <c r="K12" s="184"/>
      <c r="L12" s="184"/>
      <c r="M12" s="181" t="s">
        <v>26</v>
      </c>
      <c r="N12" s="184"/>
      <c r="O12" s="321" t="str">
        <f>IF('Rekapitulace stavby'!AN11="","",'Rekapitulace stavby'!AN11)</f>
        <v/>
      </c>
      <c r="P12" s="321"/>
      <c r="Q12" s="184"/>
      <c r="R12" s="186"/>
    </row>
    <row r="13" spans="2:18" s="182" customFormat="1" ht="6.95" customHeight="1">
      <c r="B13" s="183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6"/>
    </row>
    <row r="14" spans="2:18" s="182" customFormat="1" ht="14.45" customHeight="1">
      <c r="B14" s="183"/>
      <c r="C14" s="184"/>
      <c r="D14" s="181" t="s">
        <v>27</v>
      </c>
      <c r="E14" s="184"/>
      <c r="F14" s="184"/>
      <c r="G14" s="184"/>
      <c r="H14" s="184"/>
      <c r="I14" s="184"/>
      <c r="J14" s="184"/>
      <c r="K14" s="184"/>
      <c r="L14" s="184"/>
      <c r="M14" s="181" t="s">
        <v>25</v>
      </c>
      <c r="N14" s="184"/>
      <c r="O14" s="321" t="str">
        <f>IF('Rekapitulace stavby'!AN13="","",'Rekapitulace stavby'!AN13)</f>
        <v/>
      </c>
      <c r="P14" s="321"/>
      <c r="Q14" s="184"/>
      <c r="R14" s="186"/>
    </row>
    <row r="15" spans="2:18" s="182" customFormat="1" ht="18" customHeight="1">
      <c r="B15" s="183"/>
      <c r="C15" s="184"/>
      <c r="D15" s="184"/>
      <c r="E15" s="187" t="str">
        <f>IF('Rekapitulace stavby'!E14="","",'Rekapitulace stavby'!E14)</f>
        <v xml:space="preserve"> </v>
      </c>
      <c r="F15" s="184"/>
      <c r="G15" s="184"/>
      <c r="H15" s="184"/>
      <c r="I15" s="184"/>
      <c r="J15" s="184"/>
      <c r="K15" s="184"/>
      <c r="L15" s="184"/>
      <c r="M15" s="181" t="s">
        <v>26</v>
      </c>
      <c r="N15" s="184"/>
      <c r="O15" s="321" t="str">
        <f>IF('Rekapitulace stavby'!AN14="","",'Rekapitulace stavby'!AN14)</f>
        <v/>
      </c>
      <c r="P15" s="321"/>
      <c r="Q15" s="184"/>
      <c r="R15" s="186"/>
    </row>
    <row r="16" spans="2:18" s="182" customFormat="1" ht="6.95" customHeight="1">
      <c r="B16" s="183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6"/>
    </row>
    <row r="17" spans="2:18" s="182" customFormat="1" ht="14.45" customHeight="1">
      <c r="B17" s="183"/>
      <c r="C17" s="184"/>
      <c r="D17" s="181" t="s">
        <v>28</v>
      </c>
      <c r="E17" s="184"/>
      <c r="F17" s="184"/>
      <c r="G17" s="184"/>
      <c r="H17" s="184"/>
      <c r="I17" s="184"/>
      <c r="J17" s="184"/>
      <c r="K17" s="184"/>
      <c r="L17" s="184"/>
      <c r="M17" s="181" t="s">
        <v>25</v>
      </c>
      <c r="N17" s="184"/>
      <c r="O17" s="321" t="str">
        <f>IF('Rekapitulace stavby'!AN16="","",'Rekapitulace stavby'!AN16)</f>
        <v/>
      </c>
      <c r="P17" s="321"/>
      <c r="Q17" s="184"/>
      <c r="R17" s="186"/>
    </row>
    <row r="18" spans="2:18" s="182" customFormat="1" ht="18" customHeight="1">
      <c r="B18" s="183"/>
      <c r="C18" s="184"/>
      <c r="D18" s="184"/>
      <c r="E18" s="187" t="str">
        <f>IF('Rekapitulace stavby'!E17="","",'Rekapitulace stavby'!E17)</f>
        <v xml:space="preserve"> </v>
      </c>
      <c r="F18" s="184"/>
      <c r="G18" s="184"/>
      <c r="H18" s="184"/>
      <c r="I18" s="184"/>
      <c r="J18" s="184"/>
      <c r="K18" s="184"/>
      <c r="L18" s="184"/>
      <c r="M18" s="181" t="s">
        <v>26</v>
      </c>
      <c r="N18" s="184"/>
      <c r="O18" s="321" t="str">
        <f>IF('Rekapitulace stavby'!AN17="","",'Rekapitulace stavby'!AN17)</f>
        <v/>
      </c>
      <c r="P18" s="321"/>
      <c r="Q18" s="184"/>
      <c r="R18" s="186"/>
    </row>
    <row r="19" spans="2:18" s="182" customFormat="1" ht="6.95" customHeight="1">
      <c r="B19" s="183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6"/>
    </row>
    <row r="20" spans="2:18" s="182" customFormat="1" ht="14.45" customHeight="1">
      <c r="B20" s="183"/>
      <c r="C20" s="184"/>
      <c r="D20" s="181" t="s">
        <v>30</v>
      </c>
      <c r="E20" s="184"/>
      <c r="F20" s="184"/>
      <c r="G20" s="184"/>
      <c r="H20" s="184"/>
      <c r="I20" s="184"/>
      <c r="J20" s="184"/>
      <c r="K20" s="184"/>
      <c r="L20" s="184"/>
      <c r="M20" s="181" t="s">
        <v>25</v>
      </c>
      <c r="N20" s="184"/>
      <c r="O20" s="321" t="str">
        <f>IF('Rekapitulace stavby'!AN19="","",'Rekapitulace stavby'!AN19)</f>
        <v/>
      </c>
      <c r="P20" s="321"/>
      <c r="Q20" s="184"/>
      <c r="R20" s="186"/>
    </row>
    <row r="21" spans="2:18" s="182" customFormat="1" ht="18" customHeight="1">
      <c r="B21" s="183"/>
      <c r="C21" s="184"/>
      <c r="D21" s="184"/>
      <c r="E21" s="187" t="str">
        <f>IF('Rekapitulace stavby'!E20="","",'Rekapitulace stavby'!E20)</f>
        <v xml:space="preserve"> </v>
      </c>
      <c r="F21" s="184"/>
      <c r="G21" s="184"/>
      <c r="H21" s="184"/>
      <c r="I21" s="184"/>
      <c r="J21" s="184"/>
      <c r="K21" s="184"/>
      <c r="L21" s="184"/>
      <c r="M21" s="181" t="s">
        <v>26</v>
      </c>
      <c r="N21" s="184"/>
      <c r="O21" s="321" t="str">
        <f>IF('Rekapitulace stavby'!AN20="","",'Rekapitulace stavby'!AN20)</f>
        <v/>
      </c>
      <c r="P21" s="321"/>
      <c r="Q21" s="184"/>
      <c r="R21" s="186"/>
    </row>
    <row r="22" spans="2:18" s="182" customFormat="1" ht="6.95" customHeight="1">
      <c r="B22" s="183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6"/>
    </row>
    <row r="23" spans="2:18" s="182" customFormat="1" ht="14.45" customHeight="1">
      <c r="B23" s="183"/>
      <c r="C23" s="184"/>
      <c r="D23" s="181" t="s">
        <v>31</v>
      </c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6"/>
    </row>
    <row r="24" spans="2:18" s="182" customFormat="1" ht="28.5" customHeight="1">
      <c r="B24" s="183"/>
      <c r="C24" s="184"/>
      <c r="D24" s="184"/>
      <c r="E24" s="322" t="s">
        <v>137</v>
      </c>
      <c r="F24" s="322"/>
      <c r="G24" s="322"/>
      <c r="H24" s="322"/>
      <c r="I24" s="322"/>
      <c r="J24" s="322"/>
      <c r="K24" s="322"/>
      <c r="L24" s="322"/>
      <c r="M24" s="184"/>
      <c r="N24" s="184"/>
      <c r="O24" s="184"/>
      <c r="P24" s="184"/>
      <c r="Q24" s="184"/>
      <c r="R24" s="186"/>
    </row>
    <row r="25" spans="2:18" s="182" customFormat="1" ht="6.95" customHeight="1">
      <c r="B25" s="183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6"/>
    </row>
    <row r="26" spans="2:18" s="182" customFormat="1" ht="6.95" customHeight="1">
      <c r="B26" s="183"/>
      <c r="C26" s="184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4"/>
      <c r="R26" s="186"/>
    </row>
    <row r="27" spans="2:18" s="182" customFormat="1" ht="14.45" customHeight="1">
      <c r="B27" s="183"/>
      <c r="C27" s="184"/>
      <c r="D27" s="189" t="s">
        <v>96</v>
      </c>
      <c r="E27" s="184"/>
      <c r="F27" s="184"/>
      <c r="G27" s="184"/>
      <c r="H27" s="184"/>
      <c r="I27" s="184"/>
      <c r="J27" s="184"/>
      <c r="K27" s="184"/>
      <c r="L27" s="184"/>
      <c r="M27" s="323">
        <f>N88</f>
        <v>0</v>
      </c>
      <c r="N27" s="323"/>
      <c r="O27" s="323"/>
      <c r="P27" s="323"/>
      <c r="Q27" s="184"/>
      <c r="R27" s="186"/>
    </row>
    <row r="28" spans="2:18" s="182" customFormat="1" ht="14.45" customHeight="1">
      <c r="B28" s="183"/>
      <c r="C28" s="184"/>
      <c r="D28" s="190" t="s">
        <v>97</v>
      </c>
      <c r="E28" s="184"/>
      <c r="F28" s="184"/>
      <c r="G28" s="184"/>
      <c r="H28" s="184"/>
      <c r="I28" s="184"/>
      <c r="J28" s="184"/>
      <c r="K28" s="184"/>
      <c r="L28" s="184"/>
      <c r="M28" s="323">
        <f>N92</f>
        <v>0</v>
      </c>
      <c r="N28" s="323"/>
      <c r="O28" s="323"/>
      <c r="P28" s="323"/>
      <c r="Q28" s="184"/>
      <c r="R28" s="186"/>
    </row>
    <row r="29" spans="2:18" s="182" customFormat="1" ht="6.95" customHeight="1">
      <c r="B29" s="183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6"/>
    </row>
    <row r="30" spans="2:18" s="182" customFormat="1" ht="25.35" customHeight="1">
      <c r="B30" s="183"/>
      <c r="C30" s="184"/>
      <c r="D30" s="191" t="s">
        <v>34</v>
      </c>
      <c r="E30" s="184"/>
      <c r="F30" s="184"/>
      <c r="G30" s="184"/>
      <c r="H30" s="184"/>
      <c r="I30" s="184"/>
      <c r="J30" s="184"/>
      <c r="K30" s="184"/>
      <c r="L30" s="184"/>
      <c r="M30" s="324">
        <f>ROUND(M27+M28,2)</f>
        <v>0</v>
      </c>
      <c r="N30" s="319"/>
      <c r="O30" s="319"/>
      <c r="P30" s="319"/>
      <c r="Q30" s="184"/>
      <c r="R30" s="186"/>
    </row>
    <row r="31" spans="2:18" s="182" customFormat="1" ht="6.95" customHeight="1">
      <c r="B31" s="183"/>
      <c r="C31" s="184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4"/>
      <c r="R31" s="186"/>
    </row>
    <row r="32" spans="2:18" s="182" customFormat="1" ht="14.45" customHeight="1">
      <c r="B32" s="183"/>
      <c r="C32" s="184"/>
      <c r="D32" s="192" t="s">
        <v>35</v>
      </c>
      <c r="E32" s="192" t="s">
        <v>36</v>
      </c>
      <c r="F32" s="193">
        <v>0.21</v>
      </c>
      <c r="G32" s="194" t="s">
        <v>37</v>
      </c>
      <c r="H32" s="325">
        <f>ROUND((SUM(BE92:BE93)+SUM(BE111:BE624)),2)</f>
        <v>0</v>
      </c>
      <c r="I32" s="319"/>
      <c r="J32" s="319"/>
      <c r="K32" s="184"/>
      <c r="L32" s="184"/>
      <c r="M32" s="325">
        <f>ROUND(ROUND((SUM(BE92:BE93)+SUM(BE111:BE624)),2)*F32,2)</f>
        <v>0</v>
      </c>
      <c r="N32" s="319"/>
      <c r="O32" s="319"/>
      <c r="P32" s="319"/>
      <c r="Q32" s="184"/>
      <c r="R32" s="186"/>
    </row>
    <row r="33" spans="2:18" s="182" customFormat="1" ht="14.45" customHeight="1">
      <c r="B33" s="183"/>
      <c r="C33" s="184"/>
      <c r="D33" s="184"/>
      <c r="E33" s="192" t="s">
        <v>38</v>
      </c>
      <c r="F33" s="193">
        <v>0.15</v>
      </c>
      <c r="G33" s="194" t="s">
        <v>37</v>
      </c>
      <c r="H33" s="325">
        <f>ROUND((SUM(BF92:BF93)+SUM(BF111:BF624)),2)</f>
        <v>0</v>
      </c>
      <c r="I33" s="319"/>
      <c r="J33" s="319"/>
      <c r="K33" s="184"/>
      <c r="L33" s="184"/>
      <c r="M33" s="325">
        <f>ROUND(ROUND((SUM(BF92:BF93)+SUM(BF111:BF624)),2)*F33,2)</f>
        <v>0</v>
      </c>
      <c r="N33" s="319"/>
      <c r="O33" s="319"/>
      <c r="P33" s="319"/>
      <c r="Q33" s="184"/>
      <c r="R33" s="186"/>
    </row>
    <row r="34" spans="2:18" s="182" customFormat="1" ht="14.45" customHeight="1" hidden="1">
      <c r="B34" s="183"/>
      <c r="C34" s="184"/>
      <c r="D34" s="184"/>
      <c r="E34" s="192" t="s">
        <v>39</v>
      </c>
      <c r="F34" s="193">
        <v>0.21</v>
      </c>
      <c r="G34" s="194" t="s">
        <v>37</v>
      </c>
      <c r="H34" s="325">
        <f>ROUND((SUM(BG92:BG93)+SUM(BG111:BG624)),2)</f>
        <v>0</v>
      </c>
      <c r="I34" s="319"/>
      <c r="J34" s="319"/>
      <c r="K34" s="184"/>
      <c r="L34" s="184"/>
      <c r="M34" s="325">
        <v>0</v>
      </c>
      <c r="N34" s="319"/>
      <c r="O34" s="319"/>
      <c r="P34" s="319"/>
      <c r="Q34" s="184"/>
      <c r="R34" s="186"/>
    </row>
    <row r="35" spans="2:18" s="182" customFormat="1" ht="14.45" customHeight="1" hidden="1">
      <c r="B35" s="183"/>
      <c r="C35" s="184"/>
      <c r="D35" s="184"/>
      <c r="E35" s="192" t="s">
        <v>40</v>
      </c>
      <c r="F35" s="193">
        <v>0.15</v>
      </c>
      <c r="G35" s="194" t="s">
        <v>37</v>
      </c>
      <c r="H35" s="325">
        <f>ROUND((SUM(BH92:BH93)+SUM(BH111:BH624)),2)</f>
        <v>0</v>
      </c>
      <c r="I35" s="319"/>
      <c r="J35" s="319"/>
      <c r="K35" s="184"/>
      <c r="L35" s="184"/>
      <c r="M35" s="325">
        <v>0</v>
      </c>
      <c r="N35" s="319"/>
      <c r="O35" s="319"/>
      <c r="P35" s="319"/>
      <c r="Q35" s="184"/>
      <c r="R35" s="186"/>
    </row>
    <row r="36" spans="2:18" s="182" customFormat="1" ht="14.45" customHeight="1" hidden="1">
      <c r="B36" s="183"/>
      <c r="C36" s="184"/>
      <c r="D36" s="184"/>
      <c r="E36" s="192" t="s">
        <v>41</v>
      </c>
      <c r="F36" s="193">
        <v>0</v>
      </c>
      <c r="G36" s="194" t="s">
        <v>37</v>
      </c>
      <c r="H36" s="325">
        <f>ROUND((SUM(BI92:BI93)+SUM(BI111:BI624)),2)</f>
        <v>0</v>
      </c>
      <c r="I36" s="319"/>
      <c r="J36" s="319"/>
      <c r="K36" s="184"/>
      <c r="L36" s="184"/>
      <c r="M36" s="325">
        <v>0</v>
      </c>
      <c r="N36" s="319"/>
      <c r="O36" s="319"/>
      <c r="P36" s="319"/>
      <c r="Q36" s="184"/>
      <c r="R36" s="186"/>
    </row>
    <row r="37" spans="2:18" s="182" customFormat="1" ht="6.95" customHeight="1">
      <c r="B37" s="183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6"/>
    </row>
    <row r="38" spans="2:18" s="182" customFormat="1" ht="25.35" customHeight="1">
      <c r="B38" s="183"/>
      <c r="C38" s="195"/>
      <c r="D38" s="196" t="s">
        <v>42</v>
      </c>
      <c r="E38" s="197"/>
      <c r="F38" s="197"/>
      <c r="G38" s="198" t="s">
        <v>43</v>
      </c>
      <c r="H38" s="199" t="s">
        <v>44</v>
      </c>
      <c r="I38" s="197"/>
      <c r="J38" s="197"/>
      <c r="K38" s="197"/>
      <c r="L38" s="326">
        <f>SUM(M30:M36)</f>
        <v>0</v>
      </c>
      <c r="M38" s="326"/>
      <c r="N38" s="326"/>
      <c r="O38" s="326"/>
      <c r="P38" s="327"/>
      <c r="Q38" s="195"/>
      <c r="R38" s="186"/>
    </row>
    <row r="39" spans="2:18" s="182" customFormat="1" ht="14.45" customHeight="1">
      <c r="B39" s="183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6"/>
    </row>
    <row r="40" spans="2:18" s="182" customFormat="1" ht="14.45" customHeight="1">
      <c r="B40" s="183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6"/>
    </row>
    <row r="41" spans="2:18" ht="13.5">
      <c r="B41" s="177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78"/>
    </row>
    <row r="42" spans="2:18" ht="13.5">
      <c r="B42" s="177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78"/>
    </row>
    <row r="43" spans="2:18" ht="13.5">
      <c r="B43" s="177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78"/>
    </row>
    <row r="44" spans="2:18" ht="13.5">
      <c r="B44" s="177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78"/>
    </row>
    <row r="45" spans="2:18" ht="13.5">
      <c r="B45" s="177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78"/>
    </row>
    <row r="46" spans="2:18" ht="13.5">
      <c r="B46" s="177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78"/>
    </row>
    <row r="47" spans="2:18" ht="13.5">
      <c r="B47" s="177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78"/>
    </row>
    <row r="48" spans="2:18" ht="13.5">
      <c r="B48" s="177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78"/>
    </row>
    <row r="49" spans="2:18" ht="13.5">
      <c r="B49" s="177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78"/>
    </row>
    <row r="50" spans="2:18" s="182" customFormat="1" ht="15">
      <c r="B50" s="183"/>
      <c r="C50" s="184"/>
      <c r="D50" s="200" t="s">
        <v>45</v>
      </c>
      <c r="E50" s="188"/>
      <c r="F50" s="188"/>
      <c r="G50" s="188"/>
      <c r="H50" s="201"/>
      <c r="I50" s="184"/>
      <c r="J50" s="200" t="s">
        <v>46</v>
      </c>
      <c r="K50" s="188"/>
      <c r="L50" s="188"/>
      <c r="M50" s="188"/>
      <c r="N50" s="188"/>
      <c r="O50" s="188"/>
      <c r="P50" s="201"/>
      <c r="Q50" s="184"/>
      <c r="R50" s="186"/>
    </row>
    <row r="51" spans="2:18" ht="13.5">
      <c r="B51" s="177"/>
      <c r="C51" s="180"/>
      <c r="D51" s="202"/>
      <c r="E51" s="180"/>
      <c r="F51" s="180"/>
      <c r="G51" s="180"/>
      <c r="H51" s="203"/>
      <c r="I51" s="180"/>
      <c r="J51" s="202"/>
      <c r="K51" s="180"/>
      <c r="L51" s="180"/>
      <c r="M51" s="180"/>
      <c r="N51" s="180"/>
      <c r="O51" s="180"/>
      <c r="P51" s="203"/>
      <c r="Q51" s="180"/>
      <c r="R51" s="178"/>
    </row>
    <row r="52" spans="2:18" ht="13.5">
      <c r="B52" s="177"/>
      <c r="C52" s="180"/>
      <c r="D52" s="202"/>
      <c r="E52" s="180"/>
      <c r="F52" s="180"/>
      <c r="G52" s="180"/>
      <c r="H52" s="203"/>
      <c r="I52" s="180"/>
      <c r="J52" s="202"/>
      <c r="K52" s="180"/>
      <c r="L52" s="180"/>
      <c r="M52" s="180"/>
      <c r="N52" s="180"/>
      <c r="O52" s="180"/>
      <c r="P52" s="203"/>
      <c r="Q52" s="180"/>
      <c r="R52" s="178"/>
    </row>
    <row r="53" spans="2:18" ht="13.5">
      <c r="B53" s="177"/>
      <c r="C53" s="180"/>
      <c r="D53" s="202"/>
      <c r="E53" s="180"/>
      <c r="F53" s="180"/>
      <c r="G53" s="180"/>
      <c r="H53" s="203"/>
      <c r="I53" s="180"/>
      <c r="J53" s="202"/>
      <c r="K53" s="180"/>
      <c r="L53" s="180"/>
      <c r="M53" s="180"/>
      <c r="N53" s="180"/>
      <c r="O53" s="180"/>
      <c r="P53" s="203"/>
      <c r="Q53" s="180"/>
      <c r="R53" s="178"/>
    </row>
    <row r="54" spans="2:18" ht="13.5">
      <c r="B54" s="177"/>
      <c r="C54" s="180"/>
      <c r="D54" s="202"/>
      <c r="E54" s="180"/>
      <c r="F54" s="180"/>
      <c r="G54" s="180"/>
      <c r="H54" s="203"/>
      <c r="I54" s="180"/>
      <c r="J54" s="202"/>
      <c r="K54" s="180"/>
      <c r="L54" s="180"/>
      <c r="M54" s="180"/>
      <c r="N54" s="180"/>
      <c r="O54" s="180"/>
      <c r="P54" s="203"/>
      <c r="Q54" s="180"/>
      <c r="R54" s="178"/>
    </row>
    <row r="55" spans="2:18" ht="13.5">
      <c r="B55" s="177"/>
      <c r="C55" s="180"/>
      <c r="D55" s="202"/>
      <c r="E55" s="180"/>
      <c r="F55" s="180"/>
      <c r="G55" s="180"/>
      <c r="H55" s="203"/>
      <c r="I55" s="180"/>
      <c r="J55" s="202"/>
      <c r="K55" s="180"/>
      <c r="L55" s="180"/>
      <c r="M55" s="180"/>
      <c r="N55" s="180"/>
      <c r="O55" s="180"/>
      <c r="P55" s="203"/>
      <c r="Q55" s="180"/>
      <c r="R55" s="178"/>
    </row>
    <row r="56" spans="2:18" ht="13.5">
      <c r="B56" s="177"/>
      <c r="C56" s="180"/>
      <c r="D56" s="202"/>
      <c r="E56" s="180"/>
      <c r="F56" s="180"/>
      <c r="G56" s="180"/>
      <c r="H56" s="203"/>
      <c r="I56" s="180"/>
      <c r="J56" s="202"/>
      <c r="K56" s="180"/>
      <c r="L56" s="180"/>
      <c r="M56" s="180"/>
      <c r="N56" s="180"/>
      <c r="O56" s="180"/>
      <c r="P56" s="203"/>
      <c r="Q56" s="180"/>
      <c r="R56" s="178"/>
    </row>
    <row r="57" spans="2:18" ht="13.5">
      <c r="B57" s="177"/>
      <c r="C57" s="180"/>
      <c r="D57" s="202"/>
      <c r="E57" s="180"/>
      <c r="F57" s="180"/>
      <c r="G57" s="180"/>
      <c r="H57" s="203"/>
      <c r="I57" s="180"/>
      <c r="J57" s="202"/>
      <c r="K57" s="180"/>
      <c r="L57" s="180"/>
      <c r="M57" s="180"/>
      <c r="N57" s="180"/>
      <c r="O57" s="180"/>
      <c r="P57" s="203"/>
      <c r="Q57" s="180"/>
      <c r="R57" s="178"/>
    </row>
    <row r="58" spans="2:18" ht="13.5">
      <c r="B58" s="177"/>
      <c r="C58" s="180"/>
      <c r="D58" s="202"/>
      <c r="E58" s="180"/>
      <c r="F58" s="180"/>
      <c r="G58" s="180"/>
      <c r="H58" s="203"/>
      <c r="I58" s="180"/>
      <c r="J58" s="202"/>
      <c r="K58" s="180"/>
      <c r="L58" s="180"/>
      <c r="M58" s="180"/>
      <c r="N58" s="180"/>
      <c r="O58" s="180"/>
      <c r="P58" s="203"/>
      <c r="Q58" s="180"/>
      <c r="R58" s="178"/>
    </row>
    <row r="59" spans="2:18" s="182" customFormat="1" ht="15">
      <c r="B59" s="183"/>
      <c r="C59" s="184"/>
      <c r="D59" s="204" t="s">
        <v>47</v>
      </c>
      <c r="E59" s="205"/>
      <c r="F59" s="205"/>
      <c r="G59" s="206" t="s">
        <v>48</v>
      </c>
      <c r="H59" s="207"/>
      <c r="I59" s="184"/>
      <c r="J59" s="204" t="s">
        <v>47</v>
      </c>
      <c r="K59" s="205"/>
      <c r="L59" s="205"/>
      <c r="M59" s="205"/>
      <c r="N59" s="206" t="s">
        <v>48</v>
      </c>
      <c r="O59" s="205"/>
      <c r="P59" s="207"/>
      <c r="Q59" s="184"/>
      <c r="R59" s="186"/>
    </row>
    <row r="60" spans="2:18" ht="13.5">
      <c r="B60" s="177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78"/>
    </row>
    <row r="61" spans="2:18" s="182" customFormat="1" ht="15">
      <c r="B61" s="183"/>
      <c r="C61" s="184"/>
      <c r="D61" s="200" t="s">
        <v>49</v>
      </c>
      <c r="E61" s="188"/>
      <c r="F61" s="188"/>
      <c r="G61" s="188"/>
      <c r="H61" s="201"/>
      <c r="I61" s="184"/>
      <c r="J61" s="200" t="s">
        <v>50</v>
      </c>
      <c r="K61" s="188"/>
      <c r="L61" s="188"/>
      <c r="M61" s="188"/>
      <c r="N61" s="188"/>
      <c r="O61" s="188"/>
      <c r="P61" s="201"/>
      <c r="Q61" s="184"/>
      <c r="R61" s="186"/>
    </row>
    <row r="62" spans="2:18" ht="13.5">
      <c r="B62" s="177"/>
      <c r="C62" s="180"/>
      <c r="D62" s="202"/>
      <c r="E62" s="180"/>
      <c r="F62" s="180"/>
      <c r="G62" s="180"/>
      <c r="H62" s="203"/>
      <c r="I62" s="180"/>
      <c r="J62" s="202"/>
      <c r="K62" s="180"/>
      <c r="L62" s="180"/>
      <c r="M62" s="180"/>
      <c r="N62" s="180"/>
      <c r="O62" s="180"/>
      <c r="P62" s="203"/>
      <c r="Q62" s="180"/>
      <c r="R62" s="178"/>
    </row>
    <row r="63" spans="2:18" ht="13.5">
      <c r="B63" s="177"/>
      <c r="C63" s="180"/>
      <c r="D63" s="202"/>
      <c r="E63" s="180"/>
      <c r="F63" s="180"/>
      <c r="G63" s="180"/>
      <c r="H63" s="203"/>
      <c r="I63" s="180"/>
      <c r="J63" s="202"/>
      <c r="K63" s="180"/>
      <c r="L63" s="180"/>
      <c r="M63" s="180"/>
      <c r="N63" s="180"/>
      <c r="O63" s="180"/>
      <c r="P63" s="203"/>
      <c r="Q63" s="180"/>
      <c r="R63" s="178"/>
    </row>
    <row r="64" spans="2:18" ht="13.5">
      <c r="B64" s="177"/>
      <c r="C64" s="180"/>
      <c r="D64" s="202"/>
      <c r="E64" s="180"/>
      <c r="F64" s="180"/>
      <c r="G64" s="180"/>
      <c r="H64" s="203"/>
      <c r="I64" s="180"/>
      <c r="J64" s="202"/>
      <c r="K64" s="180"/>
      <c r="L64" s="180"/>
      <c r="M64" s="180"/>
      <c r="N64" s="180"/>
      <c r="O64" s="180"/>
      <c r="P64" s="203"/>
      <c r="Q64" s="180"/>
      <c r="R64" s="178"/>
    </row>
    <row r="65" spans="2:18" ht="13.5">
      <c r="B65" s="177"/>
      <c r="C65" s="180"/>
      <c r="D65" s="202"/>
      <c r="E65" s="180"/>
      <c r="F65" s="180"/>
      <c r="G65" s="180"/>
      <c r="H65" s="203"/>
      <c r="I65" s="180"/>
      <c r="J65" s="202"/>
      <c r="K65" s="180"/>
      <c r="L65" s="180"/>
      <c r="M65" s="180"/>
      <c r="N65" s="180"/>
      <c r="O65" s="180"/>
      <c r="P65" s="203"/>
      <c r="Q65" s="180"/>
      <c r="R65" s="178"/>
    </row>
    <row r="66" spans="2:18" ht="13.5">
      <c r="B66" s="177"/>
      <c r="C66" s="180"/>
      <c r="D66" s="202"/>
      <c r="E66" s="180"/>
      <c r="F66" s="180"/>
      <c r="G66" s="180"/>
      <c r="H66" s="203"/>
      <c r="I66" s="180"/>
      <c r="J66" s="202"/>
      <c r="K66" s="180"/>
      <c r="L66" s="180"/>
      <c r="M66" s="180"/>
      <c r="N66" s="180"/>
      <c r="O66" s="180"/>
      <c r="P66" s="203"/>
      <c r="Q66" s="180"/>
      <c r="R66" s="178"/>
    </row>
    <row r="67" spans="2:18" ht="13.5">
      <c r="B67" s="177"/>
      <c r="C67" s="180"/>
      <c r="D67" s="202"/>
      <c r="E67" s="180"/>
      <c r="F67" s="180"/>
      <c r="G67" s="180"/>
      <c r="H67" s="203"/>
      <c r="I67" s="180"/>
      <c r="J67" s="202"/>
      <c r="K67" s="180"/>
      <c r="L67" s="180"/>
      <c r="M67" s="180"/>
      <c r="N67" s="180"/>
      <c r="O67" s="180"/>
      <c r="P67" s="203"/>
      <c r="Q67" s="180"/>
      <c r="R67" s="178"/>
    </row>
    <row r="68" spans="2:18" ht="13.5">
      <c r="B68" s="177"/>
      <c r="C68" s="180"/>
      <c r="D68" s="202"/>
      <c r="E68" s="180"/>
      <c r="F68" s="180"/>
      <c r="G68" s="180"/>
      <c r="H68" s="203"/>
      <c r="I68" s="180"/>
      <c r="J68" s="202"/>
      <c r="K68" s="180"/>
      <c r="L68" s="180"/>
      <c r="M68" s="180"/>
      <c r="N68" s="180"/>
      <c r="O68" s="180"/>
      <c r="P68" s="203"/>
      <c r="Q68" s="180"/>
      <c r="R68" s="178"/>
    </row>
    <row r="69" spans="2:18" ht="13.5">
      <c r="B69" s="177"/>
      <c r="C69" s="180"/>
      <c r="D69" s="202"/>
      <c r="E69" s="180"/>
      <c r="F69" s="180"/>
      <c r="G69" s="180"/>
      <c r="H69" s="203"/>
      <c r="I69" s="180"/>
      <c r="J69" s="202"/>
      <c r="K69" s="180"/>
      <c r="L69" s="180"/>
      <c r="M69" s="180"/>
      <c r="N69" s="180"/>
      <c r="O69" s="180"/>
      <c r="P69" s="203"/>
      <c r="Q69" s="180"/>
      <c r="R69" s="178"/>
    </row>
    <row r="70" spans="2:18" s="182" customFormat="1" ht="15">
      <c r="B70" s="183"/>
      <c r="C70" s="184"/>
      <c r="D70" s="204" t="s">
        <v>47</v>
      </c>
      <c r="E70" s="205"/>
      <c r="F70" s="205"/>
      <c r="G70" s="206" t="s">
        <v>48</v>
      </c>
      <c r="H70" s="207"/>
      <c r="I70" s="184"/>
      <c r="J70" s="204" t="s">
        <v>47</v>
      </c>
      <c r="K70" s="205"/>
      <c r="L70" s="205"/>
      <c r="M70" s="205"/>
      <c r="N70" s="206" t="s">
        <v>48</v>
      </c>
      <c r="O70" s="205"/>
      <c r="P70" s="207"/>
      <c r="Q70" s="184"/>
      <c r="R70" s="186"/>
    </row>
    <row r="71" spans="2:18" s="182" customFormat="1" ht="14.45" customHeight="1">
      <c r="B71" s="208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10"/>
    </row>
    <row r="75" spans="2:18" s="182" customFormat="1" ht="6.95" customHeight="1">
      <c r="B75" s="211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3"/>
    </row>
    <row r="76" spans="2:18" s="182" customFormat="1" ht="36.95" customHeight="1">
      <c r="B76" s="183"/>
      <c r="C76" s="314" t="s">
        <v>98</v>
      </c>
      <c r="D76" s="315"/>
      <c r="E76" s="315"/>
      <c r="F76" s="315"/>
      <c r="G76" s="315"/>
      <c r="H76" s="315"/>
      <c r="I76" s="315"/>
      <c r="J76" s="315"/>
      <c r="K76" s="315"/>
      <c r="L76" s="315"/>
      <c r="M76" s="315"/>
      <c r="N76" s="315"/>
      <c r="O76" s="315"/>
      <c r="P76" s="315"/>
      <c r="Q76" s="315"/>
      <c r="R76" s="186"/>
    </row>
    <row r="77" spans="2:18" s="182" customFormat="1" ht="6.95" customHeight="1">
      <c r="B77" s="183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6"/>
    </row>
    <row r="78" spans="2:18" s="182" customFormat="1" ht="30" customHeight="1">
      <c r="B78" s="183"/>
      <c r="C78" s="181" t="s">
        <v>17</v>
      </c>
      <c r="D78" s="184"/>
      <c r="E78" s="184"/>
      <c r="F78" s="316" t="str">
        <f>F6</f>
        <v>VŠE - Stavební práce - profese</v>
      </c>
      <c r="G78" s="317"/>
      <c r="H78" s="317"/>
      <c r="I78" s="317"/>
      <c r="J78" s="317"/>
      <c r="K78" s="317"/>
      <c r="L78" s="317"/>
      <c r="M78" s="317"/>
      <c r="N78" s="317"/>
      <c r="O78" s="317"/>
      <c r="P78" s="317"/>
      <c r="Q78" s="184"/>
      <c r="R78" s="186"/>
    </row>
    <row r="79" spans="2:18" s="182" customFormat="1" ht="36.95" customHeight="1">
      <c r="B79" s="183"/>
      <c r="C79" s="214" t="s">
        <v>95</v>
      </c>
      <c r="D79" s="184"/>
      <c r="E79" s="184"/>
      <c r="F79" s="328" t="str">
        <f>F7</f>
        <v>3 - Elektro</v>
      </c>
      <c r="G79" s="319"/>
      <c r="H79" s="319"/>
      <c r="I79" s="319"/>
      <c r="J79" s="319"/>
      <c r="K79" s="319"/>
      <c r="L79" s="319"/>
      <c r="M79" s="319"/>
      <c r="N79" s="319"/>
      <c r="O79" s="319"/>
      <c r="P79" s="319"/>
      <c r="Q79" s="184"/>
      <c r="R79" s="186"/>
    </row>
    <row r="80" spans="2:18" s="182" customFormat="1" ht="6.95" customHeight="1">
      <c r="B80" s="183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6"/>
    </row>
    <row r="81" spans="2:18" s="182" customFormat="1" ht="18" customHeight="1">
      <c r="B81" s="183"/>
      <c r="C81" s="181" t="s">
        <v>20</v>
      </c>
      <c r="D81" s="184"/>
      <c r="E81" s="184"/>
      <c r="F81" s="187" t="str">
        <f>F9</f>
        <v xml:space="preserve"> </v>
      </c>
      <c r="G81" s="184"/>
      <c r="H81" s="184"/>
      <c r="I81" s="184"/>
      <c r="J81" s="184"/>
      <c r="K81" s="181" t="s">
        <v>22</v>
      </c>
      <c r="L81" s="184"/>
      <c r="M81" s="320" t="str">
        <f>IF(O9="","",O9)</f>
        <v>5.10.2017</v>
      </c>
      <c r="N81" s="320"/>
      <c r="O81" s="320"/>
      <c r="P81" s="320"/>
      <c r="Q81" s="184"/>
      <c r="R81" s="186"/>
    </row>
    <row r="82" spans="2:18" s="182" customFormat="1" ht="6.95" customHeight="1">
      <c r="B82" s="183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6"/>
    </row>
    <row r="83" spans="2:18" s="182" customFormat="1" ht="15">
      <c r="B83" s="183"/>
      <c r="C83" s="181" t="s">
        <v>24</v>
      </c>
      <c r="D83" s="184"/>
      <c r="E83" s="184"/>
      <c r="F83" s="187" t="str">
        <f>E12</f>
        <v xml:space="preserve"> </v>
      </c>
      <c r="G83" s="184"/>
      <c r="H83" s="184"/>
      <c r="I83" s="184"/>
      <c r="J83" s="184"/>
      <c r="K83" s="181" t="s">
        <v>28</v>
      </c>
      <c r="L83" s="184"/>
      <c r="M83" s="321" t="str">
        <f>E18</f>
        <v xml:space="preserve"> </v>
      </c>
      <c r="N83" s="321"/>
      <c r="O83" s="321"/>
      <c r="P83" s="321"/>
      <c r="Q83" s="321"/>
      <c r="R83" s="186"/>
    </row>
    <row r="84" spans="2:18" s="182" customFormat="1" ht="14.45" customHeight="1">
      <c r="B84" s="183"/>
      <c r="C84" s="181" t="s">
        <v>27</v>
      </c>
      <c r="D84" s="184"/>
      <c r="E84" s="184"/>
      <c r="F84" s="187" t="str">
        <f>IF(E15="","",E15)</f>
        <v xml:space="preserve"> </v>
      </c>
      <c r="G84" s="184"/>
      <c r="H84" s="184"/>
      <c r="I84" s="184"/>
      <c r="J84" s="184"/>
      <c r="K84" s="181" t="s">
        <v>30</v>
      </c>
      <c r="L84" s="184"/>
      <c r="M84" s="321" t="str">
        <f>E21</f>
        <v xml:space="preserve"> </v>
      </c>
      <c r="N84" s="321"/>
      <c r="O84" s="321"/>
      <c r="P84" s="321"/>
      <c r="Q84" s="321"/>
      <c r="R84" s="186"/>
    </row>
    <row r="85" spans="2:18" s="182" customFormat="1" ht="10.35" customHeight="1">
      <c r="B85" s="183"/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6"/>
    </row>
    <row r="86" spans="2:18" s="182" customFormat="1" ht="29.25" customHeight="1">
      <c r="B86" s="183"/>
      <c r="C86" s="329" t="s">
        <v>99</v>
      </c>
      <c r="D86" s="330"/>
      <c r="E86" s="330"/>
      <c r="F86" s="330"/>
      <c r="G86" s="330"/>
      <c r="H86" s="195"/>
      <c r="I86" s="195"/>
      <c r="J86" s="195"/>
      <c r="K86" s="195"/>
      <c r="L86" s="195"/>
      <c r="M86" s="195"/>
      <c r="N86" s="329" t="s">
        <v>100</v>
      </c>
      <c r="O86" s="330"/>
      <c r="P86" s="330"/>
      <c r="Q86" s="330"/>
      <c r="R86" s="186"/>
    </row>
    <row r="87" spans="2:18" s="182" customFormat="1" ht="10.35" customHeight="1">
      <c r="B87" s="183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6"/>
    </row>
    <row r="88" spans="2:47" s="182" customFormat="1" ht="29.25" customHeight="1">
      <c r="B88" s="183"/>
      <c r="C88" s="215" t="s">
        <v>101</v>
      </c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331">
        <f>N111</f>
        <v>0</v>
      </c>
      <c r="O88" s="332"/>
      <c r="P88" s="332"/>
      <c r="Q88" s="332"/>
      <c r="R88" s="186"/>
      <c r="AU88" s="172" t="s">
        <v>102</v>
      </c>
    </row>
    <row r="89" spans="2:22" s="220" customFormat="1" ht="24.95" customHeight="1">
      <c r="B89" s="216"/>
      <c r="C89" s="217"/>
      <c r="D89" s="218" t="s">
        <v>138</v>
      </c>
      <c r="E89" s="217"/>
      <c r="F89" s="217"/>
      <c r="G89" s="217"/>
      <c r="H89" s="217"/>
      <c r="I89" s="217"/>
      <c r="J89" s="217"/>
      <c r="K89" s="217"/>
      <c r="L89" s="217"/>
      <c r="M89" s="217"/>
      <c r="N89" s="333">
        <f>N112</f>
        <v>0</v>
      </c>
      <c r="O89" s="334"/>
      <c r="P89" s="334"/>
      <c r="Q89" s="334"/>
      <c r="R89" s="219"/>
      <c r="V89" s="221"/>
    </row>
    <row r="90" spans="2:22" s="226" customFormat="1" ht="19.9" customHeight="1">
      <c r="B90" s="222"/>
      <c r="C90" s="223"/>
      <c r="D90" s="224" t="s">
        <v>3035</v>
      </c>
      <c r="E90" s="223"/>
      <c r="F90" s="223"/>
      <c r="G90" s="223"/>
      <c r="H90" s="223"/>
      <c r="I90" s="223"/>
      <c r="J90" s="223"/>
      <c r="K90" s="223"/>
      <c r="L90" s="223"/>
      <c r="M90" s="223"/>
      <c r="N90" s="335">
        <f>N113</f>
        <v>0</v>
      </c>
      <c r="O90" s="336"/>
      <c r="P90" s="336"/>
      <c r="Q90" s="336"/>
      <c r="R90" s="225"/>
      <c r="V90" s="227"/>
    </row>
    <row r="91" spans="2:18" s="182" customFormat="1" ht="21.75" customHeight="1">
      <c r="B91" s="183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6"/>
    </row>
    <row r="92" spans="2:21" s="182" customFormat="1" ht="29.25" customHeight="1">
      <c r="B92" s="183"/>
      <c r="C92" s="215" t="s">
        <v>103</v>
      </c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332">
        <v>0</v>
      </c>
      <c r="O92" s="337"/>
      <c r="P92" s="337"/>
      <c r="Q92" s="337"/>
      <c r="R92" s="186"/>
      <c r="T92" s="228"/>
      <c r="U92" s="229" t="s">
        <v>35</v>
      </c>
    </row>
    <row r="93" spans="2:18" s="182" customFormat="1" ht="18" customHeight="1">
      <c r="B93" s="183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6"/>
    </row>
    <row r="94" spans="2:18" s="182" customFormat="1" ht="29.25" customHeight="1">
      <c r="B94" s="183"/>
      <c r="C94" s="230" t="s">
        <v>87</v>
      </c>
      <c r="D94" s="195"/>
      <c r="E94" s="195"/>
      <c r="F94" s="195"/>
      <c r="G94" s="195"/>
      <c r="H94" s="195"/>
      <c r="I94" s="195"/>
      <c r="J94" s="195"/>
      <c r="K94" s="195"/>
      <c r="L94" s="338">
        <f>ROUND(SUM(N88+N92),2)</f>
        <v>0</v>
      </c>
      <c r="M94" s="338"/>
      <c r="N94" s="338"/>
      <c r="O94" s="338"/>
      <c r="P94" s="338"/>
      <c r="Q94" s="338"/>
      <c r="R94" s="186"/>
    </row>
    <row r="95" spans="2:18" s="182" customFormat="1" ht="6.95" customHeight="1">
      <c r="B95" s="208"/>
      <c r="C95" s="209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09"/>
      <c r="P95" s="209"/>
      <c r="Q95" s="209"/>
      <c r="R95" s="210"/>
    </row>
    <row r="99" spans="2:18" s="182" customFormat="1" ht="6.95" customHeight="1">
      <c r="B99" s="211"/>
      <c r="C99" s="212"/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2"/>
      <c r="O99" s="212"/>
      <c r="P99" s="212"/>
      <c r="Q99" s="212"/>
      <c r="R99" s="213"/>
    </row>
    <row r="100" spans="2:18" s="182" customFormat="1" ht="36.95" customHeight="1">
      <c r="B100" s="183"/>
      <c r="C100" s="314" t="s">
        <v>104</v>
      </c>
      <c r="D100" s="319"/>
      <c r="E100" s="319"/>
      <c r="F100" s="319"/>
      <c r="G100" s="319"/>
      <c r="H100" s="319"/>
      <c r="I100" s="319"/>
      <c r="J100" s="319"/>
      <c r="K100" s="319"/>
      <c r="L100" s="319"/>
      <c r="M100" s="319"/>
      <c r="N100" s="319"/>
      <c r="O100" s="319"/>
      <c r="P100" s="319"/>
      <c r="Q100" s="319"/>
      <c r="R100" s="186"/>
    </row>
    <row r="101" spans="2:18" s="182" customFormat="1" ht="6.95" customHeight="1">
      <c r="B101" s="183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6"/>
    </row>
    <row r="102" spans="2:18" s="182" customFormat="1" ht="30" customHeight="1">
      <c r="B102" s="183"/>
      <c r="C102" s="181" t="s">
        <v>17</v>
      </c>
      <c r="D102" s="184"/>
      <c r="E102" s="184"/>
      <c r="F102" s="316" t="str">
        <f>F6</f>
        <v>VŠE - Stavební práce - profese</v>
      </c>
      <c r="G102" s="317"/>
      <c r="H102" s="317"/>
      <c r="I102" s="317"/>
      <c r="J102" s="317"/>
      <c r="K102" s="317"/>
      <c r="L102" s="317"/>
      <c r="M102" s="317"/>
      <c r="N102" s="317"/>
      <c r="O102" s="317"/>
      <c r="P102" s="317"/>
      <c r="Q102" s="184"/>
      <c r="R102" s="186"/>
    </row>
    <row r="103" spans="2:18" s="182" customFormat="1" ht="36.95" customHeight="1">
      <c r="B103" s="183"/>
      <c r="C103" s="214" t="s">
        <v>95</v>
      </c>
      <c r="D103" s="184"/>
      <c r="E103" s="184"/>
      <c r="F103" s="328" t="str">
        <f>F7</f>
        <v>3 - Elektro</v>
      </c>
      <c r="G103" s="319"/>
      <c r="H103" s="319"/>
      <c r="I103" s="319"/>
      <c r="J103" s="319"/>
      <c r="K103" s="319"/>
      <c r="L103" s="319"/>
      <c r="M103" s="319"/>
      <c r="N103" s="319"/>
      <c r="O103" s="319"/>
      <c r="P103" s="319"/>
      <c r="Q103" s="184"/>
      <c r="R103" s="186"/>
    </row>
    <row r="104" spans="2:18" s="182" customFormat="1" ht="6.95" customHeight="1">
      <c r="B104" s="183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6"/>
    </row>
    <row r="105" spans="2:18" s="182" customFormat="1" ht="18" customHeight="1">
      <c r="B105" s="183"/>
      <c r="C105" s="181" t="s">
        <v>20</v>
      </c>
      <c r="D105" s="184"/>
      <c r="E105" s="184"/>
      <c r="F105" s="187" t="str">
        <f>F9</f>
        <v xml:space="preserve"> </v>
      </c>
      <c r="G105" s="184"/>
      <c r="H105" s="184"/>
      <c r="I105" s="184"/>
      <c r="J105" s="184"/>
      <c r="K105" s="181" t="s">
        <v>22</v>
      </c>
      <c r="L105" s="184"/>
      <c r="M105" s="320" t="str">
        <f>IF(O9="","",O9)</f>
        <v>5.10.2017</v>
      </c>
      <c r="N105" s="320"/>
      <c r="O105" s="320"/>
      <c r="P105" s="320"/>
      <c r="Q105" s="184"/>
      <c r="R105" s="186"/>
    </row>
    <row r="106" spans="2:18" s="182" customFormat="1" ht="6.95" customHeight="1">
      <c r="B106" s="183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6"/>
    </row>
    <row r="107" spans="2:18" s="182" customFormat="1" ht="15">
      <c r="B107" s="183"/>
      <c r="C107" s="181" t="s">
        <v>24</v>
      </c>
      <c r="D107" s="184"/>
      <c r="E107" s="184"/>
      <c r="F107" s="187" t="str">
        <f>E12</f>
        <v xml:space="preserve"> </v>
      </c>
      <c r="G107" s="184"/>
      <c r="H107" s="184"/>
      <c r="I107" s="184"/>
      <c r="J107" s="184"/>
      <c r="K107" s="181" t="s">
        <v>28</v>
      </c>
      <c r="L107" s="184"/>
      <c r="M107" s="321" t="str">
        <f>E18</f>
        <v xml:space="preserve"> </v>
      </c>
      <c r="N107" s="321"/>
      <c r="O107" s="321"/>
      <c r="P107" s="321"/>
      <c r="Q107" s="321"/>
      <c r="R107" s="186"/>
    </row>
    <row r="108" spans="2:18" s="182" customFormat="1" ht="14.45" customHeight="1">
      <c r="B108" s="183"/>
      <c r="C108" s="181" t="s">
        <v>27</v>
      </c>
      <c r="D108" s="184"/>
      <c r="E108" s="184"/>
      <c r="F108" s="187" t="str">
        <f>IF(E15="","",E15)</f>
        <v xml:space="preserve"> </v>
      </c>
      <c r="G108" s="184"/>
      <c r="H108" s="184"/>
      <c r="I108" s="184"/>
      <c r="J108" s="184"/>
      <c r="K108" s="181" t="s">
        <v>30</v>
      </c>
      <c r="L108" s="184"/>
      <c r="M108" s="321" t="str">
        <f>E21</f>
        <v xml:space="preserve"> </v>
      </c>
      <c r="N108" s="321"/>
      <c r="O108" s="321"/>
      <c r="P108" s="321"/>
      <c r="Q108" s="321"/>
      <c r="R108" s="186"/>
    </row>
    <row r="109" spans="2:18" s="182" customFormat="1" ht="10.35" customHeight="1">
      <c r="B109" s="183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6"/>
    </row>
    <row r="110" spans="2:27" s="235" customFormat="1" ht="29.25" customHeight="1">
      <c r="B110" s="231"/>
      <c r="C110" s="232" t="s">
        <v>105</v>
      </c>
      <c r="D110" s="233" t="s">
        <v>106</v>
      </c>
      <c r="E110" s="233" t="s">
        <v>53</v>
      </c>
      <c r="F110" s="339" t="s">
        <v>107</v>
      </c>
      <c r="G110" s="339"/>
      <c r="H110" s="339"/>
      <c r="I110" s="339"/>
      <c r="J110" s="233" t="s">
        <v>108</v>
      </c>
      <c r="K110" s="233" t="s">
        <v>109</v>
      </c>
      <c r="L110" s="339" t="s">
        <v>110</v>
      </c>
      <c r="M110" s="339"/>
      <c r="N110" s="339" t="s">
        <v>100</v>
      </c>
      <c r="O110" s="339"/>
      <c r="P110" s="339"/>
      <c r="Q110" s="340"/>
      <c r="R110" s="234"/>
      <c r="T110" s="236" t="s">
        <v>111</v>
      </c>
      <c r="U110" s="237" t="s">
        <v>35</v>
      </c>
      <c r="V110" s="182"/>
      <c r="W110" s="237" t="s">
        <v>112</v>
      </c>
      <c r="X110" s="237" t="s">
        <v>113</v>
      </c>
      <c r="Y110" s="237" t="s">
        <v>114</v>
      </c>
      <c r="Z110" s="237" t="s">
        <v>115</v>
      </c>
      <c r="AA110" s="238" t="s">
        <v>116</v>
      </c>
    </row>
    <row r="111" spans="2:63" s="182" customFormat="1" ht="29.25" customHeight="1">
      <c r="B111" s="183"/>
      <c r="C111" s="239" t="s">
        <v>96</v>
      </c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344">
        <f>BK111</f>
        <v>0</v>
      </c>
      <c r="O111" s="345"/>
      <c r="P111" s="345"/>
      <c r="Q111" s="345"/>
      <c r="R111" s="186"/>
      <c r="T111" s="240"/>
      <c r="U111" s="188"/>
      <c r="W111" s="241">
        <f>W112</f>
        <v>0</v>
      </c>
      <c r="X111" s="188"/>
      <c r="Y111" s="241">
        <f>Y112</f>
        <v>0.011562999999999992</v>
      </c>
      <c r="Z111" s="188"/>
      <c r="AA111" s="242">
        <f>AA112</f>
        <v>0.0029980000000000002</v>
      </c>
      <c r="AT111" s="172" t="s">
        <v>70</v>
      </c>
      <c r="AU111" s="172" t="s">
        <v>102</v>
      </c>
      <c r="BK111" s="243">
        <f>BK112</f>
        <v>0</v>
      </c>
    </row>
    <row r="112" spans="2:63" s="246" customFormat="1" ht="37.35" customHeight="1">
      <c r="B112" s="244"/>
      <c r="C112" s="155"/>
      <c r="D112" s="157" t="s">
        <v>138</v>
      </c>
      <c r="E112" s="157"/>
      <c r="F112" s="157"/>
      <c r="G112" s="157"/>
      <c r="H112" s="157"/>
      <c r="I112" s="157"/>
      <c r="J112" s="157"/>
      <c r="K112" s="157"/>
      <c r="L112" s="157"/>
      <c r="M112" s="157"/>
      <c r="N112" s="346">
        <f>BK112</f>
        <v>0</v>
      </c>
      <c r="O112" s="333"/>
      <c r="P112" s="333"/>
      <c r="Q112" s="333"/>
      <c r="R112" s="245"/>
      <c r="T112" s="247"/>
      <c r="U112" s="155"/>
      <c r="V112" s="248"/>
      <c r="W112" s="249">
        <f>W113</f>
        <v>0</v>
      </c>
      <c r="X112" s="155"/>
      <c r="Y112" s="249">
        <f>Y113</f>
        <v>0.011562999999999992</v>
      </c>
      <c r="Z112" s="155"/>
      <c r="AA112" s="250">
        <f>AA113</f>
        <v>0.0029980000000000002</v>
      </c>
      <c r="AR112" s="251" t="s">
        <v>93</v>
      </c>
      <c r="AT112" s="252" t="s">
        <v>70</v>
      </c>
      <c r="AU112" s="252" t="s">
        <v>71</v>
      </c>
      <c r="AY112" s="251" t="s">
        <v>117</v>
      </c>
      <c r="BK112" s="253">
        <f>BK113</f>
        <v>0</v>
      </c>
    </row>
    <row r="113" spans="2:63" s="246" customFormat="1" ht="19.9" customHeight="1">
      <c r="B113" s="244"/>
      <c r="C113" s="155"/>
      <c r="D113" s="156" t="s">
        <v>3035</v>
      </c>
      <c r="E113" s="156"/>
      <c r="F113" s="156"/>
      <c r="G113" s="156"/>
      <c r="H113" s="156"/>
      <c r="I113" s="156"/>
      <c r="J113" s="156"/>
      <c r="K113" s="156"/>
      <c r="L113" s="156"/>
      <c r="M113" s="156"/>
      <c r="N113" s="347">
        <f>BK113</f>
        <v>0</v>
      </c>
      <c r="O113" s="348"/>
      <c r="P113" s="348"/>
      <c r="Q113" s="348"/>
      <c r="R113" s="245"/>
      <c r="T113" s="247"/>
      <c r="U113" s="155"/>
      <c r="V113" s="248"/>
      <c r="W113" s="249">
        <f>SUM(W114:W624)</f>
        <v>0</v>
      </c>
      <c r="X113" s="155"/>
      <c r="Y113" s="249">
        <f>SUM(Y114:Y624)</f>
        <v>0.011562999999999992</v>
      </c>
      <c r="Z113" s="155"/>
      <c r="AA113" s="250">
        <f>SUM(AA114:AA624)</f>
        <v>0.0029980000000000002</v>
      </c>
      <c r="AR113" s="251" t="s">
        <v>93</v>
      </c>
      <c r="AT113" s="252" t="s">
        <v>70</v>
      </c>
      <c r="AU113" s="252" t="s">
        <v>16</v>
      </c>
      <c r="AY113" s="251" t="s">
        <v>117</v>
      </c>
      <c r="BK113" s="253">
        <f>SUM(BK114:BK624)</f>
        <v>0</v>
      </c>
    </row>
    <row r="114" spans="2:65" s="182" customFormat="1" ht="25.5" customHeight="1">
      <c r="B114" s="183"/>
      <c r="C114" s="151" t="s">
        <v>16</v>
      </c>
      <c r="D114" s="151" t="s">
        <v>118</v>
      </c>
      <c r="E114" s="152" t="s">
        <v>3036</v>
      </c>
      <c r="F114" s="341" t="s">
        <v>3037</v>
      </c>
      <c r="G114" s="341"/>
      <c r="H114" s="341"/>
      <c r="I114" s="341"/>
      <c r="J114" s="153" t="s">
        <v>238</v>
      </c>
      <c r="K114" s="154">
        <v>1</v>
      </c>
      <c r="L114" s="342"/>
      <c r="M114" s="342"/>
      <c r="N114" s="343">
        <f aca="true" t="shared" si="0" ref="N114:N177">ROUND(L114*K114,2)</f>
        <v>0</v>
      </c>
      <c r="O114" s="343"/>
      <c r="P114" s="343"/>
      <c r="Q114" s="343"/>
      <c r="R114" s="186"/>
      <c r="T114" s="254" t="s">
        <v>5</v>
      </c>
      <c r="U114" s="255" t="s">
        <v>36</v>
      </c>
      <c r="V114" s="256"/>
      <c r="W114" s="257">
        <f aca="true" t="shared" si="1" ref="W114:W177">V114*K114</f>
        <v>0</v>
      </c>
      <c r="X114" s="257">
        <v>0</v>
      </c>
      <c r="Y114" s="257">
        <f aca="true" t="shared" si="2" ref="Y114:Y177">X114*K114</f>
        <v>0</v>
      </c>
      <c r="Z114" s="257">
        <v>0</v>
      </c>
      <c r="AA114" s="258">
        <f aca="true" t="shared" si="3" ref="AA114:AA177">Z114*K114</f>
        <v>0</v>
      </c>
      <c r="AR114" s="172" t="s">
        <v>132</v>
      </c>
      <c r="AT114" s="172" t="s">
        <v>118</v>
      </c>
      <c r="AU114" s="172" t="s">
        <v>93</v>
      </c>
      <c r="AY114" s="172" t="s">
        <v>117</v>
      </c>
      <c r="BE114" s="259">
        <f aca="true" t="shared" si="4" ref="BE114:BE177">IF(U114="základní",N114,0)</f>
        <v>0</v>
      </c>
      <c r="BF114" s="259">
        <f aca="true" t="shared" si="5" ref="BF114:BF177">IF(U114="snížená",N114,0)</f>
        <v>0</v>
      </c>
      <c r="BG114" s="259">
        <f aca="true" t="shared" si="6" ref="BG114:BG177">IF(U114="zákl. přenesená",N114,0)</f>
        <v>0</v>
      </c>
      <c r="BH114" s="259">
        <f aca="true" t="shared" si="7" ref="BH114:BH177">IF(U114="sníž. přenesená",N114,0)</f>
        <v>0</v>
      </c>
      <c r="BI114" s="259">
        <f aca="true" t="shared" si="8" ref="BI114:BI177">IF(U114="nulová",N114,0)</f>
        <v>0</v>
      </c>
      <c r="BJ114" s="172" t="s">
        <v>16</v>
      </c>
      <c r="BK114" s="259">
        <f aca="true" t="shared" si="9" ref="BK114:BK177">ROUND(L114*K114,2)</f>
        <v>0</v>
      </c>
      <c r="BL114" s="172" t="s">
        <v>132</v>
      </c>
      <c r="BM114" s="172" t="s">
        <v>3038</v>
      </c>
    </row>
    <row r="115" spans="2:65" s="182" customFormat="1" ht="25.5" customHeight="1">
      <c r="B115" s="183"/>
      <c r="C115" s="151" t="s">
        <v>93</v>
      </c>
      <c r="D115" s="151" t="s">
        <v>118</v>
      </c>
      <c r="E115" s="152" t="s">
        <v>3039</v>
      </c>
      <c r="F115" s="341" t="s">
        <v>3040</v>
      </c>
      <c r="G115" s="341"/>
      <c r="H115" s="341"/>
      <c r="I115" s="341"/>
      <c r="J115" s="153" t="s">
        <v>238</v>
      </c>
      <c r="K115" s="154">
        <v>1</v>
      </c>
      <c r="L115" s="342"/>
      <c r="M115" s="342"/>
      <c r="N115" s="343">
        <f t="shared" si="0"/>
        <v>0</v>
      </c>
      <c r="O115" s="343"/>
      <c r="P115" s="343"/>
      <c r="Q115" s="343"/>
      <c r="R115" s="186"/>
      <c r="T115" s="254" t="s">
        <v>5</v>
      </c>
      <c r="U115" s="255" t="s">
        <v>36</v>
      </c>
      <c r="V115" s="256"/>
      <c r="W115" s="257">
        <f t="shared" si="1"/>
        <v>0</v>
      </c>
      <c r="X115" s="257">
        <v>0</v>
      </c>
      <c r="Y115" s="257">
        <f t="shared" si="2"/>
        <v>0</v>
      </c>
      <c r="Z115" s="257">
        <v>0</v>
      </c>
      <c r="AA115" s="258">
        <f t="shared" si="3"/>
        <v>0</v>
      </c>
      <c r="AR115" s="172" t="s">
        <v>132</v>
      </c>
      <c r="AT115" s="172" t="s">
        <v>118</v>
      </c>
      <c r="AU115" s="172" t="s">
        <v>93</v>
      </c>
      <c r="AY115" s="172" t="s">
        <v>117</v>
      </c>
      <c r="BE115" s="259">
        <f t="shared" si="4"/>
        <v>0</v>
      </c>
      <c r="BF115" s="259">
        <f t="shared" si="5"/>
        <v>0</v>
      </c>
      <c r="BG115" s="259">
        <f t="shared" si="6"/>
        <v>0</v>
      </c>
      <c r="BH115" s="259">
        <f t="shared" si="7"/>
        <v>0</v>
      </c>
      <c r="BI115" s="259">
        <f t="shared" si="8"/>
        <v>0</v>
      </c>
      <c r="BJ115" s="172" t="s">
        <v>16</v>
      </c>
      <c r="BK115" s="259">
        <f t="shared" si="9"/>
        <v>0</v>
      </c>
      <c r="BL115" s="172" t="s">
        <v>132</v>
      </c>
      <c r="BM115" s="172" t="s">
        <v>3041</v>
      </c>
    </row>
    <row r="116" spans="2:65" s="182" customFormat="1" ht="25.5" customHeight="1">
      <c r="B116" s="183"/>
      <c r="C116" s="151" t="s">
        <v>120</v>
      </c>
      <c r="D116" s="151" t="s">
        <v>118</v>
      </c>
      <c r="E116" s="152" t="s">
        <v>3042</v>
      </c>
      <c r="F116" s="341" t="s">
        <v>3043</v>
      </c>
      <c r="G116" s="341"/>
      <c r="H116" s="341"/>
      <c r="I116" s="341"/>
      <c r="J116" s="153" t="s">
        <v>238</v>
      </c>
      <c r="K116" s="154">
        <v>1</v>
      </c>
      <c r="L116" s="342"/>
      <c r="M116" s="342"/>
      <c r="N116" s="343">
        <f t="shared" si="0"/>
        <v>0</v>
      </c>
      <c r="O116" s="343"/>
      <c r="P116" s="343"/>
      <c r="Q116" s="343"/>
      <c r="R116" s="186"/>
      <c r="T116" s="254" t="s">
        <v>5</v>
      </c>
      <c r="U116" s="255" t="s">
        <v>36</v>
      </c>
      <c r="V116" s="256"/>
      <c r="W116" s="257">
        <f t="shared" si="1"/>
        <v>0</v>
      </c>
      <c r="X116" s="257">
        <v>0</v>
      </c>
      <c r="Y116" s="257">
        <f t="shared" si="2"/>
        <v>0</v>
      </c>
      <c r="Z116" s="257">
        <v>0</v>
      </c>
      <c r="AA116" s="258">
        <f t="shared" si="3"/>
        <v>0</v>
      </c>
      <c r="AR116" s="172" t="s">
        <v>132</v>
      </c>
      <c r="AT116" s="172" t="s">
        <v>118</v>
      </c>
      <c r="AU116" s="172" t="s">
        <v>93</v>
      </c>
      <c r="AY116" s="172" t="s">
        <v>117</v>
      </c>
      <c r="BE116" s="259">
        <f t="shared" si="4"/>
        <v>0</v>
      </c>
      <c r="BF116" s="259">
        <f t="shared" si="5"/>
        <v>0</v>
      </c>
      <c r="BG116" s="259">
        <f t="shared" si="6"/>
        <v>0</v>
      </c>
      <c r="BH116" s="259">
        <f t="shared" si="7"/>
        <v>0</v>
      </c>
      <c r="BI116" s="259">
        <f t="shared" si="8"/>
        <v>0</v>
      </c>
      <c r="BJ116" s="172" t="s">
        <v>16</v>
      </c>
      <c r="BK116" s="259">
        <f t="shared" si="9"/>
        <v>0</v>
      </c>
      <c r="BL116" s="172" t="s">
        <v>132</v>
      </c>
      <c r="BM116" s="172" t="s">
        <v>3044</v>
      </c>
    </row>
    <row r="117" spans="2:65" s="182" customFormat="1" ht="25.5" customHeight="1">
      <c r="B117" s="183"/>
      <c r="C117" s="151" t="s">
        <v>119</v>
      </c>
      <c r="D117" s="151" t="s">
        <v>118</v>
      </c>
      <c r="E117" s="152" t="s">
        <v>3045</v>
      </c>
      <c r="F117" s="341" t="s">
        <v>3046</v>
      </c>
      <c r="G117" s="341"/>
      <c r="H117" s="341"/>
      <c r="I117" s="341"/>
      <c r="J117" s="153" t="s">
        <v>238</v>
      </c>
      <c r="K117" s="154">
        <v>1</v>
      </c>
      <c r="L117" s="342"/>
      <c r="M117" s="342"/>
      <c r="N117" s="343">
        <f t="shared" si="0"/>
        <v>0</v>
      </c>
      <c r="O117" s="343"/>
      <c r="P117" s="343"/>
      <c r="Q117" s="343"/>
      <c r="R117" s="186"/>
      <c r="T117" s="254" t="s">
        <v>5</v>
      </c>
      <c r="U117" s="255" t="s">
        <v>36</v>
      </c>
      <c r="V117" s="256"/>
      <c r="W117" s="257">
        <f t="shared" si="1"/>
        <v>0</v>
      </c>
      <c r="X117" s="257">
        <v>0</v>
      </c>
      <c r="Y117" s="257">
        <f t="shared" si="2"/>
        <v>0</v>
      </c>
      <c r="Z117" s="257">
        <v>0</v>
      </c>
      <c r="AA117" s="258">
        <f t="shared" si="3"/>
        <v>0</v>
      </c>
      <c r="AR117" s="172" t="s">
        <v>132</v>
      </c>
      <c r="AT117" s="172" t="s">
        <v>118</v>
      </c>
      <c r="AU117" s="172" t="s">
        <v>93</v>
      </c>
      <c r="AY117" s="172" t="s">
        <v>117</v>
      </c>
      <c r="BE117" s="259">
        <f t="shared" si="4"/>
        <v>0</v>
      </c>
      <c r="BF117" s="259">
        <f t="shared" si="5"/>
        <v>0</v>
      </c>
      <c r="BG117" s="259">
        <f t="shared" si="6"/>
        <v>0</v>
      </c>
      <c r="BH117" s="259">
        <f t="shared" si="7"/>
        <v>0</v>
      </c>
      <c r="BI117" s="259">
        <f t="shared" si="8"/>
        <v>0</v>
      </c>
      <c r="BJ117" s="172" t="s">
        <v>16</v>
      </c>
      <c r="BK117" s="259">
        <f t="shared" si="9"/>
        <v>0</v>
      </c>
      <c r="BL117" s="172" t="s">
        <v>132</v>
      </c>
      <c r="BM117" s="172" t="s">
        <v>3047</v>
      </c>
    </row>
    <row r="118" spans="2:65" s="182" customFormat="1" ht="25.5" customHeight="1">
      <c r="B118" s="183"/>
      <c r="C118" s="151" t="s">
        <v>121</v>
      </c>
      <c r="D118" s="151" t="s">
        <v>118</v>
      </c>
      <c r="E118" s="152" t="s">
        <v>3048</v>
      </c>
      <c r="F118" s="341" t="s">
        <v>3049</v>
      </c>
      <c r="G118" s="341"/>
      <c r="H118" s="341"/>
      <c r="I118" s="341"/>
      <c r="J118" s="153" t="s">
        <v>238</v>
      </c>
      <c r="K118" s="154">
        <v>1</v>
      </c>
      <c r="L118" s="342"/>
      <c r="M118" s="342"/>
      <c r="N118" s="343">
        <f t="shared" si="0"/>
        <v>0</v>
      </c>
      <c r="O118" s="343"/>
      <c r="P118" s="343"/>
      <c r="Q118" s="343"/>
      <c r="R118" s="186"/>
      <c r="T118" s="254" t="s">
        <v>5</v>
      </c>
      <c r="U118" s="255" t="s">
        <v>36</v>
      </c>
      <c r="V118" s="256"/>
      <c r="W118" s="257">
        <f t="shared" si="1"/>
        <v>0</v>
      </c>
      <c r="X118" s="257">
        <v>0</v>
      </c>
      <c r="Y118" s="257">
        <f t="shared" si="2"/>
        <v>0</v>
      </c>
      <c r="Z118" s="257">
        <v>0</v>
      </c>
      <c r="AA118" s="258">
        <f t="shared" si="3"/>
        <v>0</v>
      </c>
      <c r="AR118" s="172" t="s">
        <v>132</v>
      </c>
      <c r="AT118" s="172" t="s">
        <v>118</v>
      </c>
      <c r="AU118" s="172" t="s">
        <v>93</v>
      </c>
      <c r="AY118" s="172" t="s">
        <v>117</v>
      </c>
      <c r="BE118" s="259">
        <f t="shared" si="4"/>
        <v>0</v>
      </c>
      <c r="BF118" s="259">
        <f t="shared" si="5"/>
        <v>0</v>
      </c>
      <c r="BG118" s="259">
        <f t="shared" si="6"/>
        <v>0</v>
      </c>
      <c r="BH118" s="259">
        <f t="shared" si="7"/>
        <v>0</v>
      </c>
      <c r="BI118" s="259">
        <f t="shared" si="8"/>
        <v>0</v>
      </c>
      <c r="BJ118" s="172" t="s">
        <v>16</v>
      </c>
      <c r="BK118" s="259">
        <f t="shared" si="9"/>
        <v>0</v>
      </c>
      <c r="BL118" s="172" t="s">
        <v>132</v>
      </c>
      <c r="BM118" s="172" t="s">
        <v>3050</v>
      </c>
    </row>
    <row r="119" spans="2:65" s="182" customFormat="1" ht="25.5" customHeight="1">
      <c r="B119" s="183"/>
      <c r="C119" s="151" t="s">
        <v>122</v>
      </c>
      <c r="D119" s="151" t="s">
        <v>118</v>
      </c>
      <c r="E119" s="152" t="s">
        <v>3051</v>
      </c>
      <c r="F119" s="341" t="s">
        <v>3052</v>
      </c>
      <c r="G119" s="341"/>
      <c r="H119" s="341"/>
      <c r="I119" s="341"/>
      <c r="J119" s="153" t="s">
        <v>238</v>
      </c>
      <c r="K119" s="154">
        <v>1</v>
      </c>
      <c r="L119" s="342"/>
      <c r="M119" s="342"/>
      <c r="N119" s="343">
        <f t="shared" si="0"/>
        <v>0</v>
      </c>
      <c r="O119" s="343"/>
      <c r="P119" s="343"/>
      <c r="Q119" s="343"/>
      <c r="R119" s="186"/>
      <c r="T119" s="254" t="s">
        <v>5</v>
      </c>
      <c r="U119" s="255" t="s">
        <v>36</v>
      </c>
      <c r="V119" s="256"/>
      <c r="W119" s="257">
        <f t="shared" si="1"/>
        <v>0</v>
      </c>
      <c r="X119" s="257">
        <v>0</v>
      </c>
      <c r="Y119" s="257">
        <f t="shared" si="2"/>
        <v>0</v>
      </c>
      <c r="Z119" s="257">
        <v>0</v>
      </c>
      <c r="AA119" s="258">
        <f t="shared" si="3"/>
        <v>0</v>
      </c>
      <c r="AR119" s="172" t="s">
        <v>132</v>
      </c>
      <c r="AT119" s="172" t="s">
        <v>118</v>
      </c>
      <c r="AU119" s="172" t="s">
        <v>93</v>
      </c>
      <c r="AY119" s="172" t="s">
        <v>117</v>
      </c>
      <c r="BE119" s="259">
        <f t="shared" si="4"/>
        <v>0</v>
      </c>
      <c r="BF119" s="259">
        <f t="shared" si="5"/>
        <v>0</v>
      </c>
      <c r="BG119" s="259">
        <f t="shared" si="6"/>
        <v>0</v>
      </c>
      <c r="BH119" s="259">
        <f t="shared" si="7"/>
        <v>0</v>
      </c>
      <c r="BI119" s="259">
        <f t="shared" si="8"/>
        <v>0</v>
      </c>
      <c r="BJ119" s="172" t="s">
        <v>16</v>
      </c>
      <c r="BK119" s="259">
        <f t="shared" si="9"/>
        <v>0</v>
      </c>
      <c r="BL119" s="172" t="s">
        <v>132</v>
      </c>
      <c r="BM119" s="172" t="s">
        <v>3053</v>
      </c>
    </row>
    <row r="120" spans="2:65" s="182" customFormat="1" ht="25.5" customHeight="1">
      <c r="B120" s="183"/>
      <c r="C120" s="151" t="s">
        <v>123</v>
      </c>
      <c r="D120" s="151" t="s">
        <v>118</v>
      </c>
      <c r="E120" s="152" t="s">
        <v>3054</v>
      </c>
      <c r="F120" s="341" t="s">
        <v>3055</v>
      </c>
      <c r="G120" s="341"/>
      <c r="H120" s="341"/>
      <c r="I120" s="341"/>
      <c r="J120" s="153" t="s">
        <v>238</v>
      </c>
      <c r="K120" s="154">
        <v>10</v>
      </c>
      <c r="L120" s="342"/>
      <c r="M120" s="342"/>
      <c r="N120" s="343">
        <f t="shared" si="0"/>
        <v>0</v>
      </c>
      <c r="O120" s="343"/>
      <c r="P120" s="343"/>
      <c r="Q120" s="343"/>
      <c r="R120" s="186"/>
      <c r="T120" s="254" t="s">
        <v>5</v>
      </c>
      <c r="U120" s="255" t="s">
        <v>36</v>
      </c>
      <c r="V120" s="256"/>
      <c r="W120" s="257">
        <f t="shared" si="1"/>
        <v>0</v>
      </c>
      <c r="X120" s="257">
        <v>0</v>
      </c>
      <c r="Y120" s="257">
        <f t="shared" si="2"/>
        <v>0</v>
      </c>
      <c r="Z120" s="257">
        <v>0</v>
      </c>
      <c r="AA120" s="258">
        <f t="shared" si="3"/>
        <v>0</v>
      </c>
      <c r="AR120" s="172" t="s">
        <v>132</v>
      </c>
      <c r="AT120" s="172" t="s">
        <v>118</v>
      </c>
      <c r="AU120" s="172" t="s">
        <v>93</v>
      </c>
      <c r="AY120" s="172" t="s">
        <v>117</v>
      </c>
      <c r="BE120" s="259">
        <f t="shared" si="4"/>
        <v>0</v>
      </c>
      <c r="BF120" s="259">
        <f t="shared" si="5"/>
        <v>0</v>
      </c>
      <c r="BG120" s="259">
        <f t="shared" si="6"/>
        <v>0</v>
      </c>
      <c r="BH120" s="259">
        <f t="shared" si="7"/>
        <v>0</v>
      </c>
      <c r="BI120" s="259">
        <f t="shared" si="8"/>
        <v>0</v>
      </c>
      <c r="BJ120" s="172" t="s">
        <v>16</v>
      </c>
      <c r="BK120" s="259">
        <f t="shared" si="9"/>
        <v>0</v>
      </c>
      <c r="BL120" s="172" t="s">
        <v>132</v>
      </c>
      <c r="BM120" s="172" t="s">
        <v>3056</v>
      </c>
    </row>
    <row r="121" spans="2:65" s="182" customFormat="1" ht="25.5" customHeight="1">
      <c r="B121" s="183"/>
      <c r="C121" s="151" t="s">
        <v>125</v>
      </c>
      <c r="D121" s="151" t="s">
        <v>118</v>
      </c>
      <c r="E121" s="152" t="s">
        <v>3057</v>
      </c>
      <c r="F121" s="341" t="s">
        <v>3058</v>
      </c>
      <c r="G121" s="341"/>
      <c r="H121" s="341"/>
      <c r="I121" s="341"/>
      <c r="J121" s="153" t="s">
        <v>238</v>
      </c>
      <c r="K121" s="154">
        <v>10</v>
      </c>
      <c r="L121" s="342"/>
      <c r="M121" s="342"/>
      <c r="N121" s="343">
        <f t="shared" si="0"/>
        <v>0</v>
      </c>
      <c r="O121" s="343"/>
      <c r="P121" s="343"/>
      <c r="Q121" s="343"/>
      <c r="R121" s="186"/>
      <c r="T121" s="254" t="s">
        <v>5</v>
      </c>
      <c r="U121" s="255" t="s">
        <v>36</v>
      </c>
      <c r="V121" s="256"/>
      <c r="W121" s="257">
        <f t="shared" si="1"/>
        <v>0</v>
      </c>
      <c r="X121" s="257">
        <v>0</v>
      </c>
      <c r="Y121" s="257">
        <f t="shared" si="2"/>
        <v>0</v>
      </c>
      <c r="Z121" s="257">
        <v>0</v>
      </c>
      <c r="AA121" s="258">
        <f t="shared" si="3"/>
        <v>0</v>
      </c>
      <c r="AR121" s="172" t="s">
        <v>132</v>
      </c>
      <c r="AT121" s="172" t="s">
        <v>118</v>
      </c>
      <c r="AU121" s="172" t="s">
        <v>93</v>
      </c>
      <c r="AY121" s="172" t="s">
        <v>117</v>
      </c>
      <c r="BE121" s="259">
        <f t="shared" si="4"/>
        <v>0</v>
      </c>
      <c r="BF121" s="259">
        <f t="shared" si="5"/>
        <v>0</v>
      </c>
      <c r="BG121" s="259">
        <f t="shared" si="6"/>
        <v>0</v>
      </c>
      <c r="BH121" s="259">
        <f t="shared" si="7"/>
        <v>0</v>
      </c>
      <c r="BI121" s="259">
        <f t="shared" si="8"/>
        <v>0</v>
      </c>
      <c r="BJ121" s="172" t="s">
        <v>16</v>
      </c>
      <c r="BK121" s="259">
        <f t="shared" si="9"/>
        <v>0</v>
      </c>
      <c r="BL121" s="172" t="s">
        <v>132</v>
      </c>
      <c r="BM121" s="172" t="s">
        <v>3059</v>
      </c>
    </row>
    <row r="122" spans="2:65" s="182" customFormat="1" ht="25.5" customHeight="1">
      <c r="B122" s="183"/>
      <c r="C122" s="151" t="s">
        <v>126</v>
      </c>
      <c r="D122" s="151" t="s">
        <v>118</v>
      </c>
      <c r="E122" s="152" t="s">
        <v>3060</v>
      </c>
      <c r="F122" s="341" t="s">
        <v>3061</v>
      </c>
      <c r="G122" s="341"/>
      <c r="H122" s="341"/>
      <c r="I122" s="341"/>
      <c r="J122" s="153" t="s">
        <v>238</v>
      </c>
      <c r="K122" s="154">
        <v>10</v>
      </c>
      <c r="L122" s="342"/>
      <c r="M122" s="342"/>
      <c r="N122" s="343">
        <f t="shared" si="0"/>
        <v>0</v>
      </c>
      <c r="O122" s="343"/>
      <c r="P122" s="343"/>
      <c r="Q122" s="343"/>
      <c r="R122" s="186"/>
      <c r="T122" s="254" t="s">
        <v>5</v>
      </c>
      <c r="U122" s="255" t="s">
        <v>36</v>
      </c>
      <c r="V122" s="256"/>
      <c r="W122" s="257">
        <f t="shared" si="1"/>
        <v>0</v>
      </c>
      <c r="X122" s="257">
        <v>0</v>
      </c>
      <c r="Y122" s="257">
        <f t="shared" si="2"/>
        <v>0</v>
      </c>
      <c r="Z122" s="257">
        <v>0</v>
      </c>
      <c r="AA122" s="258">
        <f t="shared" si="3"/>
        <v>0</v>
      </c>
      <c r="AR122" s="172" t="s">
        <v>132</v>
      </c>
      <c r="AT122" s="172" t="s">
        <v>118</v>
      </c>
      <c r="AU122" s="172" t="s">
        <v>93</v>
      </c>
      <c r="AY122" s="172" t="s">
        <v>117</v>
      </c>
      <c r="BE122" s="259">
        <f t="shared" si="4"/>
        <v>0</v>
      </c>
      <c r="BF122" s="259">
        <f t="shared" si="5"/>
        <v>0</v>
      </c>
      <c r="BG122" s="259">
        <f t="shared" si="6"/>
        <v>0</v>
      </c>
      <c r="BH122" s="259">
        <f t="shared" si="7"/>
        <v>0</v>
      </c>
      <c r="BI122" s="259">
        <f t="shared" si="8"/>
        <v>0</v>
      </c>
      <c r="BJ122" s="172" t="s">
        <v>16</v>
      </c>
      <c r="BK122" s="259">
        <f t="shared" si="9"/>
        <v>0</v>
      </c>
      <c r="BL122" s="172" t="s">
        <v>132</v>
      </c>
      <c r="BM122" s="172" t="s">
        <v>3062</v>
      </c>
    </row>
    <row r="123" spans="2:65" s="182" customFormat="1" ht="25.5" customHeight="1">
      <c r="B123" s="183"/>
      <c r="C123" s="151" t="s">
        <v>127</v>
      </c>
      <c r="D123" s="151" t="s">
        <v>118</v>
      </c>
      <c r="E123" s="152" t="s">
        <v>3063</v>
      </c>
      <c r="F123" s="341" t="s">
        <v>3064</v>
      </c>
      <c r="G123" s="341"/>
      <c r="H123" s="341"/>
      <c r="I123" s="341"/>
      <c r="J123" s="153" t="s">
        <v>238</v>
      </c>
      <c r="K123" s="154">
        <v>10</v>
      </c>
      <c r="L123" s="342"/>
      <c r="M123" s="342"/>
      <c r="N123" s="343">
        <f t="shared" si="0"/>
        <v>0</v>
      </c>
      <c r="O123" s="343"/>
      <c r="P123" s="343"/>
      <c r="Q123" s="343"/>
      <c r="R123" s="186"/>
      <c r="T123" s="254" t="s">
        <v>5</v>
      </c>
      <c r="U123" s="255" t="s">
        <v>36</v>
      </c>
      <c r="V123" s="256"/>
      <c r="W123" s="257">
        <f t="shared" si="1"/>
        <v>0</v>
      </c>
      <c r="X123" s="257">
        <v>0</v>
      </c>
      <c r="Y123" s="257">
        <f t="shared" si="2"/>
        <v>0</v>
      </c>
      <c r="Z123" s="257">
        <v>0</v>
      </c>
      <c r="AA123" s="258">
        <f t="shared" si="3"/>
        <v>0</v>
      </c>
      <c r="AR123" s="172" t="s">
        <v>132</v>
      </c>
      <c r="AT123" s="172" t="s">
        <v>118</v>
      </c>
      <c r="AU123" s="172" t="s">
        <v>93</v>
      </c>
      <c r="AY123" s="172" t="s">
        <v>117</v>
      </c>
      <c r="BE123" s="259">
        <f t="shared" si="4"/>
        <v>0</v>
      </c>
      <c r="BF123" s="259">
        <f t="shared" si="5"/>
        <v>0</v>
      </c>
      <c r="BG123" s="259">
        <f t="shared" si="6"/>
        <v>0</v>
      </c>
      <c r="BH123" s="259">
        <f t="shared" si="7"/>
        <v>0</v>
      </c>
      <c r="BI123" s="259">
        <f t="shared" si="8"/>
        <v>0</v>
      </c>
      <c r="BJ123" s="172" t="s">
        <v>16</v>
      </c>
      <c r="BK123" s="259">
        <f t="shared" si="9"/>
        <v>0</v>
      </c>
      <c r="BL123" s="172" t="s">
        <v>132</v>
      </c>
      <c r="BM123" s="172" t="s">
        <v>3065</v>
      </c>
    </row>
    <row r="124" spans="2:65" s="182" customFormat="1" ht="25.5" customHeight="1">
      <c r="B124" s="183"/>
      <c r="C124" s="151" t="s">
        <v>128</v>
      </c>
      <c r="D124" s="151" t="s">
        <v>118</v>
      </c>
      <c r="E124" s="152" t="s">
        <v>3066</v>
      </c>
      <c r="F124" s="341" t="s">
        <v>3067</v>
      </c>
      <c r="G124" s="341"/>
      <c r="H124" s="341"/>
      <c r="I124" s="341"/>
      <c r="J124" s="153" t="s">
        <v>238</v>
      </c>
      <c r="K124" s="154">
        <v>10</v>
      </c>
      <c r="L124" s="342"/>
      <c r="M124" s="342"/>
      <c r="N124" s="343">
        <f t="shared" si="0"/>
        <v>0</v>
      </c>
      <c r="O124" s="343"/>
      <c r="P124" s="343"/>
      <c r="Q124" s="343"/>
      <c r="R124" s="186"/>
      <c r="T124" s="254" t="s">
        <v>5</v>
      </c>
      <c r="U124" s="255" t="s">
        <v>36</v>
      </c>
      <c r="V124" s="256"/>
      <c r="W124" s="257">
        <f t="shared" si="1"/>
        <v>0</v>
      </c>
      <c r="X124" s="257">
        <v>0</v>
      </c>
      <c r="Y124" s="257">
        <f t="shared" si="2"/>
        <v>0</v>
      </c>
      <c r="Z124" s="257">
        <v>0</v>
      </c>
      <c r="AA124" s="258">
        <f t="shared" si="3"/>
        <v>0</v>
      </c>
      <c r="AR124" s="172" t="s">
        <v>132</v>
      </c>
      <c r="AT124" s="172" t="s">
        <v>118</v>
      </c>
      <c r="AU124" s="172" t="s">
        <v>93</v>
      </c>
      <c r="AY124" s="172" t="s">
        <v>117</v>
      </c>
      <c r="BE124" s="259">
        <f t="shared" si="4"/>
        <v>0</v>
      </c>
      <c r="BF124" s="259">
        <f t="shared" si="5"/>
        <v>0</v>
      </c>
      <c r="BG124" s="259">
        <f t="shared" si="6"/>
        <v>0</v>
      </c>
      <c r="BH124" s="259">
        <f t="shared" si="7"/>
        <v>0</v>
      </c>
      <c r="BI124" s="259">
        <f t="shared" si="8"/>
        <v>0</v>
      </c>
      <c r="BJ124" s="172" t="s">
        <v>16</v>
      </c>
      <c r="BK124" s="259">
        <f t="shared" si="9"/>
        <v>0</v>
      </c>
      <c r="BL124" s="172" t="s">
        <v>132</v>
      </c>
      <c r="BM124" s="172" t="s">
        <v>3068</v>
      </c>
    </row>
    <row r="125" spans="2:65" s="182" customFormat="1" ht="25.5" customHeight="1">
      <c r="B125" s="183"/>
      <c r="C125" s="151" t="s">
        <v>129</v>
      </c>
      <c r="D125" s="151" t="s">
        <v>118</v>
      </c>
      <c r="E125" s="152" t="s">
        <v>3069</v>
      </c>
      <c r="F125" s="341" t="s">
        <v>3070</v>
      </c>
      <c r="G125" s="341"/>
      <c r="H125" s="341"/>
      <c r="I125" s="341"/>
      <c r="J125" s="153" t="s">
        <v>238</v>
      </c>
      <c r="K125" s="154">
        <v>10</v>
      </c>
      <c r="L125" s="342"/>
      <c r="M125" s="342"/>
      <c r="N125" s="343">
        <f t="shared" si="0"/>
        <v>0</v>
      </c>
      <c r="O125" s="343"/>
      <c r="P125" s="343"/>
      <c r="Q125" s="343"/>
      <c r="R125" s="186"/>
      <c r="T125" s="254" t="s">
        <v>5</v>
      </c>
      <c r="U125" s="255" t="s">
        <v>36</v>
      </c>
      <c r="V125" s="256"/>
      <c r="W125" s="257">
        <f t="shared" si="1"/>
        <v>0</v>
      </c>
      <c r="X125" s="257">
        <v>0</v>
      </c>
      <c r="Y125" s="257">
        <f t="shared" si="2"/>
        <v>0</v>
      </c>
      <c r="Z125" s="257">
        <v>0</v>
      </c>
      <c r="AA125" s="258">
        <f t="shared" si="3"/>
        <v>0</v>
      </c>
      <c r="AR125" s="172" t="s">
        <v>132</v>
      </c>
      <c r="AT125" s="172" t="s">
        <v>118</v>
      </c>
      <c r="AU125" s="172" t="s">
        <v>93</v>
      </c>
      <c r="AY125" s="172" t="s">
        <v>117</v>
      </c>
      <c r="BE125" s="259">
        <f t="shared" si="4"/>
        <v>0</v>
      </c>
      <c r="BF125" s="259">
        <f t="shared" si="5"/>
        <v>0</v>
      </c>
      <c r="BG125" s="259">
        <f t="shared" si="6"/>
        <v>0</v>
      </c>
      <c r="BH125" s="259">
        <f t="shared" si="7"/>
        <v>0</v>
      </c>
      <c r="BI125" s="259">
        <f t="shared" si="8"/>
        <v>0</v>
      </c>
      <c r="BJ125" s="172" t="s">
        <v>16</v>
      </c>
      <c r="BK125" s="259">
        <f t="shared" si="9"/>
        <v>0</v>
      </c>
      <c r="BL125" s="172" t="s">
        <v>132</v>
      </c>
      <c r="BM125" s="172" t="s">
        <v>3071</v>
      </c>
    </row>
    <row r="126" spans="2:65" s="182" customFormat="1" ht="25.5" customHeight="1">
      <c r="B126" s="183"/>
      <c r="C126" s="151" t="s">
        <v>130</v>
      </c>
      <c r="D126" s="151" t="s">
        <v>118</v>
      </c>
      <c r="E126" s="152" t="s">
        <v>3072</v>
      </c>
      <c r="F126" s="341" t="s">
        <v>3073</v>
      </c>
      <c r="G126" s="341"/>
      <c r="H126" s="341"/>
      <c r="I126" s="341"/>
      <c r="J126" s="153" t="s">
        <v>238</v>
      </c>
      <c r="K126" s="154">
        <v>10</v>
      </c>
      <c r="L126" s="342"/>
      <c r="M126" s="342"/>
      <c r="N126" s="343">
        <f t="shared" si="0"/>
        <v>0</v>
      </c>
      <c r="O126" s="343"/>
      <c r="P126" s="343"/>
      <c r="Q126" s="343"/>
      <c r="R126" s="186"/>
      <c r="T126" s="254" t="s">
        <v>5</v>
      </c>
      <c r="U126" s="255" t="s">
        <v>36</v>
      </c>
      <c r="V126" s="256"/>
      <c r="W126" s="257">
        <f t="shared" si="1"/>
        <v>0</v>
      </c>
      <c r="X126" s="257">
        <v>0</v>
      </c>
      <c r="Y126" s="257">
        <f t="shared" si="2"/>
        <v>0</v>
      </c>
      <c r="Z126" s="257">
        <v>0</v>
      </c>
      <c r="AA126" s="258">
        <f t="shared" si="3"/>
        <v>0</v>
      </c>
      <c r="AR126" s="172" t="s">
        <v>132</v>
      </c>
      <c r="AT126" s="172" t="s">
        <v>118</v>
      </c>
      <c r="AU126" s="172" t="s">
        <v>93</v>
      </c>
      <c r="AY126" s="172" t="s">
        <v>117</v>
      </c>
      <c r="BE126" s="259">
        <f t="shared" si="4"/>
        <v>0</v>
      </c>
      <c r="BF126" s="259">
        <f t="shared" si="5"/>
        <v>0</v>
      </c>
      <c r="BG126" s="259">
        <f t="shared" si="6"/>
        <v>0</v>
      </c>
      <c r="BH126" s="259">
        <f t="shared" si="7"/>
        <v>0</v>
      </c>
      <c r="BI126" s="259">
        <f t="shared" si="8"/>
        <v>0</v>
      </c>
      <c r="BJ126" s="172" t="s">
        <v>16</v>
      </c>
      <c r="BK126" s="259">
        <f t="shared" si="9"/>
        <v>0</v>
      </c>
      <c r="BL126" s="172" t="s">
        <v>132</v>
      </c>
      <c r="BM126" s="172" t="s">
        <v>3074</v>
      </c>
    </row>
    <row r="127" spans="2:65" s="182" customFormat="1" ht="25.5" customHeight="1">
      <c r="B127" s="183"/>
      <c r="C127" s="151" t="s">
        <v>131</v>
      </c>
      <c r="D127" s="151" t="s">
        <v>118</v>
      </c>
      <c r="E127" s="152" t="s">
        <v>3075</v>
      </c>
      <c r="F127" s="341" t="s">
        <v>3076</v>
      </c>
      <c r="G127" s="341"/>
      <c r="H127" s="341"/>
      <c r="I127" s="341"/>
      <c r="J127" s="153" t="s">
        <v>238</v>
      </c>
      <c r="K127" s="154">
        <v>10</v>
      </c>
      <c r="L127" s="342"/>
      <c r="M127" s="342"/>
      <c r="N127" s="343">
        <f t="shared" si="0"/>
        <v>0</v>
      </c>
      <c r="O127" s="343"/>
      <c r="P127" s="343"/>
      <c r="Q127" s="343"/>
      <c r="R127" s="186"/>
      <c r="T127" s="254" t="s">
        <v>5</v>
      </c>
      <c r="U127" s="255" t="s">
        <v>36</v>
      </c>
      <c r="V127" s="256"/>
      <c r="W127" s="257">
        <f t="shared" si="1"/>
        <v>0</v>
      </c>
      <c r="X127" s="257">
        <v>0</v>
      </c>
      <c r="Y127" s="257">
        <f t="shared" si="2"/>
        <v>0</v>
      </c>
      <c r="Z127" s="257">
        <v>0</v>
      </c>
      <c r="AA127" s="258">
        <f t="shared" si="3"/>
        <v>0</v>
      </c>
      <c r="AR127" s="172" t="s">
        <v>132</v>
      </c>
      <c r="AT127" s="172" t="s">
        <v>118</v>
      </c>
      <c r="AU127" s="172" t="s">
        <v>93</v>
      </c>
      <c r="AY127" s="172" t="s">
        <v>117</v>
      </c>
      <c r="BE127" s="259">
        <f t="shared" si="4"/>
        <v>0</v>
      </c>
      <c r="BF127" s="259">
        <f t="shared" si="5"/>
        <v>0</v>
      </c>
      <c r="BG127" s="259">
        <f t="shared" si="6"/>
        <v>0</v>
      </c>
      <c r="BH127" s="259">
        <f t="shared" si="7"/>
        <v>0</v>
      </c>
      <c r="BI127" s="259">
        <f t="shared" si="8"/>
        <v>0</v>
      </c>
      <c r="BJ127" s="172" t="s">
        <v>16</v>
      </c>
      <c r="BK127" s="259">
        <f t="shared" si="9"/>
        <v>0</v>
      </c>
      <c r="BL127" s="172" t="s">
        <v>132</v>
      </c>
      <c r="BM127" s="172" t="s">
        <v>3077</v>
      </c>
    </row>
    <row r="128" spans="2:65" s="182" customFormat="1" ht="25.5" customHeight="1">
      <c r="B128" s="183"/>
      <c r="C128" s="151" t="s">
        <v>11</v>
      </c>
      <c r="D128" s="151" t="s">
        <v>118</v>
      </c>
      <c r="E128" s="152" t="s">
        <v>3078</v>
      </c>
      <c r="F128" s="341" t="s">
        <v>3079</v>
      </c>
      <c r="G128" s="341"/>
      <c r="H128" s="341"/>
      <c r="I128" s="341"/>
      <c r="J128" s="153" t="s">
        <v>238</v>
      </c>
      <c r="K128" s="154">
        <v>10</v>
      </c>
      <c r="L128" s="342"/>
      <c r="M128" s="342"/>
      <c r="N128" s="343">
        <f t="shared" si="0"/>
        <v>0</v>
      </c>
      <c r="O128" s="343"/>
      <c r="P128" s="343"/>
      <c r="Q128" s="343"/>
      <c r="R128" s="186"/>
      <c r="T128" s="254" t="s">
        <v>5</v>
      </c>
      <c r="U128" s="255" t="s">
        <v>36</v>
      </c>
      <c r="V128" s="256"/>
      <c r="W128" s="257">
        <f t="shared" si="1"/>
        <v>0</v>
      </c>
      <c r="X128" s="257">
        <v>0</v>
      </c>
      <c r="Y128" s="257">
        <f t="shared" si="2"/>
        <v>0</v>
      </c>
      <c r="Z128" s="257">
        <v>0</v>
      </c>
      <c r="AA128" s="258">
        <f t="shared" si="3"/>
        <v>0</v>
      </c>
      <c r="AR128" s="172" t="s">
        <v>132</v>
      </c>
      <c r="AT128" s="172" t="s">
        <v>118</v>
      </c>
      <c r="AU128" s="172" t="s">
        <v>93</v>
      </c>
      <c r="AY128" s="172" t="s">
        <v>117</v>
      </c>
      <c r="BE128" s="259">
        <f t="shared" si="4"/>
        <v>0</v>
      </c>
      <c r="BF128" s="259">
        <f t="shared" si="5"/>
        <v>0</v>
      </c>
      <c r="BG128" s="259">
        <f t="shared" si="6"/>
        <v>0</v>
      </c>
      <c r="BH128" s="259">
        <f t="shared" si="7"/>
        <v>0</v>
      </c>
      <c r="BI128" s="259">
        <f t="shared" si="8"/>
        <v>0</v>
      </c>
      <c r="BJ128" s="172" t="s">
        <v>16</v>
      </c>
      <c r="BK128" s="259">
        <f t="shared" si="9"/>
        <v>0</v>
      </c>
      <c r="BL128" s="172" t="s">
        <v>132</v>
      </c>
      <c r="BM128" s="172" t="s">
        <v>3080</v>
      </c>
    </row>
    <row r="129" spans="2:65" s="182" customFormat="1" ht="25.5" customHeight="1">
      <c r="B129" s="183"/>
      <c r="C129" s="151" t="s">
        <v>132</v>
      </c>
      <c r="D129" s="151" t="s">
        <v>118</v>
      </c>
      <c r="E129" s="152" t="s">
        <v>3081</v>
      </c>
      <c r="F129" s="341" t="s">
        <v>3082</v>
      </c>
      <c r="G129" s="341"/>
      <c r="H129" s="341"/>
      <c r="I129" s="341"/>
      <c r="J129" s="153" t="s">
        <v>238</v>
      </c>
      <c r="K129" s="154">
        <v>10</v>
      </c>
      <c r="L129" s="342"/>
      <c r="M129" s="342"/>
      <c r="N129" s="343">
        <f t="shared" si="0"/>
        <v>0</v>
      </c>
      <c r="O129" s="343"/>
      <c r="P129" s="343"/>
      <c r="Q129" s="343"/>
      <c r="R129" s="186"/>
      <c r="T129" s="254" t="s">
        <v>5</v>
      </c>
      <c r="U129" s="255" t="s">
        <v>36</v>
      </c>
      <c r="V129" s="256"/>
      <c r="W129" s="257">
        <f t="shared" si="1"/>
        <v>0</v>
      </c>
      <c r="X129" s="257">
        <v>0</v>
      </c>
      <c r="Y129" s="257">
        <f t="shared" si="2"/>
        <v>0</v>
      </c>
      <c r="Z129" s="257">
        <v>0</v>
      </c>
      <c r="AA129" s="258">
        <f t="shared" si="3"/>
        <v>0</v>
      </c>
      <c r="AR129" s="172" t="s">
        <v>132</v>
      </c>
      <c r="AT129" s="172" t="s">
        <v>118</v>
      </c>
      <c r="AU129" s="172" t="s">
        <v>93</v>
      </c>
      <c r="AY129" s="172" t="s">
        <v>117</v>
      </c>
      <c r="BE129" s="259">
        <f t="shared" si="4"/>
        <v>0</v>
      </c>
      <c r="BF129" s="259">
        <f t="shared" si="5"/>
        <v>0</v>
      </c>
      <c r="BG129" s="259">
        <f t="shared" si="6"/>
        <v>0</v>
      </c>
      <c r="BH129" s="259">
        <f t="shared" si="7"/>
        <v>0</v>
      </c>
      <c r="BI129" s="259">
        <f t="shared" si="8"/>
        <v>0</v>
      </c>
      <c r="BJ129" s="172" t="s">
        <v>16</v>
      </c>
      <c r="BK129" s="259">
        <f t="shared" si="9"/>
        <v>0</v>
      </c>
      <c r="BL129" s="172" t="s">
        <v>132</v>
      </c>
      <c r="BM129" s="172" t="s">
        <v>3083</v>
      </c>
    </row>
    <row r="130" spans="2:65" s="182" customFormat="1" ht="25.5" customHeight="1">
      <c r="B130" s="183"/>
      <c r="C130" s="151" t="s">
        <v>133</v>
      </c>
      <c r="D130" s="151" t="s">
        <v>118</v>
      </c>
      <c r="E130" s="152" t="s">
        <v>3084</v>
      </c>
      <c r="F130" s="341" t="s">
        <v>3085</v>
      </c>
      <c r="G130" s="341"/>
      <c r="H130" s="341"/>
      <c r="I130" s="341"/>
      <c r="J130" s="153" t="s">
        <v>238</v>
      </c>
      <c r="K130" s="154">
        <v>10</v>
      </c>
      <c r="L130" s="342"/>
      <c r="M130" s="342"/>
      <c r="N130" s="343">
        <f t="shared" si="0"/>
        <v>0</v>
      </c>
      <c r="O130" s="343"/>
      <c r="P130" s="343"/>
      <c r="Q130" s="343"/>
      <c r="R130" s="186"/>
      <c r="T130" s="254" t="s">
        <v>5</v>
      </c>
      <c r="U130" s="255" t="s">
        <v>36</v>
      </c>
      <c r="V130" s="256"/>
      <c r="W130" s="257">
        <f t="shared" si="1"/>
        <v>0</v>
      </c>
      <c r="X130" s="257">
        <v>0</v>
      </c>
      <c r="Y130" s="257">
        <f t="shared" si="2"/>
        <v>0</v>
      </c>
      <c r="Z130" s="257">
        <v>0</v>
      </c>
      <c r="AA130" s="258">
        <f t="shared" si="3"/>
        <v>0</v>
      </c>
      <c r="AR130" s="172" t="s">
        <v>132</v>
      </c>
      <c r="AT130" s="172" t="s">
        <v>118</v>
      </c>
      <c r="AU130" s="172" t="s">
        <v>93</v>
      </c>
      <c r="AY130" s="172" t="s">
        <v>117</v>
      </c>
      <c r="BE130" s="259">
        <f t="shared" si="4"/>
        <v>0</v>
      </c>
      <c r="BF130" s="259">
        <f t="shared" si="5"/>
        <v>0</v>
      </c>
      <c r="BG130" s="259">
        <f t="shared" si="6"/>
        <v>0</v>
      </c>
      <c r="BH130" s="259">
        <f t="shared" si="7"/>
        <v>0</v>
      </c>
      <c r="BI130" s="259">
        <f t="shared" si="8"/>
        <v>0</v>
      </c>
      <c r="BJ130" s="172" t="s">
        <v>16</v>
      </c>
      <c r="BK130" s="259">
        <f t="shared" si="9"/>
        <v>0</v>
      </c>
      <c r="BL130" s="172" t="s">
        <v>132</v>
      </c>
      <c r="BM130" s="172" t="s">
        <v>3086</v>
      </c>
    </row>
    <row r="131" spans="2:65" s="182" customFormat="1" ht="25.5" customHeight="1">
      <c r="B131" s="183"/>
      <c r="C131" s="151" t="s">
        <v>134</v>
      </c>
      <c r="D131" s="151" t="s">
        <v>118</v>
      </c>
      <c r="E131" s="152" t="s">
        <v>3087</v>
      </c>
      <c r="F131" s="341" t="s">
        <v>3088</v>
      </c>
      <c r="G131" s="341"/>
      <c r="H131" s="341"/>
      <c r="I131" s="341"/>
      <c r="J131" s="153" t="s">
        <v>238</v>
      </c>
      <c r="K131" s="154">
        <v>10</v>
      </c>
      <c r="L131" s="342"/>
      <c r="M131" s="342"/>
      <c r="N131" s="343">
        <f t="shared" si="0"/>
        <v>0</v>
      </c>
      <c r="O131" s="343"/>
      <c r="P131" s="343"/>
      <c r="Q131" s="343"/>
      <c r="R131" s="186"/>
      <c r="T131" s="254" t="s">
        <v>5</v>
      </c>
      <c r="U131" s="255" t="s">
        <v>36</v>
      </c>
      <c r="V131" s="256"/>
      <c r="W131" s="257">
        <f t="shared" si="1"/>
        <v>0</v>
      </c>
      <c r="X131" s="257">
        <v>0</v>
      </c>
      <c r="Y131" s="257">
        <f t="shared" si="2"/>
        <v>0</v>
      </c>
      <c r="Z131" s="257">
        <v>0</v>
      </c>
      <c r="AA131" s="258">
        <f t="shared" si="3"/>
        <v>0</v>
      </c>
      <c r="AR131" s="172" t="s">
        <v>132</v>
      </c>
      <c r="AT131" s="172" t="s">
        <v>118</v>
      </c>
      <c r="AU131" s="172" t="s">
        <v>93</v>
      </c>
      <c r="AY131" s="172" t="s">
        <v>117</v>
      </c>
      <c r="BE131" s="259">
        <f t="shared" si="4"/>
        <v>0</v>
      </c>
      <c r="BF131" s="259">
        <f t="shared" si="5"/>
        <v>0</v>
      </c>
      <c r="BG131" s="259">
        <f t="shared" si="6"/>
        <v>0</v>
      </c>
      <c r="BH131" s="259">
        <f t="shared" si="7"/>
        <v>0</v>
      </c>
      <c r="BI131" s="259">
        <f t="shared" si="8"/>
        <v>0</v>
      </c>
      <c r="BJ131" s="172" t="s">
        <v>16</v>
      </c>
      <c r="BK131" s="259">
        <f t="shared" si="9"/>
        <v>0</v>
      </c>
      <c r="BL131" s="172" t="s">
        <v>132</v>
      </c>
      <c r="BM131" s="172" t="s">
        <v>3089</v>
      </c>
    </row>
    <row r="132" spans="2:65" s="182" customFormat="1" ht="38.25" customHeight="1">
      <c r="B132" s="183"/>
      <c r="C132" s="151" t="s">
        <v>196</v>
      </c>
      <c r="D132" s="151" t="s">
        <v>118</v>
      </c>
      <c r="E132" s="152" t="s">
        <v>3090</v>
      </c>
      <c r="F132" s="341" t="s">
        <v>3091</v>
      </c>
      <c r="G132" s="341"/>
      <c r="H132" s="341"/>
      <c r="I132" s="341"/>
      <c r="J132" s="153" t="s">
        <v>238</v>
      </c>
      <c r="K132" s="154">
        <v>1</v>
      </c>
      <c r="L132" s="342"/>
      <c r="M132" s="342"/>
      <c r="N132" s="343">
        <f t="shared" si="0"/>
        <v>0</v>
      </c>
      <c r="O132" s="343"/>
      <c r="P132" s="343"/>
      <c r="Q132" s="343"/>
      <c r="R132" s="186"/>
      <c r="T132" s="254" t="s">
        <v>5</v>
      </c>
      <c r="U132" s="255" t="s">
        <v>36</v>
      </c>
      <c r="V132" s="256"/>
      <c r="W132" s="257">
        <f t="shared" si="1"/>
        <v>0</v>
      </c>
      <c r="X132" s="257">
        <v>0</v>
      </c>
      <c r="Y132" s="257">
        <f t="shared" si="2"/>
        <v>0</v>
      </c>
      <c r="Z132" s="257">
        <v>0</v>
      </c>
      <c r="AA132" s="258">
        <f t="shared" si="3"/>
        <v>0</v>
      </c>
      <c r="AR132" s="172" t="s">
        <v>132</v>
      </c>
      <c r="AT132" s="172" t="s">
        <v>118</v>
      </c>
      <c r="AU132" s="172" t="s">
        <v>93</v>
      </c>
      <c r="AY132" s="172" t="s">
        <v>117</v>
      </c>
      <c r="BE132" s="259">
        <f t="shared" si="4"/>
        <v>0</v>
      </c>
      <c r="BF132" s="259">
        <f t="shared" si="5"/>
        <v>0</v>
      </c>
      <c r="BG132" s="259">
        <f t="shared" si="6"/>
        <v>0</v>
      </c>
      <c r="BH132" s="259">
        <f t="shared" si="7"/>
        <v>0</v>
      </c>
      <c r="BI132" s="259">
        <f t="shared" si="8"/>
        <v>0</v>
      </c>
      <c r="BJ132" s="172" t="s">
        <v>16</v>
      </c>
      <c r="BK132" s="259">
        <f t="shared" si="9"/>
        <v>0</v>
      </c>
      <c r="BL132" s="172" t="s">
        <v>132</v>
      </c>
      <c r="BM132" s="172" t="s">
        <v>3092</v>
      </c>
    </row>
    <row r="133" spans="2:65" s="182" customFormat="1" ht="38.25" customHeight="1">
      <c r="B133" s="183"/>
      <c r="C133" s="151" t="s">
        <v>200</v>
      </c>
      <c r="D133" s="151" t="s">
        <v>118</v>
      </c>
      <c r="E133" s="152" t="s">
        <v>3093</v>
      </c>
      <c r="F133" s="341" t="s">
        <v>3094</v>
      </c>
      <c r="G133" s="341"/>
      <c r="H133" s="341"/>
      <c r="I133" s="341"/>
      <c r="J133" s="153" t="s">
        <v>238</v>
      </c>
      <c r="K133" s="154">
        <v>1</v>
      </c>
      <c r="L133" s="342"/>
      <c r="M133" s="342"/>
      <c r="N133" s="343">
        <f t="shared" si="0"/>
        <v>0</v>
      </c>
      <c r="O133" s="343"/>
      <c r="P133" s="343"/>
      <c r="Q133" s="343"/>
      <c r="R133" s="186"/>
      <c r="T133" s="254" t="s">
        <v>5</v>
      </c>
      <c r="U133" s="255" t="s">
        <v>36</v>
      </c>
      <c r="V133" s="256"/>
      <c r="W133" s="257">
        <f t="shared" si="1"/>
        <v>0</v>
      </c>
      <c r="X133" s="257">
        <v>0</v>
      </c>
      <c r="Y133" s="257">
        <f t="shared" si="2"/>
        <v>0</v>
      </c>
      <c r="Z133" s="257">
        <v>0</v>
      </c>
      <c r="AA133" s="258">
        <f t="shared" si="3"/>
        <v>0</v>
      </c>
      <c r="AR133" s="172" t="s">
        <v>132</v>
      </c>
      <c r="AT133" s="172" t="s">
        <v>118</v>
      </c>
      <c r="AU133" s="172" t="s">
        <v>93</v>
      </c>
      <c r="AY133" s="172" t="s">
        <v>117</v>
      </c>
      <c r="BE133" s="259">
        <f t="shared" si="4"/>
        <v>0</v>
      </c>
      <c r="BF133" s="259">
        <f t="shared" si="5"/>
        <v>0</v>
      </c>
      <c r="BG133" s="259">
        <f t="shared" si="6"/>
        <v>0</v>
      </c>
      <c r="BH133" s="259">
        <f t="shared" si="7"/>
        <v>0</v>
      </c>
      <c r="BI133" s="259">
        <f t="shared" si="8"/>
        <v>0</v>
      </c>
      <c r="BJ133" s="172" t="s">
        <v>16</v>
      </c>
      <c r="BK133" s="259">
        <f t="shared" si="9"/>
        <v>0</v>
      </c>
      <c r="BL133" s="172" t="s">
        <v>132</v>
      </c>
      <c r="BM133" s="172" t="s">
        <v>3095</v>
      </c>
    </row>
    <row r="134" spans="2:65" s="182" customFormat="1" ht="38.25" customHeight="1">
      <c r="B134" s="183"/>
      <c r="C134" s="151" t="s">
        <v>10</v>
      </c>
      <c r="D134" s="151" t="s">
        <v>118</v>
      </c>
      <c r="E134" s="152" t="s">
        <v>3096</v>
      </c>
      <c r="F134" s="341" t="s">
        <v>3097</v>
      </c>
      <c r="G134" s="341"/>
      <c r="H134" s="341"/>
      <c r="I134" s="341"/>
      <c r="J134" s="153" t="s">
        <v>238</v>
      </c>
      <c r="K134" s="154">
        <v>1</v>
      </c>
      <c r="L134" s="342"/>
      <c r="M134" s="342"/>
      <c r="N134" s="343">
        <f t="shared" si="0"/>
        <v>0</v>
      </c>
      <c r="O134" s="343"/>
      <c r="P134" s="343"/>
      <c r="Q134" s="343"/>
      <c r="R134" s="186"/>
      <c r="T134" s="254" t="s">
        <v>5</v>
      </c>
      <c r="U134" s="255" t="s">
        <v>36</v>
      </c>
      <c r="V134" s="256"/>
      <c r="W134" s="257">
        <f t="shared" si="1"/>
        <v>0</v>
      </c>
      <c r="X134" s="257">
        <v>0</v>
      </c>
      <c r="Y134" s="257">
        <f t="shared" si="2"/>
        <v>0</v>
      </c>
      <c r="Z134" s="257">
        <v>0</v>
      </c>
      <c r="AA134" s="258">
        <f t="shared" si="3"/>
        <v>0</v>
      </c>
      <c r="AR134" s="172" t="s">
        <v>132</v>
      </c>
      <c r="AT134" s="172" t="s">
        <v>118</v>
      </c>
      <c r="AU134" s="172" t="s">
        <v>93</v>
      </c>
      <c r="AY134" s="172" t="s">
        <v>117</v>
      </c>
      <c r="BE134" s="259">
        <f t="shared" si="4"/>
        <v>0</v>
      </c>
      <c r="BF134" s="259">
        <f t="shared" si="5"/>
        <v>0</v>
      </c>
      <c r="BG134" s="259">
        <f t="shared" si="6"/>
        <v>0</v>
      </c>
      <c r="BH134" s="259">
        <f t="shared" si="7"/>
        <v>0</v>
      </c>
      <c r="BI134" s="259">
        <f t="shared" si="8"/>
        <v>0</v>
      </c>
      <c r="BJ134" s="172" t="s">
        <v>16</v>
      </c>
      <c r="BK134" s="259">
        <f t="shared" si="9"/>
        <v>0</v>
      </c>
      <c r="BL134" s="172" t="s">
        <v>132</v>
      </c>
      <c r="BM134" s="172" t="s">
        <v>3098</v>
      </c>
    </row>
    <row r="135" spans="2:65" s="182" customFormat="1" ht="38.25" customHeight="1">
      <c r="B135" s="183"/>
      <c r="C135" s="151" t="s">
        <v>207</v>
      </c>
      <c r="D135" s="151" t="s">
        <v>118</v>
      </c>
      <c r="E135" s="152" t="s">
        <v>3099</v>
      </c>
      <c r="F135" s="341" t="s">
        <v>3100</v>
      </c>
      <c r="G135" s="341"/>
      <c r="H135" s="341"/>
      <c r="I135" s="341"/>
      <c r="J135" s="153" t="s">
        <v>238</v>
      </c>
      <c r="K135" s="154">
        <v>1</v>
      </c>
      <c r="L135" s="342"/>
      <c r="M135" s="342"/>
      <c r="N135" s="343">
        <f t="shared" si="0"/>
        <v>0</v>
      </c>
      <c r="O135" s="343"/>
      <c r="P135" s="343"/>
      <c r="Q135" s="343"/>
      <c r="R135" s="186"/>
      <c r="T135" s="254" t="s">
        <v>5</v>
      </c>
      <c r="U135" s="255" t="s">
        <v>36</v>
      </c>
      <c r="V135" s="256"/>
      <c r="W135" s="257">
        <f t="shared" si="1"/>
        <v>0</v>
      </c>
      <c r="X135" s="257">
        <v>0</v>
      </c>
      <c r="Y135" s="257">
        <f t="shared" si="2"/>
        <v>0</v>
      </c>
      <c r="Z135" s="257">
        <v>0</v>
      </c>
      <c r="AA135" s="258">
        <f t="shared" si="3"/>
        <v>0</v>
      </c>
      <c r="AR135" s="172" t="s">
        <v>132</v>
      </c>
      <c r="AT135" s="172" t="s">
        <v>118</v>
      </c>
      <c r="AU135" s="172" t="s">
        <v>93</v>
      </c>
      <c r="AY135" s="172" t="s">
        <v>117</v>
      </c>
      <c r="BE135" s="259">
        <f t="shared" si="4"/>
        <v>0</v>
      </c>
      <c r="BF135" s="259">
        <f t="shared" si="5"/>
        <v>0</v>
      </c>
      <c r="BG135" s="259">
        <f t="shared" si="6"/>
        <v>0</v>
      </c>
      <c r="BH135" s="259">
        <f t="shared" si="7"/>
        <v>0</v>
      </c>
      <c r="BI135" s="259">
        <f t="shared" si="8"/>
        <v>0</v>
      </c>
      <c r="BJ135" s="172" t="s">
        <v>16</v>
      </c>
      <c r="BK135" s="259">
        <f t="shared" si="9"/>
        <v>0</v>
      </c>
      <c r="BL135" s="172" t="s">
        <v>132</v>
      </c>
      <c r="BM135" s="172" t="s">
        <v>3101</v>
      </c>
    </row>
    <row r="136" spans="2:65" s="182" customFormat="1" ht="38.25" customHeight="1">
      <c r="B136" s="183"/>
      <c r="C136" s="151" t="s">
        <v>211</v>
      </c>
      <c r="D136" s="151" t="s">
        <v>118</v>
      </c>
      <c r="E136" s="152" t="s">
        <v>3102</v>
      </c>
      <c r="F136" s="341" t="s">
        <v>3103</v>
      </c>
      <c r="G136" s="341"/>
      <c r="H136" s="341"/>
      <c r="I136" s="341"/>
      <c r="J136" s="153" t="s">
        <v>238</v>
      </c>
      <c r="K136" s="154">
        <v>1</v>
      </c>
      <c r="L136" s="342"/>
      <c r="M136" s="342"/>
      <c r="N136" s="343">
        <f t="shared" si="0"/>
        <v>0</v>
      </c>
      <c r="O136" s="343"/>
      <c r="P136" s="343"/>
      <c r="Q136" s="343"/>
      <c r="R136" s="186"/>
      <c r="T136" s="254" t="s">
        <v>5</v>
      </c>
      <c r="U136" s="255" t="s">
        <v>36</v>
      </c>
      <c r="V136" s="256"/>
      <c r="W136" s="257">
        <f t="shared" si="1"/>
        <v>0</v>
      </c>
      <c r="X136" s="257">
        <v>0</v>
      </c>
      <c r="Y136" s="257">
        <f t="shared" si="2"/>
        <v>0</v>
      </c>
      <c r="Z136" s="257">
        <v>0</v>
      </c>
      <c r="AA136" s="258">
        <f t="shared" si="3"/>
        <v>0</v>
      </c>
      <c r="AR136" s="172" t="s">
        <v>132</v>
      </c>
      <c r="AT136" s="172" t="s">
        <v>118</v>
      </c>
      <c r="AU136" s="172" t="s">
        <v>93</v>
      </c>
      <c r="AY136" s="172" t="s">
        <v>117</v>
      </c>
      <c r="BE136" s="259">
        <f t="shared" si="4"/>
        <v>0</v>
      </c>
      <c r="BF136" s="259">
        <f t="shared" si="5"/>
        <v>0</v>
      </c>
      <c r="BG136" s="259">
        <f t="shared" si="6"/>
        <v>0</v>
      </c>
      <c r="BH136" s="259">
        <f t="shared" si="7"/>
        <v>0</v>
      </c>
      <c r="BI136" s="259">
        <f t="shared" si="8"/>
        <v>0</v>
      </c>
      <c r="BJ136" s="172" t="s">
        <v>16</v>
      </c>
      <c r="BK136" s="259">
        <f t="shared" si="9"/>
        <v>0</v>
      </c>
      <c r="BL136" s="172" t="s">
        <v>132</v>
      </c>
      <c r="BM136" s="172" t="s">
        <v>3104</v>
      </c>
    </row>
    <row r="137" spans="2:65" s="182" customFormat="1" ht="38.25" customHeight="1">
      <c r="B137" s="183"/>
      <c r="C137" s="151" t="s">
        <v>215</v>
      </c>
      <c r="D137" s="151" t="s">
        <v>118</v>
      </c>
      <c r="E137" s="152" t="s">
        <v>3105</v>
      </c>
      <c r="F137" s="341" t="s">
        <v>3106</v>
      </c>
      <c r="G137" s="341"/>
      <c r="H137" s="341"/>
      <c r="I137" s="341"/>
      <c r="J137" s="153" t="s">
        <v>238</v>
      </c>
      <c r="K137" s="154">
        <v>1</v>
      </c>
      <c r="L137" s="342"/>
      <c r="M137" s="342"/>
      <c r="N137" s="343">
        <f t="shared" si="0"/>
        <v>0</v>
      </c>
      <c r="O137" s="343"/>
      <c r="P137" s="343"/>
      <c r="Q137" s="343"/>
      <c r="R137" s="186"/>
      <c r="T137" s="254" t="s">
        <v>5</v>
      </c>
      <c r="U137" s="255" t="s">
        <v>36</v>
      </c>
      <c r="V137" s="256"/>
      <c r="W137" s="257">
        <f t="shared" si="1"/>
        <v>0</v>
      </c>
      <c r="X137" s="257">
        <v>0</v>
      </c>
      <c r="Y137" s="257">
        <f t="shared" si="2"/>
        <v>0</v>
      </c>
      <c r="Z137" s="257">
        <v>0</v>
      </c>
      <c r="AA137" s="258">
        <f t="shared" si="3"/>
        <v>0</v>
      </c>
      <c r="AR137" s="172" t="s">
        <v>132</v>
      </c>
      <c r="AT137" s="172" t="s">
        <v>118</v>
      </c>
      <c r="AU137" s="172" t="s">
        <v>93</v>
      </c>
      <c r="AY137" s="172" t="s">
        <v>117</v>
      </c>
      <c r="BE137" s="259">
        <f t="shared" si="4"/>
        <v>0</v>
      </c>
      <c r="BF137" s="259">
        <f t="shared" si="5"/>
        <v>0</v>
      </c>
      <c r="BG137" s="259">
        <f t="shared" si="6"/>
        <v>0</v>
      </c>
      <c r="BH137" s="259">
        <f t="shared" si="7"/>
        <v>0</v>
      </c>
      <c r="BI137" s="259">
        <f t="shared" si="8"/>
        <v>0</v>
      </c>
      <c r="BJ137" s="172" t="s">
        <v>16</v>
      </c>
      <c r="BK137" s="259">
        <f t="shared" si="9"/>
        <v>0</v>
      </c>
      <c r="BL137" s="172" t="s">
        <v>132</v>
      </c>
      <c r="BM137" s="172" t="s">
        <v>3107</v>
      </c>
    </row>
    <row r="138" spans="2:65" s="182" customFormat="1" ht="38.25" customHeight="1">
      <c r="B138" s="183"/>
      <c r="C138" s="151" t="s">
        <v>219</v>
      </c>
      <c r="D138" s="151" t="s">
        <v>118</v>
      </c>
      <c r="E138" s="152" t="s">
        <v>3108</v>
      </c>
      <c r="F138" s="341" t="s">
        <v>3109</v>
      </c>
      <c r="G138" s="341"/>
      <c r="H138" s="341"/>
      <c r="I138" s="341"/>
      <c r="J138" s="153" t="s">
        <v>238</v>
      </c>
      <c r="K138" s="154">
        <v>1</v>
      </c>
      <c r="L138" s="342"/>
      <c r="M138" s="342"/>
      <c r="N138" s="343">
        <f t="shared" si="0"/>
        <v>0</v>
      </c>
      <c r="O138" s="343"/>
      <c r="P138" s="343"/>
      <c r="Q138" s="343"/>
      <c r="R138" s="186"/>
      <c r="T138" s="254" t="s">
        <v>5</v>
      </c>
      <c r="U138" s="255" t="s">
        <v>36</v>
      </c>
      <c r="V138" s="256"/>
      <c r="W138" s="257">
        <f t="shared" si="1"/>
        <v>0</v>
      </c>
      <c r="X138" s="257">
        <v>0</v>
      </c>
      <c r="Y138" s="257">
        <f t="shared" si="2"/>
        <v>0</v>
      </c>
      <c r="Z138" s="257">
        <v>0</v>
      </c>
      <c r="AA138" s="258">
        <f t="shared" si="3"/>
        <v>0</v>
      </c>
      <c r="AR138" s="172" t="s">
        <v>132</v>
      </c>
      <c r="AT138" s="172" t="s">
        <v>118</v>
      </c>
      <c r="AU138" s="172" t="s">
        <v>93</v>
      </c>
      <c r="AY138" s="172" t="s">
        <v>117</v>
      </c>
      <c r="BE138" s="259">
        <f t="shared" si="4"/>
        <v>0</v>
      </c>
      <c r="BF138" s="259">
        <f t="shared" si="5"/>
        <v>0</v>
      </c>
      <c r="BG138" s="259">
        <f t="shared" si="6"/>
        <v>0</v>
      </c>
      <c r="BH138" s="259">
        <f t="shared" si="7"/>
        <v>0</v>
      </c>
      <c r="BI138" s="259">
        <f t="shared" si="8"/>
        <v>0</v>
      </c>
      <c r="BJ138" s="172" t="s">
        <v>16</v>
      </c>
      <c r="BK138" s="259">
        <f t="shared" si="9"/>
        <v>0</v>
      </c>
      <c r="BL138" s="172" t="s">
        <v>132</v>
      </c>
      <c r="BM138" s="172" t="s">
        <v>3110</v>
      </c>
    </row>
    <row r="139" spans="2:65" s="182" customFormat="1" ht="38.25" customHeight="1">
      <c r="B139" s="183"/>
      <c r="C139" s="151" t="s">
        <v>223</v>
      </c>
      <c r="D139" s="151" t="s">
        <v>118</v>
      </c>
      <c r="E139" s="152" t="s">
        <v>3111</v>
      </c>
      <c r="F139" s="341" t="s">
        <v>3112</v>
      </c>
      <c r="G139" s="341"/>
      <c r="H139" s="341"/>
      <c r="I139" s="341"/>
      <c r="J139" s="153" t="s">
        <v>238</v>
      </c>
      <c r="K139" s="154">
        <v>1</v>
      </c>
      <c r="L139" s="342"/>
      <c r="M139" s="342"/>
      <c r="N139" s="343">
        <f t="shared" si="0"/>
        <v>0</v>
      </c>
      <c r="O139" s="343"/>
      <c r="P139" s="343"/>
      <c r="Q139" s="343"/>
      <c r="R139" s="186"/>
      <c r="T139" s="254" t="s">
        <v>5</v>
      </c>
      <c r="U139" s="255" t="s">
        <v>36</v>
      </c>
      <c r="V139" s="256"/>
      <c r="W139" s="257">
        <f t="shared" si="1"/>
        <v>0</v>
      </c>
      <c r="X139" s="257">
        <v>0</v>
      </c>
      <c r="Y139" s="257">
        <f t="shared" si="2"/>
        <v>0</v>
      </c>
      <c r="Z139" s="257">
        <v>0</v>
      </c>
      <c r="AA139" s="258">
        <f t="shared" si="3"/>
        <v>0</v>
      </c>
      <c r="AR139" s="172" t="s">
        <v>132</v>
      </c>
      <c r="AT139" s="172" t="s">
        <v>118</v>
      </c>
      <c r="AU139" s="172" t="s">
        <v>93</v>
      </c>
      <c r="AY139" s="172" t="s">
        <v>117</v>
      </c>
      <c r="BE139" s="259">
        <f t="shared" si="4"/>
        <v>0</v>
      </c>
      <c r="BF139" s="259">
        <f t="shared" si="5"/>
        <v>0</v>
      </c>
      <c r="BG139" s="259">
        <f t="shared" si="6"/>
        <v>0</v>
      </c>
      <c r="BH139" s="259">
        <f t="shared" si="7"/>
        <v>0</v>
      </c>
      <c r="BI139" s="259">
        <f t="shared" si="8"/>
        <v>0</v>
      </c>
      <c r="BJ139" s="172" t="s">
        <v>16</v>
      </c>
      <c r="BK139" s="259">
        <f t="shared" si="9"/>
        <v>0</v>
      </c>
      <c r="BL139" s="172" t="s">
        <v>132</v>
      </c>
      <c r="BM139" s="172" t="s">
        <v>3113</v>
      </c>
    </row>
    <row r="140" spans="2:65" s="182" customFormat="1" ht="38.25" customHeight="1">
      <c r="B140" s="183"/>
      <c r="C140" s="151" t="s">
        <v>227</v>
      </c>
      <c r="D140" s="151" t="s">
        <v>118</v>
      </c>
      <c r="E140" s="152" t="s">
        <v>3114</v>
      </c>
      <c r="F140" s="341" t="s">
        <v>3115</v>
      </c>
      <c r="G140" s="341"/>
      <c r="H140" s="341"/>
      <c r="I140" s="341"/>
      <c r="J140" s="153" t="s">
        <v>238</v>
      </c>
      <c r="K140" s="154">
        <v>1</v>
      </c>
      <c r="L140" s="342"/>
      <c r="M140" s="342"/>
      <c r="N140" s="343">
        <f t="shared" si="0"/>
        <v>0</v>
      </c>
      <c r="O140" s="343"/>
      <c r="P140" s="343"/>
      <c r="Q140" s="343"/>
      <c r="R140" s="186"/>
      <c r="T140" s="254" t="s">
        <v>5</v>
      </c>
      <c r="U140" s="255" t="s">
        <v>36</v>
      </c>
      <c r="V140" s="256"/>
      <c r="W140" s="257">
        <f t="shared" si="1"/>
        <v>0</v>
      </c>
      <c r="X140" s="257">
        <v>0</v>
      </c>
      <c r="Y140" s="257">
        <f t="shared" si="2"/>
        <v>0</v>
      </c>
      <c r="Z140" s="257">
        <v>0</v>
      </c>
      <c r="AA140" s="258">
        <f t="shared" si="3"/>
        <v>0</v>
      </c>
      <c r="AR140" s="172" t="s">
        <v>132</v>
      </c>
      <c r="AT140" s="172" t="s">
        <v>118</v>
      </c>
      <c r="AU140" s="172" t="s">
        <v>93</v>
      </c>
      <c r="AY140" s="172" t="s">
        <v>117</v>
      </c>
      <c r="BE140" s="259">
        <f t="shared" si="4"/>
        <v>0</v>
      </c>
      <c r="BF140" s="259">
        <f t="shared" si="5"/>
        <v>0</v>
      </c>
      <c r="BG140" s="259">
        <f t="shared" si="6"/>
        <v>0</v>
      </c>
      <c r="BH140" s="259">
        <f t="shared" si="7"/>
        <v>0</v>
      </c>
      <c r="BI140" s="259">
        <f t="shared" si="8"/>
        <v>0</v>
      </c>
      <c r="BJ140" s="172" t="s">
        <v>16</v>
      </c>
      <c r="BK140" s="259">
        <f t="shared" si="9"/>
        <v>0</v>
      </c>
      <c r="BL140" s="172" t="s">
        <v>132</v>
      </c>
      <c r="BM140" s="172" t="s">
        <v>3116</v>
      </c>
    </row>
    <row r="141" spans="2:65" s="182" customFormat="1" ht="38.25" customHeight="1">
      <c r="B141" s="183"/>
      <c r="C141" s="151" t="s">
        <v>231</v>
      </c>
      <c r="D141" s="151" t="s">
        <v>118</v>
      </c>
      <c r="E141" s="152" t="s">
        <v>3117</v>
      </c>
      <c r="F141" s="341" t="s">
        <v>3118</v>
      </c>
      <c r="G141" s="341"/>
      <c r="H141" s="341"/>
      <c r="I141" s="341"/>
      <c r="J141" s="153" t="s">
        <v>238</v>
      </c>
      <c r="K141" s="154">
        <v>1</v>
      </c>
      <c r="L141" s="342"/>
      <c r="M141" s="342"/>
      <c r="N141" s="343">
        <f t="shared" si="0"/>
        <v>0</v>
      </c>
      <c r="O141" s="343"/>
      <c r="P141" s="343"/>
      <c r="Q141" s="343"/>
      <c r="R141" s="186"/>
      <c r="T141" s="254" t="s">
        <v>5</v>
      </c>
      <c r="U141" s="255" t="s">
        <v>36</v>
      </c>
      <c r="V141" s="256"/>
      <c r="W141" s="257">
        <f t="shared" si="1"/>
        <v>0</v>
      </c>
      <c r="X141" s="257">
        <v>0</v>
      </c>
      <c r="Y141" s="257">
        <f t="shared" si="2"/>
        <v>0</v>
      </c>
      <c r="Z141" s="257">
        <v>0</v>
      </c>
      <c r="AA141" s="258">
        <f t="shared" si="3"/>
        <v>0</v>
      </c>
      <c r="AR141" s="172" t="s">
        <v>132</v>
      </c>
      <c r="AT141" s="172" t="s">
        <v>118</v>
      </c>
      <c r="AU141" s="172" t="s">
        <v>93</v>
      </c>
      <c r="AY141" s="172" t="s">
        <v>117</v>
      </c>
      <c r="BE141" s="259">
        <f t="shared" si="4"/>
        <v>0</v>
      </c>
      <c r="BF141" s="259">
        <f t="shared" si="5"/>
        <v>0</v>
      </c>
      <c r="BG141" s="259">
        <f t="shared" si="6"/>
        <v>0</v>
      </c>
      <c r="BH141" s="259">
        <f t="shared" si="7"/>
        <v>0</v>
      </c>
      <c r="BI141" s="259">
        <f t="shared" si="8"/>
        <v>0</v>
      </c>
      <c r="BJ141" s="172" t="s">
        <v>16</v>
      </c>
      <c r="BK141" s="259">
        <f t="shared" si="9"/>
        <v>0</v>
      </c>
      <c r="BL141" s="172" t="s">
        <v>132</v>
      </c>
      <c r="BM141" s="172" t="s">
        <v>3119</v>
      </c>
    </row>
    <row r="142" spans="2:65" s="182" customFormat="1" ht="38.25" customHeight="1">
      <c r="B142" s="183"/>
      <c r="C142" s="151" t="s">
        <v>235</v>
      </c>
      <c r="D142" s="151" t="s">
        <v>118</v>
      </c>
      <c r="E142" s="152" t="s">
        <v>3120</v>
      </c>
      <c r="F142" s="341" t="s">
        <v>3121</v>
      </c>
      <c r="G142" s="341"/>
      <c r="H142" s="341"/>
      <c r="I142" s="341"/>
      <c r="J142" s="153" t="s">
        <v>238</v>
      </c>
      <c r="K142" s="154">
        <v>1</v>
      </c>
      <c r="L142" s="342"/>
      <c r="M142" s="342"/>
      <c r="N142" s="343">
        <f t="shared" si="0"/>
        <v>0</v>
      </c>
      <c r="O142" s="343"/>
      <c r="P142" s="343"/>
      <c r="Q142" s="343"/>
      <c r="R142" s="186"/>
      <c r="T142" s="254" t="s">
        <v>5</v>
      </c>
      <c r="U142" s="255" t="s">
        <v>36</v>
      </c>
      <c r="V142" s="256"/>
      <c r="W142" s="257">
        <f t="shared" si="1"/>
        <v>0</v>
      </c>
      <c r="X142" s="257">
        <v>0</v>
      </c>
      <c r="Y142" s="257">
        <f t="shared" si="2"/>
        <v>0</v>
      </c>
      <c r="Z142" s="257">
        <v>0</v>
      </c>
      <c r="AA142" s="258">
        <f t="shared" si="3"/>
        <v>0</v>
      </c>
      <c r="AR142" s="172" t="s">
        <v>132</v>
      </c>
      <c r="AT142" s="172" t="s">
        <v>118</v>
      </c>
      <c r="AU142" s="172" t="s">
        <v>93</v>
      </c>
      <c r="AY142" s="172" t="s">
        <v>117</v>
      </c>
      <c r="BE142" s="259">
        <f t="shared" si="4"/>
        <v>0</v>
      </c>
      <c r="BF142" s="259">
        <f t="shared" si="5"/>
        <v>0</v>
      </c>
      <c r="BG142" s="259">
        <f t="shared" si="6"/>
        <v>0</v>
      </c>
      <c r="BH142" s="259">
        <f t="shared" si="7"/>
        <v>0</v>
      </c>
      <c r="BI142" s="259">
        <f t="shared" si="8"/>
        <v>0</v>
      </c>
      <c r="BJ142" s="172" t="s">
        <v>16</v>
      </c>
      <c r="BK142" s="259">
        <f t="shared" si="9"/>
        <v>0</v>
      </c>
      <c r="BL142" s="172" t="s">
        <v>132</v>
      </c>
      <c r="BM142" s="172" t="s">
        <v>3122</v>
      </c>
    </row>
    <row r="143" spans="2:65" s="182" customFormat="1" ht="38.25" customHeight="1">
      <c r="B143" s="183"/>
      <c r="C143" s="151" t="s">
        <v>240</v>
      </c>
      <c r="D143" s="151" t="s">
        <v>118</v>
      </c>
      <c r="E143" s="152" t="s">
        <v>3123</v>
      </c>
      <c r="F143" s="341" t="s">
        <v>3124</v>
      </c>
      <c r="G143" s="341"/>
      <c r="H143" s="341"/>
      <c r="I143" s="341"/>
      <c r="J143" s="153" t="s">
        <v>238</v>
      </c>
      <c r="K143" s="154">
        <v>1</v>
      </c>
      <c r="L143" s="342"/>
      <c r="M143" s="342"/>
      <c r="N143" s="343">
        <f t="shared" si="0"/>
        <v>0</v>
      </c>
      <c r="O143" s="343"/>
      <c r="P143" s="343"/>
      <c r="Q143" s="343"/>
      <c r="R143" s="186"/>
      <c r="T143" s="254" t="s">
        <v>5</v>
      </c>
      <c r="U143" s="255" t="s">
        <v>36</v>
      </c>
      <c r="V143" s="256"/>
      <c r="W143" s="257">
        <f t="shared" si="1"/>
        <v>0</v>
      </c>
      <c r="X143" s="257">
        <v>0</v>
      </c>
      <c r="Y143" s="257">
        <f t="shared" si="2"/>
        <v>0</v>
      </c>
      <c r="Z143" s="257">
        <v>0</v>
      </c>
      <c r="AA143" s="258">
        <f t="shared" si="3"/>
        <v>0</v>
      </c>
      <c r="AR143" s="172" t="s">
        <v>132</v>
      </c>
      <c r="AT143" s="172" t="s">
        <v>118</v>
      </c>
      <c r="AU143" s="172" t="s">
        <v>93</v>
      </c>
      <c r="AY143" s="172" t="s">
        <v>117</v>
      </c>
      <c r="BE143" s="259">
        <f t="shared" si="4"/>
        <v>0</v>
      </c>
      <c r="BF143" s="259">
        <f t="shared" si="5"/>
        <v>0</v>
      </c>
      <c r="BG143" s="259">
        <f t="shared" si="6"/>
        <v>0</v>
      </c>
      <c r="BH143" s="259">
        <f t="shared" si="7"/>
        <v>0</v>
      </c>
      <c r="BI143" s="259">
        <f t="shared" si="8"/>
        <v>0</v>
      </c>
      <c r="BJ143" s="172" t="s">
        <v>16</v>
      </c>
      <c r="BK143" s="259">
        <f t="shared" si="9"/>
        <v>0</v>
      </c>
      <c r="BL143" s="172" t="s">
        <v>132</v>
      </c>
      <c r="BM143" s="172" t="s">
        <v>3125</v>
      </c>
    </row>
    <row r="144" spans="2:65" s="182" customFormat="1" ht="38.25" customHeight="1">
      <c r="B144" s="183"/>
      <c r="C144" s="151" t="s">
        <v>244</v>
      </c>
      <c r="D144" s="151" t="s">
        <v>118</v>
      </c>
      <c r="E144" s="152" t="s">
        <v>3126</v>
      </c>
      <c r="F144" s="341" t="s">
        <v>3127</v>
      </c>
      <c r="G144" s="341"/>
      <c r="H144" s="341"/>
      <c r="I144" s="341"/>
      <c r="J144" s="153" t="s">
        <v>238</v>
      </c>
      <c r="K144" s="154">
        <v>1</v>
      </c>
      <c r="L144" s="342"/>
      <c r="M144" s="342"/>
      <c r="N144" s="343">
        <f t="shared" si="0"/>
        <v>0</v>
      </c>
      <c r="O144" s="343"/>
      <c r="P144" s="343"/>
      <c r="Q144" s="343"/>
      <c r="R144" s="186"/>
      <c r="T144" s="254" t="s">
        <v>5</v>
      </c>
      <c r="U144" s="255" t="s">
        <v>36</v>
      </c>
      <c r="V144" s="256"/>
      <c r="W144" s="257">
        <f t="shared" si="1"/>
        <v>0</v>
      </c>
      <c r="X144" s="257">
        <v>0</v>
      </c>
      <c r="Y144" s="257">
        <f t="shared" si="2"/>
        <v>0</v>
      </c>
      <c r="Z144" s="257">
        <v>0</v>
      </c>
      <c r="AA144" s="258">
        <f t="shared" si="3"/>
        <v>0</v>
      </c>
      <c r="AR144" s="172" t="s">
        <v>132</v>
      </c>
      <c r="AT144" s="172" t="s">
        <v>118</v>
      </c>
      <c r="AU144" s="172" t="s">
        <v>93</v>
      </c>
      <c r="AY144" s="172" t="s">
        <v>117</v>
      </c>
      <c r="BE144" s="259">
        <f t="shared" si="4"/>
        <v>0</v>
      </c>
      <c r="BF144" s="259">
        <f t="shared" si="5"/>
        <v>0</v>
      </c>
      <c r="BG144" s="259">
        <f t="shared" si="6"/>
        <v>0</v>
      </c>
      <c r="BH144" s="259">
        <f t="shared" si="7"/>
        <v>0</v>
      </c>
      <c r="BI144" s="259">
        <f t="shared" si="8"/>
        <v>0</v>
      </c>
      <c r="BJ144" s="172" t="s">
        <v>16</v>
      </c>
      <c r="BK144" s="259">
        <f t="shared" si="9"/>
        <v>0</v>
      </c>
      <c r="BL144" s="172" t="s">
        <v>132</v>
      </c>
      <c r="BM144" s="172" t="s">
        <v>3128</v>
      </c>
    </row>
    <row r="145" spans="2:65" s="182" customFormat="1" ht="38.25" customHeight="1">
      <c r="B145" s="183"/>
      <c r="C145" s="151" t="s">
        <v>248</v>
      </c>
      <c r="D145" s="151" t="s">
        <v>118</v>
      </c>
      <c r="E145" s="152" t="s">
        <v>3129</v>
      </c>
      <c r="F145" s="341" t="s">
        <v>3130</v>
      </c>
      <c r="G145" s="341"/>
      <c r="H145" s="341"/>
      <c r="I145" s="341"/>
      <c r="J145" s="153" t="s">
        <v>238</v>
      </c>
      <c r="K145" s="154">
        <v>1</v>
      </c>
      <c r="L145" s="342"/>
      <c r="M145" s="342"/>
      <c r="N145" s="343">
        <f t="shared" si="0"/>
        <v>0</v>
      </c>
      <c r="O145" s="343"/>
      <c r="P145" s="343"/>
      <c r="Q145" s="343"/>
      <c r="R145" s="186"/>
      <c r="T145" s="254" t="s">
        <v>5</v>
      </c>
      <c r="U145" s="255" t="s">
        <v>36</v>
      </c>
      <c r="V145" s="256"/>
      <c r="W145" s="257">
        <f t="shared" si="1"/>
        <v>0</v>
      </c>
      <c r="X145" s="257">
        <v>0</v>
      </c>
      <c r="Y145" s="257">
        <f t="shared" si="2"/>
        <v>0</v>
      </c>
      <c r="Z145" s="257">
        <v>0</v>
      </c>
      <c r="AA145" s="258">
        <f t="shared" si="3"/>
        <v>0</v>
      </c>
      <c r="AR145" s="172" t="s">
        <v>132</v>
      </c>
      <c r="AT145" s="172" t="s">
        <v>118</v>
      </c>
      <c r="AU145" s="172" t="s">
        <v>93</v>
      </c>
      <c r="AY145" s="172" t="s">
        <v>117</v>
      </c>
      <c r="BE145" s="259">
        <f t="shared" si="4"/>
        <v>0</v>
      </c>
      <c r="BF145" s="259">
        <f t="shared" si="5"/>
        <v>0</v>
      </c>
      <c r="BG145" s="259">
        <f t="shared" si="6"/>
        <v>0</v>
      </c>
      <c r="BH145" s="259">
        <f t="shared" si="7"/>
        <v>0</v>
      </c>
      <c r="BI145" s="259">
        <f t="shared" si="8"/>
        <v>0</v>
      </c>
      <c r="BJ145" s="172" t="s">
        <v>16</v>
      </c>
      <c r="BK145" s="259">
        <f t="shared" si="9"/>
        <v>0</v>
      </c>
      <c r="BL145" s="172" t="s">
        <v>132</v>
      </c>
      <c r="BM145" s="172" t="s">
        <v>3131</v>
      </c>
    </row>
    <row r="146" spans="2:65" s="182" customFormat="1" ht="38.25" customHeight="1">
      <c r="B146" s="183"/>
      <c r="C146" s="151" t="s">
        <v>252</v>
      </c>
      <c r="D146" s="151" t="s">
        <v>118</v>
      </c>
      <c r="E146" s="152" t="s">
        <v>3132</v>
      </c>
      <c r="F146" s="341" t="s">
        <v>3133</v>
      </c>
      <c r="G146" s="341"/>
      <c r="H146" s="341"/>
      <c r="I146" s="341"/>
      <c r="J146" s="153" t="s">
        <v>238</v>
      </c>
      <c r="K146" s="154">
        <v>1</v>
      </c>
      <c r="L146" s="342"/>
      <c r="M146" s="342"/>
      <c r="N146" s="343">
        <f t="shared" si="0"/>
        <v>0</v>
      </c>
      <c r="O146" s="343"/>
      <c r="P146" s="343"/>
      <c r="Q146" s="343"/>
      <c r="R146" s="186"/>
      <c r="T146" s="254" t="s">
        <v>5</v>
      </c>
      <c r="U146" s="255" t="s">
        <v>36</v>
      </c>
      <c r="V146" s="256"/>
      <c r="W146" s="257">
        <f t="shared" si="1"/>
        <v>0</v>
      </c>
      <c r="X146" s="257">
        <v>0</v>
      </c>
      <c r="Y146" s="257">
        <f t="shared" si="2"/>
        <v>0</v>
      </c>
      <c r="Z146" s="257">
        <v>0</v>
      </c>
      <c r="AA146" s="258">
        <f t="shared" si="3"/>
        <v>0</v>
      </c>
      <c r="AR146" s="172" t="s">
        <v>132</v>
      </c>
      <c r="AT146" s="172" t="s">
        <v>118</v>
      </c>
      <c r="AU146" s="172" t="s">
        <v>93</v>
      </c>
      <c r="AY146" s="172" t="s">
        <v>117</v>
      </c>
      <c r="BE146" s="259">
        <f t="shared" si="4"/>
        <v>0</v>
      </c>
      <c r="BF146" s="259">
        <f t="shared" si="5"/>
        <v>0</v>
      </c>
      <c r="BG146" s="259">
        <f t="shared" si="6"/>
        <v>0</v>
      </c>
      <c r="BH146" s="259">
        <f t="shared" si="7"/>
        <v>0</v>
      </c>
      <c r="BI146" s="259">
        <f t="shared" si="8"/>
        <v>0</v>
      </c>
      <c r="BJ146" s="172" t="s">
        <v>16</v>
      </c>
      <c r="BK146" s="259">
        <f t="shared" si="9"/>
        <v>0</v>
      </c>
      <c r="BL146" s="172" t="s">
        <v>132</v>
      </c>
      <c r="BM146" s="172" t="s">
        <v>3134</v>
      </c>
    </row>
    <row r="147" spans="2:65" s="182" customFormat="1" ht="38.25" customHeight="1">
      <c r="B147" s="183"/>
      <c r="C147" s="151" t="s">
        <v>256</v>
      </c>
      <c r="D147" s="151" t="s">
        <v>118</v>
      </c>
      <c r="E147" s="152" t="s">
        <v>3135</v>
      </c>
      <c r="F147" s="341" t="s">
        <v>3136</v>
      </c>
      <c r="G147" s="341"/>
      <c r="H147" s="341"/>
      <c r="I147" s="341"/>
      <c r="J147" s="153" t="s">
        <v>238</v>
      </c>
      <c r="K147" s="154">
        <v>1</v>
      </c>
      <c r="L147" s="342"/>
      <c r="M147" s="342"/>
      <c r="N147" s="343">
        <f t="shared" si="0"/>
        <v>0</v>
      </c>
      <c r="O147" s="343"/>
      <c r="P147" s="343"/>
      <c r="Q147" s="343"/>
      <c r="R147" s="186"/>
      <c r="T147" s="254" t="s">
        <v>5</v>
      </c>
      <c r="U147" s="255" t="s">
        <v>36</v>
      </c>
      <c r="V147" s="256"/>
      <c r="W147" s="257">
        <f t="shared" si="1"/>
        <v>0</v>
      </c>
      <c r="X147" s="257">
        <v>0</v>
      </c>
      <c r="Y147" s="257">
        <f t="shared" si="2"/>
        <v>0</v>
      </c>
      <c r="Z147" s="257">
        <v>0</v>
      </c>
      <c r="AA147" s="258">
        <f t="shared" si="3"/>
        <v>0</v>
      </c>
      <c r="AR147" s="172" t="s">
        <v>132</v>
      </c>
      <c r="AT147" s="172" t="s">
        <v>118</v>
      </c>
      <c r="AU147" s="172" t="s">
        <v>93</v>
      </c>
      <c r="AY147" s="172" t="s">
        <v>117</v>
      </c>
      <c r="BE147" s="259">
        <f t="shared" si="4"/>
        <v>0</v>
      </c>
      <c r="BF147" s="259">
        <f t="shared" si="5"/>
        <v>0</v>
      </c>
      <c r="BG147" s="259">
        <f t="shared" si="6"/>
        <v>0</v>
      </c>
      <c r="BH147" s="259">
        <f t="shared" si="7"/>
        <v>0</v>
      </c>
      <c r="BI147" s="259">
        <f t="shared" si="8"/>
        <v>0</v>
      </c>
      <c r="BJ147" s="172" t="s">
        <v>16</v>
      </c>
      <c r="BK147" s="259">
        <f t="shared" si="9"/>
        <v>0</v>
      </c>
      <c r="BL147" s="172" t="s">
        <v>132</v>
      </c>
      <c r="BM147" s="172" t="s">
        <v>3137</v>
      </c>
    </row>
    <row r="148" spans="2:65" s="182" customFormat="1" ht="38.25" customHeight="1">
      <c r="B148" s="183"/>
      <c r="C148" s="151" t="s">
        <v>260</v>
      </c>
      <c r="D148" s="151" t="s">
        <v>118</v>
      </c>
      <c r="E148" s="152" t="s">
        <v>3138</v>
      </c>
      <c r="F148" s="341" t="s">
        <v>3139</v>
      </c>
      <c r="G148" s="341"/>
      <c r="H148" s="341"/>
      <c r="I148" s="341"/>
      <c r="J148" s="153" t="s">
        <v>238</v>
      </c>
      <c r="K148" s="154">
        <v>1</v>
      </c>
      <c r="L148" s="342"/>
      <c r="M148" s="342"/>
      <c r="N148" s="343">
        <f t="shared" si="0"/>
        <v>0</v>
      </c>
      <c r="O148" s="343"/>
      <c r="P148" s="343"/>
      <c r="Q148" s="343"/>
      <c r="R148" s="186"/>
      <c r="T148" s="254" t="s">
        <v>5</v>
      </c>
      <c r="U148" s="255" t="s">
        <v>36</v>
      </c>
      <c r="V148" s="256"/>
      <c r="W148" s="257">
        <f t="shared" si="1"/>
        <v>0</v>
      </c>
      <c r="X148" s="257">
        <v>0</v>
      </c>
      <c r="Y148" s="257">
        <f t="shared" si="2"/>
        <v>0</v>
      </c>
      <c r="Z148" s="257">
        <v>0</v>
      </c>
      <c r="AA148" s="258">
        <f t="shared" si="3"/>
        <v>0</v>
      </c>
      <c r="AR148" s="172" t="s">
        <v>132</v>
      </c>
      <c r="AT148" s="172" t="s">
        <v>118</v>
      </c>
      <c r="AU148" s="172" t="s">
        <v>93</v>
      </c>
      <c r="AY148" s="172" t="s">
        <v>117</v>
      </c>
      <c r="BE148" s="259">
        <f t="shared" si="4"/>
        <v>0</v>
      </c>
      <c r="BF148" s="259">
        <f t="shared" si="5"/>
        <v>0</v>
      </c>
      <c r="BG148" s="259">
        <f t="shared" si="6"/>
        <v>0</v>
      </c>
      <c r="BH148" s="259">
        <f t="shared" si="7"/>
        <v>0</v>
      </c>
      <c r="BI148" s="259">
        <f t="shared" si="8"/>
        <v>0</v>
      </c>
      <c r="BJ148" s="172" t="s">
        <v>16</v>
      </c>
      <c r="BK148" s="259">
        <f t="shared" si="9"/>
        <v>0</v>
      </c>
      <c r="BL148" s="172" t="s">
        <v>132</v>
      </c>
      <c r="BM148" s="172" t="s">
        <v>3140</v>
      </c>
    </row>
    <row r="149" spans="2:65" s="182" customFormat="1" ht="38.25" customHeight="1">
      <c r="B149" s="183"/>
      <c r="C149" s="151" t="s">
        <v>264</v>
      </c>
      <c r="D149" s="151" t="s">
        <v>118</v>
      </c>
      <c r="E149" s="152" t="s">
        <v>3141</v>
      </c>
      <c r="F149" s="341" t="s">
        <v>3142</v>
      </c>
      <c r="G149" s="341"/>
      <c r="H149" s="341"/>
      <c r="I149" s="341"/>
      <c r="J149" s="153" t="s">
        <v>238</v>
      </c>
      <c r="K149" s="154">
        <v>1</v>
      </c>
      <c r="L149" s="342"/>
      <c r="M149" s="342"/>
      <c r="N149" s="343">
        <f t="shared" si="0"/>
        <v>0</v>
      </c>
      <c r="O149" s="343"/>
      <c r="P149" s="343"/>
      <c r="Q149" s="343"/>
      <c r="R149" s="186"/>
      <c r="T149" s="254" t="s">
        <v>5</v>
      </c>
      <c r="U149" s="255" t="s">
        <v>36</v>
      </c>
      <c r="V149" s="256"/>
      <c r="W149" s="257">
        <f t="shared" si="1"/>
        <v>0</v>
      </c>
      <c r="X149" s="257">
        <v>0</v>
      </c>
      <c r="Y149" s="257">
        <f t="shared" si="2"/>
        <v>0</v>
      </c>
      <c r="Z149" s="257">
        <v>0</v>
      </c>
      <c r="AA149" s="258">
        <f t="shared" si="3"/>
        <v>0</v>
      </c>
      <c r="AR149" s="172" t="s">
        <v>132</v>
      </c>
      <c r="AT149" s="172" t="s">
        <v>118</v>
      </c>
      <c r="AU149" s="172" t="s">
        <v>93</v>
      </c>
      <c r="AY149" s="172" t="s">
        <v>117</v>
      </c>
      <c r="BE149" s="259">
        <f t="shared" si="4"/>
        <v>0</v>
      </c>
      <c r="BF149" s="259">
        <f t="shared" si="5"/>
        <v>0</v>
      </c>
      <c r="BG149" s="259">
        <f t="shared" si="6"/>
        <v>0</v>
      </c>
      <c r="BH149" s="259">
        <f t="shared" si="7"/>
        <v>0</v>
      </c>
      <c r="BI149" s="259">
        <f t="shared" si="8"/>
        <v>0</v>
      </c>
      <c r="BJ149" s="172" t="s">
        <v>16</v>
      </c>
      <c r="BK149" s="259">
        <f t="shared" si="9"/>
        <v>0</v>
      </c>
      <c r="BL149" s="172" t="s">
        <v>132</v>
      </c>
      <c r="BM149" s="172" t="s">
        <v>3143</v>
      </c>
    </row>
    <row r="150" spans="2:65" s="182" customFormat="1" ht="25.5" customHeight="1">
      <c r="B150" s="183"/>
      <c r="C150" s="151" t="s">
        <v>268</v>
      </c>
      <c r="D150" s="151" t="s">
        <v>118</v>
      </c>
      <c r="E150" s="152" t="s">
        <v>3144</v>
      </c>
      <c r="F150" s="341" t="s">
        <v>3145</v>
      </c>
      <c r="G150" s="341"/>
      <c r="H150" s="341"/>
      <c r="I150" s="341"/>
      <c r="J150" s="153" t="s">
        <v>238</v>
      </c>
      <c r="K150" s="154">
        <v>1</v>
      </c>
      <c r="L150" s="342"/>
      <c r="M150" s="342"/>
      <c r="N150" s="343">
        <f t="shared" si="0"/>
        <v>0</v>
      </c>
      <c r="O150" s="343"/>
      <c r="P150" s="343"/>
      <c r="Q150" s="343"/>
      <c r="R150" s="186"/>
      <c r="T150" s="254" t="s">
        <v>5</v>
      </c>
      <c r="U150" s="255" t="s">
        <v>36</v>
      </c>
      <c r="V150" s="256"/>
      <c r="W150" s="257">
        <f t="shared" si="1"/>
        <v>0</v>
      </c>
      <c r="X150" s="257">
        <v>0</v>
      </c>
      <c r="Y150" s="257">
        <f t="shared" si="2"/>
        <v>0</v>
      </c>
      <c r="Z150" s="257">
        <v>0</v>
      </c>
      <c r="AA150" s="258">
        <f t="shared" si="3"/>
        <v>0</v>
      </c>
      <c r="AR150" s="172" t="s">
        <v>132</v>
      </c>
      <c r="AT150" s="172" t="s">
        <v>118</v>
      </c>
      <c r="AU150" s="172" t="s">
        <v>93</v>
      </c>
      <c r="AY150" s="172" t="s">
        <v>117</v>
      </c>
      <c r="BE150" s="259">
        <f t="shared" si="4"/>
        <v>0</v>
      </c>
      <c r="BF150" s="259">
        <f t="shared" si="5"/>
        <v>0</v>
      </c>
      <c r="BG150" s="259">
        <f t="shared" si="6"/>
        <v>0</v>
      </c>
      <c r="BH150" s="259">
        <f t="shared" si="7"/>
        <v>0</v>
      </c>
      <c r="BI150" s="259">
        <f t="shared" si="8"/>
        <v>0</v>
      </c>
      <c r="BJ150" s="172" t="s">
        <v>16</v>
      </c>
      <c r="BK150" s="259">
        <f t="shared" si="9"/>
        <v>0</v>
      </c>
      <c r="BL150" s="172" t="s">
        <v>132</v>
      </c>
      <c r="BM150" s="172" t="s">
        <v>3146</v>
      </c>
    </row>
    <row r="151" spans="2:65" s="182" customFormat="1" ht="25.5" customHeight="1">
      <c r="B151" s="183"/>
      <c r="C151" s="151" t="s">
        <v>272</v>
      </c>
      <c r="D151" s="151" t="s">
        <v>118</v>
      </c>
      <c r="E151" s="152" t="s">
        <v>3147</v>
      </c>
      <c r="F151" s="341" t="s">
        <v>3148</v>
      </c>
      <c r="G151" s="341"/>
      <c r="H151" s="341"/>
      <c r="I151" s="341"/>
      <c r="J151" s="153" t="s">
        <v>238</v>
      </c>
      <c r="K151" s="154">
        <v>1</v>
      </c>
      <c r="L151" s="342"/>
      <c r="M151" s="342"/>
      <c r="N151" s="343">
        <f t="shared" si="0"/>
        <v>0</v>
      </c>
      <c r="O151" s="343"/>
      <c r="P151" s="343"/>
      <c r="Q151" s="343"/>
      <c r="R151" s="186"/>
      <c r="T151" s="254" t="s">
        <v>5</v>
      </c>
      <c r="U151" s="255" t="s">
        <v>36</v>
      </c>
      <c r="V151" s="256"/>
      <c r="W151" s="257">
        <f t="shared" si="1"/>
        <v>0</v>
      </c>
      <c r="X151" s="257">
        <v>0</v>
      </c>
      <c r="Y151" s="257">
        <f t="shared" si="2"/>
        <v>0</v>
      </c>
      <c r="Z151" s="257">
        <v>0</v>
      </c>
      <c r="AA151" s="258">
        <f t="shared" si="3"/>
        <v>0</v>
      </c>
      <c r="AR151" s="172" t="s">
        <v>132</v>
      </c>
      <c r="AT151" s="172" t="s">
        <v>118</v>
      </c>
      <c r="AU151" s="172" t="s">
        <v>93</v>
      </c>
      <c r="AY151" s="172" t="s">
        <v>117</v>
      </c>
      <c r="BE151" s="259">
        <f t="shared" si="4"/>
        <v>0</v>
      </c>
      <c r="BF151" s="259">
        <f t="shared" si="5"/>
        <v>0</v>
      </c>
      <c r="BG151" s="259">
        <f t="shared" si="6"/>
        <v>0</v>
      </c>
      <c r="BH151" s="259">
        <f t="shared" si="7"/>
        <v>0</v>
      </c>
      <c r="BI151" s="259">
        <f t="shared" si="8"/>
        <v>0</v>
      </c>
      <c r="BJ151" s="172" t="s">
        <v>16</v>
      </c>
      <c r="BK151" s="259">
        <f t="shared" si="9"/>
        <v>0</v>
      </c>
      <c r="BL151" s="172" t="s">
        <v>132</v>
      </c>
      <c r="BM151" s="172" t="s">
        <v>3149</v>
      </c>
    </row>
    <row r="152" spans="2:65" s="182" customFormat="1" ht="25.5" customHeight="1">
      <c r="B152" s="183"/>
      <c r="C152" s="151" t="s">
        <v>276</v>
      </c>
      <c r="D152" s="151" t="s">
        <v>118</v>
      </c>
      <c r="E152" s="152" t="s">
        <v>3150</v>
      </c>
      <c r="F152" s="341" t="s">
        <v>3151</v>
      </c>
      <c r="G152" s="341"/>
      <c r="H152" s="341"/>
      <c r="I152" s="341"/>
      <c r="J152" s="153" t="s">
        <v>238</v>
      </c>
      <c r="K152" s="154">
        <v>1</v>
      </c>
      <c r="L152" s="342"/>
      <c r="M152" s="342"/>
      <c r="N152" s="343">
        <f t="shared" si="0"/>
        <v>0</v>
      </c>
      <c r="O152" s="343"/>
      <c r="P152" s="343"/>
      <c r="Q152" s="343"/>
      <c r="R152" s="186"/>
      <c r="T152" s="254" t="s">
        <v>5</v>
      </c>
      <c r="U152" s="255" t="s">
        <v>36</v>
      </c>
      <c r="V152" s="256"/>
      <c r="W152" s="257">
        <f t="shared" si="1"/>
        <v>0</v>
      </c>
      <c r="X152" s="257">
        <v>0</v>
      </c>
      <c r="Y152" s="257">
        <f t="shared" si="2"/>
        <v>0</v>
      </c>
      <c r="Z152" s="257">
        <v>0</v>
      </c>
      <c r="AA152" s="258">
        <f t="shared" si="3"/>
        <v>0</v>
      </c>
      <c r="AR152" s="172" t="s">
        <v>132</v>
      </c>
      <c r="AT152" s="172" t="s">
        <v>118</v>
      </c>
      <c r="AU152" s="172" t="s">
        <v>93</v>
      </c>
      <c r="AY152" s="172" t="s">
        <v>117</v>
      </c>
      <c r="BE152" s="259">
        <f t="shared" si="4"/>
        <v>0</v>
      </c>
      <c r="BF152" s="259">
        <f t="shared" si="5"/>
        <v>0</v>
      </c>
      <c r="BG152" s="259">
        <f t="shared" si="6"/>
        <v>0</v>
      </c>
      <c r="BH152" s="259">
        <f t="shared" si="7"/>
        <v>0</v>
      </c>
      <c r="BI152" s="259">
        <f t="shared" si="8"/>
        <v>0</v>
      </c>
      <c r="BJ152" s="172" t="s">
        <v>16</v>
      </c>
      <c r="BK152" s="259">
        <f t="shared" si="9"/>
        <v>0</v>
      </c>
      <c r="BL152" s="172" t="s">
        <v>132</v>
      </c>
      <c r="BM152" s="172" t="s">
        <v>3152</v>
      </c>
    </row>
    <row r="153" spans="2:65" s="182" customFormat="1" ht="25.5" customHeight="1">
      <c r="B153" s="183"/>
      <c r="C153" s="151" t="s">
        <v>280</v>
      </c>
      <c r="D153" s="151" t="s">
        <v>118</v>
      </c>
      <c r="E153" s="152" t="s">
        <v>3153</v>
      </c>
      <c r="F153" s="341" t="s">
        <v>3154</v>
      </c>
      <c r="G153" s="341"/>
      <c r="H153" s="341"/>
      <c r="I153" s="341"/>
      <c r="J153" s="153" t="s">
        <v>238</v>
      </c>
      <c r="K153" s="154">
        <v>1</v>
      </c>
      <c r="L153" s="342"/>
      <c r="M153" s="342"/>
      <c r="N153" s="343">
        <f t="shared" si="0"/>
        <v>0</v>
      </c>
      <c r="O153" s="343"/>
      <c r="P153" s="343"/>
      <c r="Q153" s="343"/>
      <c r="R153" s="186"/>
      <c r="T153" s="254" t="s">
        <v>5</v>
      </c>
      <c r="U153" s="255" t="s">
        <v>36</v>
      </c>
      <c r="V153" s="256"/>
      <c r="W153" s="257">
        <f t="shared" si="1"/>
        <v>0</v>
      </c>
      <c r="X153" s="257">
        <v>0</v>
      </c>
      <c r="Y153" s="257">
        <f t="shared" si="2"/>
        <v>0</v>
      </c>
      <c r="Z153" s="257">
        <v>0</v>
      </c>
      <c r="AA153" s="258">
        <f t="shared" si="3"/>
        <v>0</v>
      </c>
      <c r="AR153" s="172" t="s">
        <v>132</v>
      </c>
      <c r="AT153" s="172" t="s">
        <v>118</v>
      </c>
      <c r="AU153" s="172" t="s">
        <v>93</v>
      </c>
      <c r="AY153" s="172" t="s">
        <v>117</v>
      </c>
      <c r="BE153" s="259">
        <f t="shared" si="4"/>
        <v>0</v>
      </c>
      <c r="BF153" s="259">
        <f t="shared" si="5"/>
        <v>0</v>
      </c>
      <c r="BG153" s="259">
        <f t="shared" si="6"/>
        <v>0</v>
      </c>
      <c r="BH153" s="259">
        <f t="shared" si="7"/>
        <v>0</v>
      </c>
      <c r="BI153" s="259">
        <f t="shared" si="8"/>
        <v>0</v>
      </c>
      <c r="BJ153" s="172" t="s">
        <v>16</v>
      </c>
      <c r="BK153" s="259">
        <f t="shared" si="9"/>
        <v>0</v>
      </c>
      <c r="BL153" s="172" t="s">
        <v>132</v>
      </c>
      <c r="BM153" s="172" t="s">
        <v>3155</v>
      </c>
    </row>
    <row r="154" spans="2:65" s="182" customFormat="1" ht="25.5" customHeight="1">
      <c r="B154" s="183"/>
      <c r="C154" s="151" t="s">
        <v>284</v>
      </c>
      <c r="D154" s="151" t="s">
        <v>118</v>
      </c>
      <c r="E154" s="152" t="s">
        <v>3156</v>
      </c>
      <c r="F154" s="341" t="s">
        <v>3157</v>
      </c>
      <c r="G154" s="341"/>
      <c r="H154" s="341"/>
      <c r="I154" s="341"/>
      <c r="J154" s="153" t="s">
        <v>238</v>
      </c>
      <c r="K154" s="154">
        <v>1</v>
      </c>
      <c r="L154" s="342"/>
      <c r="M154" s="342"/>
      <c r="N154" s="343">
        <f t="shared" si="0"/>
        <v>0</v>
      </c>
      <c r="O154" s="343"/>
      <c r="P154" s="343"/>
      <c r="Q154" s="343"/>
      <c r="R154" s="186"/>
      <c r="T154" s="254" t="s">
        <v>5</v>
      </c>
      <c r="U154" s="255" t="s">
        <v>36</v>
      </c>
      <c r="V154" s="256"/>
      <c r="W154" s="257">
        <f t="shared" si="1"/>
        <v>0</v>
      </c>
      <c r="X154" s="257">
        <v>0</v>
      </c>
      <c r="Y154" s="257">
        <f t="shared" si="2"/>
        <v>0</v>
      </c>
      <c r="Z154" s="257">
        <v>0</v>
      </c>
      <c r="AA154" s="258">
        <f t="shared" si="3"/>
        <v>0</v>
      </c>
      <c r="AR154" s="172" t="s">
        <v>132</v>
      </c>
      <c r="AT154" s="172" t="s">
        <v>118</v>
      </c>
      <c r="AU154" s="172" t="s">
        <v>93</v>
      </c>
      <c r="AY154" s="172" t="s">
        <v>117</v>
      </c>
      <c r="BE154" s="259">
        <f t="shared" si="4"/>
        <v>0</v>
      </c>
      <c r="BF154" s="259">
        <f t="shared" si="5"/>
        <v>0</v>
      </c>
      <c r="BG154" s="259">
        <f t="shared" si="6"/>
        <v>0</v>
      </c>
      <c r="BH154" s="259">
        <f t="shared" si="7"/>
        <v>0</v>
      </c>
      <c r="BI154" s="259">
        <f t="shared" si="8"/>
        <v>0</v>
      </c>
      <c r="BJ154" s="172" t="s">
        <v>16</v>
      </c>
      <c r="BK154" s="259">
        <f t="shared" si="9"/>
        <v>0</v>
      </c>
      <c r="BL154" s="172" t="s">
        <v>132</v>
      </c>
      <c r="BM154" s="172" t="s">
        <v>3158</v>
      </c>
    </row>
    <row r="155" spans="2:65" s="182" customFormat="1" ht="25.5" customHeight="1">
      <c r="B155" s="183"/>
      <c r="C155" s="151" t="s">
        <v>288</v>
      </c>
      <c r="D155" s="151" t="s">
        <v>118</v>
      </c>
      <c r="E155" s="152" t="s">
        <v>3159</v>
      </c>
      <c r="F155" s="341" t="s">
        <v>3160</v>
      </c>
      <c r="G155" s="341"/>
      <c r="H155" s="341"/>
      <c r="I155" s="341"/>
      <c r="J155" s="153" t="s">
        <v>238</v>
      </c>
      <c r="K155" s="154">
        <v>1</v>
      </c>
      <c r="L155" s="342"/>
      <c r="M155" s="342"/>
      <c r="N155" s="343">
        <f t="shared" si="0"/>
        <v>0</v>
      </c>
      <c r="O155" s="343"/>
      <c r="P155" s="343"/>
      <c r="Q155" s="343"/>
      <c r="R155" s="186"/>
      <c r="T155" s="254" t="s">
        <v>5</v>
      </c>
      <c r="U155" s="255" t="s">
        <v>36</v>
      </c>
      <c r="V155" s="256"/>
      <c r="W155" s="257">
        <f t="shared" si="1"/>
        <v>0</v>
      </c>
      <c r="X155" s="257">
        <v>0</v>
      </c>
      <c r="Y155" s="257">
        <f t="shared" si="2"/>
        <v>0</v>
      </c>
      <c r="Z155" s="257">
        <v>0</v>
      </c>
      <c r="AA155" s="258">
        <f t="shared" si="3"/>
        <v>0</v>
      </c>
      <c r="AR155" s="172" t="s">
        <v>132</v>
      </c>
      <c r="AT155" s="172" t="s">
        <v>118</v>
      </c>
      <c r="AU155" s="172" t="s">
        <v>93</v>
      </c>
      <c r="AY155" s="172" t="s">
        <v>117</v>
      </c>
      <c r="BE155" s="259">
        <f t="shared" si="4"/>
        <v>0</v>
      </c>
      <c r="BF155" s="259">
        <f t="shared" si="5"/>
        <v>0</v>
      </c>
      <c r="BG155" s="259">
        <f t="shared" si="6"/>
        <v>0</v>
      </c>
      <c r="BH155" s="259">
        <f t="shared" si="7"/>
        <v>0</v>
      </c>
      <c r="BI155" s="259">
        <f t="shared" si="8"/>
        <v>0</v>
      </c>
      <c r="BJ155" s="172" t="s">
        <v>16</v>
      </c>
      <c r="BK155" s="259">
        <f t="shared" si="9"/>
        <v>0</v>
      </c>
      <c r="BL155" s="172" t="s">
        <v>132</v>
      </c>
      <c r="BM155" s="172" t="s">
        <v>3161</v>
      </c>
    </row>
    <row r="156" spans="2:65" s="182" customFormat="1" ht="38.25" customHeight="1">
      <c r="B156" s="183"/>
      <c r="C156" s="151" t="s">
        <v>292</v>
      </c>
      <c r="D156" s="151" t="s">
        <v>118</v>
      </c>
      <c r="E156" s="152" t="s">
        <v>3162</v>
      </c>
      <c r="F156" s="341" t="s">
        <v>3163</v>
      </c>
      <c r="G156" s="341"/>
      <c r="H156" s="341"/>
      <c r="I156" s="341"/>
      <c r="J156" s="153" t="s">
        <v>238</v>
      </c>
      <c r="K156" s="154">
        <v>1</v>
      </c>
      <c r="L156" s="342"/>
      <c r="M156" s="342"/>
      <c r="N156" s="343">
        <f t="shared" si="0"/>
        <v>0</v>
      </c>
      <c r="O156" s="343"/>
      <c r="P156" s="343"/>
      <c r="Q156" s="343"/>
      <c r="R156" s="186"/>
      <c r="T156" s="254" t="s">
        <v>5</v>
      </c>
      <c r="U156" s="255" t="s">
        <v>36</v>
      </c>
      <c r="V156" s="256"/>
      <c r="W156" s="257">
        <f t="shared" si="1"/>
        <v>0</v>
      </c>
      <c r="X156" s="257">
        <v>0</v>
      </c>
      <c r="Y156" s="257">
        <f t="shared" si="2"/>
        <v>0</v>
      </c>
      <c r="Z156" s="257">
        <v>0</v>
      </c>
      <c r="AA156" s="258">
        <f t="shared" si="3"/>
        <v>0</v>
      </c>
      <c r="AR156" s="172" t="s">
        <v>132</v>
      </c>
      <c r="AT156" s="172" t="s">
        <v>118</v>
      </c>
      <c r="AU156" s="172" t="s">
        <v>93</v>
      </c>
      <c r="AY156" s="172" t="s">
        <v>117</v>
      </c>
      <c r="BE156" s="259">
        <f t="shared" si="4"/>
        <v>0</v>
      </c>
      <c r="BF156" s="259">
        <f t="shared" si="5"/>
        <v>0</v>
      </c>
      <c r="BG156" s="259">
        <f t="shared" si="6"/>
        <v>0</v>
      </c>
      <c r="BH156" s="259">
        <f t="shared" si="7"/>
        <v>0</v>
      </c>
      <c r="BI156" s="259">
        <f t="shared" si="8"/>
        <v>0</v>
      </c>
      <c r="BJ156" s="172" t="s">
        <v>16</v>
      </c>
      <c r="BK156" s="259">
        <f t="shared" si="9"/>
        <v>0</v>
      </c>
      <c r="BL156" s="172" t="s">
        <v>132</v>
      </c>
      <c r="BM156" s="172" t="s">
        <v>3164</v>
      </c>
    </row>
    <row r="157" spans="2:65" s="182" customFormat="1" ht="25.5" customHeight="1">
      <c r="B157" s="183"/>
      <c r="C157" s="151" t="s">
        <v>296</v>
      </c>
      <c r="D157" s="151" t="s">
        <v>118</v>
      </c>
      <c r="E157" s="152" t="s">
        <v>3165</v>
      </c>
      <c r="F157" s="341" t="s">
        <v>3166</v>
      </c>
      <c r="G157" s="341"/>
      <c r="H157" s="341"/>
      <c r="I157" s="341"/>
      <c r="J157" s="153" t="s">
        <v>238</v>
      </c>
      <c r="K157" s="154">
        <v>1</v>
      </c>
      <c r="L157" s="342"/>
      <c r="M157" s="342"/>
      <c r="N157" s="343">
        <f t="shared" si="0"/>
        <v>0</v>
      </c>
      <c r="O157" s="343"/>
      <c r="P157" s="343"/>
      <c r="Q157" s="343"/>
      <c r="R157" s="186"/>
      <c r="T157" s="254" t="s">
        <v>5</v>
      </c>
      <c r="U157" s="255" t="s">
        <v>36</v>
      </c>
      <c r="V157" s="256"/>
      <c r="W157" s="257">
        <f t="shared" si="1"/>
        <v>0</v>
      </c>
      <c r="X157" s="257">
        <v>0</v>
      </c>
      <c r="Y157" s="257">
        <f t="shared" si="2"/>
        <v>0</v>
      </c>
      <c r="Z157" s="257">
        <v>0</v>
      </c>
      <c r="AA157" s="258">
        <f t="shared" si="3"/>
        <v>0</v>
      </c>
      <c r="AR157" s="172" t="s">
        <v>132</v>
      </c>
      <c r="AT157" s="172" t="s">
        <v>118</v>
      </c>
      <c r="AU157" s="172" t="s">
        <v>93</v>
      </c>
      <c r="AY157" s="172" t="s">
        <v>117</v>
      </c>
      <c r="BE157" s="259">
        <f t="shared" si="4"/>
        <v>0</v>
      </c>
      <c r="BF157" s="259">
        <f t="shared" si="5"/>
        <v>0</v>
      </c>
      <c r="BG157" s="259">
        <f t="shared" si="6"/>
        <v>0</v>
      </c>
      <c r="BH157" s="259">
        <f t="shared" si="7"/>
        <v>0</v>
      </c>
      <c r="BI157" s="259">
        <f t="shared" si="8"/>
        <v>0</v>
      </c>
      <c r="BJ157" s="172" t="s">
        <v>16</v>
      </c>
      <c r="BK157" s="259">
        <f t="shared" si="9"/>
        <v>0</v>
      </c>
      <c r="BL157" s="172" t="s">
        <v>132</v>
      </c>
      <c r="BM157" s="172" t="s">
        <v>3167</v>
      </c>
    </row>
    <row r="158" spans="2:65" s="182" customFormat="1" ht="25.5" customHeight="1">
      <c r="B158" s="183"/>
      <c r="C158" s="151" t="s">
        <v>300</v>
      </c>
      <c r="D158" s="151" t="s">
        <v>118</v>
      </c>
      <c r="E158" s="152" t="s">
        <v>3168</v>
      </c>
      <c r="F158" s="341" t="s">
        <v>3169</v>
      </c>
      <c r="G158" s="341"/>
      <c r="H158" s="341"/>
      <c r="I158" s="341"/>
      <c r="J158" s="153" t="s">
        <v>238</v>
      </c>
      <c r="K158" s="154">
        <v>1</v>
      </c>
      <c r="L158" s="342"/>
      <c r="M158" s="342"/>
      <c r="N158" s="343">
        <f t="shared" si="0"/>
        <v>0</v>
      </c>
      <c r="O158" s="343"/>
      <c r="P158" s="343"/>
      <c r="Q158" s="343"/>
      <c r="R158" s="186"/>
      <c r="T158" s="254" t="s">
        <v>5</v>
      </c>
      <c r="U158" s="255" t="s">
        <v>36</v>
      </c>
      <c r="V158" s="256"/>
      <c r="W158" s="257">
        <f t="shared" si="1"/>
        <v>0</v>
      </c>
      <c r="X158" s="257">
        <v>0</v>
      </c>
      <c r="Y158" s="257">
        <f t="shared" si="2"/>
        <v>0</v>
      </c>
      <c r="Z158" s="257">
        <v>0</v>
      </c>
      <c r="AA158" s="258">
        <f t="shared" si="3"/>
        <v>0</v>
      </c>
      <c r="AR158" s="172" t="s">
        <v>132</v>
      </c>
      <c r="AT158" s="172" t="s">
        <v>118</v>
      </c>
      <c r="AU158" s="172" t="s">
        <v>93</v>
      </c>
      <c r="AY158" s="172" t="s">
        <v>117</v>
      </c>
      <c r="BE158" s="259">
        <f t="shared" si="4"/>
        <v>0</v>
      </c>
      <c r="BF158" s="259">
        <f t="shared" si="5"/>
        <v>0</v>
      </c>
      <c r="BG158" s="259">
        <f t="shared" si="6"/>
        <v>0</v>
      </c>
      <c r="BH158" s="259">
        <f t="shared" si="7"/>
        <v>0</v>
      </c>
      <c r="BI158" s="259">
        <f t="shared" si="8"/>
        <v>0</v>
      </c>
      <c r="BJ158" s="172" t="s">
        <v>16</v>
      </c>
      <c r="BK158" s="259">
        <f t="shared" si="9"/>
        <v>0</v>
      </c>
      <c r="BL158" s="172" t="s">
        <v>132</v>
      </c>
      <c r="BM158" s="172" t="s">
        <v>3170</v>
      </c>
    </row>
    <row r="159" spans="2:65" s="182" customFormat="1" ht="25.5" customHeight="1">
      <c r="B159" s="183"/>
      <c r="C159" s="151" t="s">
        <v>304</v>
      </c>
      <c r="D159" s="151" t="s">
        <v>118</v>
      </c>
      <c r="E159" s="152" t="s">
        <v>3171</v>
      </c>
      <c r="F159" s="341" t="s">
        <v>3172</v>
      </c>
      <c r="G159" s="341"/>
      <c r="H159" s="341"/>
      <c r="I159" s="341"/>
      <c r="J159" s="153" t="s">
        <v>238</v>
      </c>
      <c r="K159" s="154">
        <v>1</v>
      </c>
      <c r="L159" s="342"/>
      <c r="M159" s="342"/>
      <c r="N159" s="343">
        <f t="shared" si="0"/>
        <v>0</v>
      </c>
      <c r="O159" s="343"/>
      <c r="P159" s="343"/>
      <c r="Q159" s="343"/>
      <c r="R159" s="186"/>
      <c r="T159" s="254" t="s">
        <v>5</v>
      </c>
      <c r="U159" s="255" t="s">
        <v>36</v>
      </c>
      <c r="V159" s="256"/>
      <c r="W159" s="257">
        <f t="shared" si="1"/>
        <v>0</v>
      </c>
      <c r="X159" s="257">
        <v>0</v>
      </c>
      <c r="Y159" s="257">
        <f t="shared" si="2"/>
        <v>0</v>
      </c>
      <c r="Z159" s="257">
        <v>0</v>
      </c>
      <c r="AA159" s="258">
        <f t="shared" si="3"/>
        <v>0</v>
      </c>
      <c r="AR159" s="172" t="s">
        <v>132</v>
      </c>
      <c r="AT159" s="172" t="s">
        <v>118</v>
      </c>
      <c r="AU159" s="172" t="s">
        <v>93</v>
      </c>
      <c r="AY159" s="172" t="s">
        <v>117</v>
      </c>
      <c r="BE159" s="259">
        <f t="shared" si="4"/>
        <v>0</v>
      </c>
      <c r="BF159" s="259">
        <f t="shared" si="5"/>
        <v>0</v>
      </c>
      <c r="BG159" s="259">
        <f t="shared" si="6"/>
        <v>0</v>
      </c>
      <c r="BH159" s="259">
        <f t="shared" si="7"/>
        <v>0</v>
      </c>
      <c r="BI159" s="259">
        <f t="shared" si="8"/>
        <v>0</v>
      </c>
      <c r="BJ159" s="172" t="s">
        <v>16</v>
      </c>
      <c r="BK159" s="259">
        <f t="shared" si="9"/>
        <v>0</v>
      </c>
      <c r="BL159" s="172" t="s">
        <v>132</v>
      </c>
      <c r="BM159" s="172" t="s">
        <v>3173</v>
      </c>
    </row>
    <row r="160" spans="2:65" s="182" customFormat="1" ht="38.25" customHeight="1">
      <c r="B160" s="183"/>
      <c r="C160" s="151" t="s">
        <v>308</v>
      </c>
      <c r="D160" s="151" t="s">
        <v>118</v>
      </c>
      <c r="E160" s="152" t="s">
        <v>3174</v>
      </c>
      <c r="F160" s="341" t="s">
        <v>3175</v>
      </c>
      <c r="G160" s="341"/>
      <c r="H160" s="341"/>
      <c r="I160" s="341"/>
      <c r="J160" s="153" t="s">
        <v>238</v>
      </c>
      <c r="K160" s="154">
        <v>1</v>
      </c>
      <c r="L160" s="342"/>
      <c r="M160" s="342"/>
      <c r="N160" s="343">
        <f t="shared" si="0"/>
        <v>0</v>
      </c>
      <c r="O160" s="343"/>
      <c r="P160" s="343"/>
      <c r="Q160" s="343"/>
      <c r="R160" s="186"/>
      <c r="T160" s="254" t="s">
        <v>5</v>
      </c>
      <c r="U160" s="255" t="s">
        <v>36</v>
      </c>
      <c r="V160" s="256"/>
      <c r="W160" s="257">
        <f t="shared" si="1"/>
        <v>0</v>
      </c>
      <c r="X160" s="257">
        <v>0</v>
      </c>
      <c r="Y160" s="257">
        <f t="shared" si="2"/>
        <v>0</v>
      </c>
      <c r="Z160" s="257">
        <v>0</v>
      </c>
      <c r="AA160" s="258">
        <f t="shared" si="3"/>
        <v>0</v>
      </c>
      <c r="AR160" s="172" t="s">
        <v>132</v>
      </c>
      <c r="AT160" s="172" t="s">
        <v>118</v>
      </c>
      <c r="AU160" s="172" t="s">
        <v>93</v>
      </c>
      <c r="AY160" s="172" t="s">
        <v>117</v>
      </c>
      <c r="BE160" s="259">
        <f t="shared" si="4"/>
        <v>0</v>
      </c>
      <c r="BF160" s="259">
        <f t="shared" si="5"/>
        <v>0</v>
      </c>
      <c r="BG160" s="259">
        <f t="shared" si="6"/>
        <v>0</v>
      </c>
      <c r="BH160" s="259">
        <f t="shared" si="7"/>
        <v>0</v>
      </c>
      <c r="BI160" s="259">
        <f t="shared" si="8"/>
        <v>0</v>
      </c>
      <c r="BJ160" s="172" t="s">
        <v>16</v>
      </c>
      <c r="BK160" s="259">
        <f t="shared" si="9"/>
        <v>0</v>
      </c>
      <c r="BL160" s="172" t="s">
        <v>132</v>
      </c>
      <c r="BM160" s="172" t="s">
        <v>3176</v>
      </c>
    </row>
    <row r="161" spans="2:65" s="182" customFormat="1" ht="25.5" customHeight="1">
      <c r="B161" s="183"/>
      <c r="C161" s="151" t="s">
        <v>312</v>
      </c>
      <c r="D161" s="151" t="s">
        <v>118</v>
      </c>
      <c r="E161" s="152" t="s">
        <v>3177</v>
      </c>
      <c r="F161" s="341" t="s">
        <v>3178</v>
      </c>
      <c r="G161" s="341"/>
      <c r="H161" s="341"/>
      <c r="I161" s="341"/>
      <c r="J161" s="153" t="s">
        <v>238</v>
      </c>
      <c r="K161" s="154">
        <v>1</v>
      </c>
      <c r="L161" s="342"/>
      <c r="M161" s="342"/>
      <c r="N161" s="343">
        <f t="shared" si="0"/>
        <v>0</v>
      </c>
      <c r="O161" s="343"/>
      <c r="P161" s="343"/>
      <c r="Q161" s="343"/>
      <c r="R161" s="186"/>
      <c r="T161" s="254" t="s">
        <v>5</v>
      </c>
      <c r="U161" s="255" t="s">
        <v>36</v>
      </c>
      <c r="V161" s="256"/>
      <c r="W161" s="257">
        <f t="shared" si="1"/>
        <v>0</v>
      </c>
      <c r="X161" s="257">
        <v>0</v>
      </c>
      <c r="Y161" s="257">
        <f t="shared" si="2"/>
        <v>0</v>
      </c>
      <c r="Z161" s="257">
        <v>0</v>
      </c>
      <c r="AA161" s="258">
        <f t="shared" si="3"/>
        <v>0</v>
      </c>
      <c r="AR161" s="172" t="s">
        <v>132</v>
      </c>
      <c r="AT161" s="172" t="s">
        <v>118</v>
      </c>
      <c r="AU161" s="172" t="s">
        <v>93</v>
      </c>
      <c r="AY161" s="172" t="s">
        <v>117</v>
      </c>
      <c r="BE161" s="259">
        <f t="shared" si="4"/>
        <v>0</v>
      </c>
      <c r="BF161" s="259">
        <f t="shared" si="5"/>
        <v>0</v>
      </c>
      <c r="BG161" s="259">
        <f t="shared" si="6"/>
        <v>0</v>
      </c>
      <c r="BH161" s="259">
        <f t="shared" si="7"/>
        <v>0</v>
      </c>
      <c r="BI161" s="259">
        <f t="shared" si="8"/>
        <v>0</v>
      </c>
      <c r="BJ161" s="172" t="s">
        <v>16</v>
      </c>
      <c r="BK161" s="259">
        <f t="shared" si="9"/>
        <v>0</v>
      </c>
      <c r="BL161" s="172" t="s">
        <v>132</v>
      </c>
      <c r="BM161" s="172" t="s">
        <v>3179</v>
      </c>
    </row>
    <row r="162" spans="2:65" s="182" customFormat="1" ht="38.25" customHeight="1">
      <c r="B162" s="183"/>
      <c r="C162" s="151" t="s">
        <v>314</v>
      </c>
      <c r="D162" s="151" t="s">
        <v>118</v>
      </c>
      <c r="E162" s="152" t="s">
        <v>3180</v>
      </c>
      <c r="F162" s="341" t="s">
        <v>3181</v>
      </c>
      <c r="G162" s="341"/>
      <c r="H162" s="341"/>
      <c r="I162" s="341"/>
      <c r="J162" s="153" t="s">
        <v>238</v>
      </c>
      <c r="K162" s="154">
        <v>1</v>
      </c>
      <c r="L162" s="342"/>
      <c r="M162" s="342"/>
      <c r="N162" s="343">
        <f t="shared" si="0"/>
        <v>0</v>
      </c>
      <c r="O162" s="343"/>
      <c r="P162" s="343"/>
      <c r="Q162" s="343"/>
      <c r="R162" s="186"/>
      <c r="T162" s="254" t="s">
        <v>5</v>
      </c>
      <c r="U162" s="255" t="s">
        <v>36</v>
      </c>
      <c r="V162" s="256"/>
      <c r="W162" s="257">
        <f t="shared" si="1"/>
        <v>0</v>
      </c>
      <c r="X162" s="257">
        <v>0</v>
      </c>
      <c r="Y162" s="257">
        <f t="shared" si="2"/>
        <v>0</v>
      </c>
      <c r="Z162" s="257">
        <v>0</v>
      </c>
      <c r="AA162" s="258">
        <f t="shared" si="3"/>
        <v>0</v>
      </c>
      <c r="AR162" s="172" t="s">
        <v>132</v>
      </c>
      <c r="AT162" s="172" t="s">
        <v>118</v>
      </c>
      <c r="AU162" s="172" t="s">
        <v>93</v>
      </c>
      <c r="AY162" s="172" t="s">
        <v>117</v>
      </c>
      <c r="BE162" s="259">
        <f t="shared" si="4"/>
        <v>0</v>
      </c>
      <c r="BF162" s="259">
        <f t="shared" si="5"/>
        <v>0</v>
      </c>
      <c r="BG162" s="259">
        <f t="shared" si="6"/>
        <v>0</v>
      </c>
      <c r="BH162" s="259">
        <f t="shared" si="7"/>
        <v>0</v>
      </c>
      <c r="BI162" s="259">
        <f t="shared" si="8"/>
        <v>0</v>
      </c>
      <c r="BJ162" s="172" t="s">
        <v>16</v>
      </c>
      <c r="BK162" s="259">
        <f t="shared" si="9"/>
        <v>0</v>
      </c>
      <c r="BL162" s="172" t="s">
        <v>132</v>
      </c>
      <c r="BM162" s="172" t="s">
        <v>3182</v>
      </c>
    </row>
    <row r="163" spans="2:65" s="182" customFormat="1" ht="25.5" customHeight="1">
      <c r="B163" s="183"/>
      <c r="C163" s="151" t="s">
        <v>318</v>
      </c>
      <c r="D163" s="151" t="s">
        <v>118</v>
      </c>
      <c r="E163" s="152" t="s">
        <v>3183</v>
      </c>
      <c r="F163" s="341" t="s">
        <v>3184</v>
      </c>
      <c r="G163" s="341"/>
      <c r="H163" s="341"/>
      <c r="I163" s="341"/>
      <c r="J163" s="153" t="s">
        <v>238</v>
      </c>
      <c r="K163" s="154">
        <v>1</v>
      </c>
      <c r="L163" s="342"/>
      <c r="M163" s="342"/>
      <c r="N163" s="343">
        <f t="shared" si="0"/>
        <v>0</v>
      </c>
      <c r="O163" s="343"/>
      <c r="P163" s="343"/>
      <c r="Q163" s="343"/>
      <c r="R163" s="186"/>
      <c r="T163" s="254" t="s">
        <v>5</v>
      </c>
      <c r="U163" s="255" t="s">
        <v>36</v>
      </c>
      <c r="V163" s="256"/>
      <c r="W163" s="257">
        <f t="shared" si="1"/>
        <v>0</v>
      </c>
      <c r="X163" s="257">
        <v>0</v>
      </c>
      <c r="Y163" s="257">
        <f t="shared" si="2"/>
        <v>0</v>
      </c>
      <c r="Z163" s="257">
        <v>0</v>
      </c>
      <c r="AA163" s="258">
        <f t="shared" si="3"/>
        <v>0</v>
      </c>
      <c r="AR163" s="172" t="s">
        <v>132</v>
      </c>
      <c r="AT163" s="172" t="s">
        <v>118</v>
      </c>
      <c r="AU163" s="172" t="s">
        <v>93</v>
      </c>
      <c r="AY163" s="172" t="s">
        <v>117</v>
      </c>
      <c r="BE163" s="259">
        <f t="shared" si="4"/>
        <v>0</v>
      </c>
      <c r="BF163" s="259">
        <f t="shared" si="5"/>
        <v>0</v>
      </c>
      <c r="BG163" s="259">
        <f t="shared" si="6"/>
        <v>0</v>
      </c>
      <c r="BH163" s="259">
        <f t="shared" si="7"/>
        <v>0</v>
      </c>
      <c r="BI163" s="259">
        <f t="shared" si="8"/>
        <v>0</v>
      </c>
      <c r="BJ163" s="172" t="s">
        <v>16</v>
      </c>
      <c r="BK163" s="259">
        <f t="shared" si="9"/>
        <v>0</v>
      </c>
      <c r="BL163" s="172" t="s">
        <v>132</v>
      </c>
      <c r="BM163" s="172" t="s">
        <v>3185</v>
      </c>
    </row>
    <row r="164" spans="2:65" s="182" customFormat="1" ht="38.25" customHeight="1">
      <c r="B164" s="183"/>
      <c r="C164" s="151" t="s">
        <v>322</v>
      </c>
      <c r="D164" s="151" t="s">
        <v>118</v>
      </c>
      <c r="E164" s="152" t="s">
        <v>3186</v>
      </c>
      <c r="F164" s="341" t="s">
        <v>3187</v>
      </c>
      <c r="G164" s="341"/>
      <c r="H164" s="341"/>
      <c r="I164" s="341"/>
      <c r="J164" s="153" t="s">
        <v>238</v>
      </c>
      <c r="K164" s="154">
        <v>1</v>
      </c>
      <c r="L164" s="342"/>
      <c r="M164" s="342"/>
      <c r="N164" s="343">
        <f t="shared" si="0"/>
        <v>0</v>
      </c>
      <c r="O164" s="343"/>
      <c r="P164" s="343"/>
      <c r="Q164" s="343"/>
      <c r="R164" s="186"/>
      <c r="T164" s="254" t="s">
        <v>5</v>
      </c>
      <c r="U164" s="255" t="s">
        <v>36</v>
      </c>
      <c r="V164" s="256"/>
      <c r="W164" s="257">
        <f t="shared" si="1"/>
        <v>0</v>
      </c>
      <c r="X164" s="257">
        <v>0</v>
      </c>
      <c r="Y164" s="257">
        <f t="shared" si="2"/>
        <v>0</v>
      </c>
      <c r="Z164" s="257">
        <v>0</v>
      </c>
      <c r="AA164" s="258">
        <f t="shared" si="3"/>
        <v>0</v>
      </c>
      <c r="AR164" s="172" t="s">
        <v>132</v>
      </c>
      <c r="AT164" s="172" t="s">
        <v>118</v>
      </c>
      <c r="AU164" s="172" t="s">
        <v>93</v>
      </c>
      <c r="AY164" s="172" t="s">
        <v>117</v>
      </c>
      <c r="BE164" s="259">
        <f t="shared" si="4"/>
        <v>0</v>
      </c>
      <c r="BF164" s="259">
        <f t="shared" si="5"/>
        <v>0</v>
      </c>
      <c r="BG164" s="259">
        <f t="shared" si="6"/>
        <v>0</v>
      </c>
      <c r="BH164" s="259">
        <f t="shared" si="7"/>
        <v>0</v>
      </c>
      <c r="BI164" s="259">
        <f t="shared" si="8"/>
        <v>0</v>
      </c>
      <c r="BJ164" s="172" t="s">
        <v>16</v>
      </c>
      <c r="BK164" s="259">
        <f t="shared" si="9"/>
        <v>0</v>
      </c>
      <c r="BL164" s="172" t="s">
        <v>132</v>
      </c>
      <c r="BM164" s="172" t="s">
        <v>3188</v>
      </c>
    </row>
    <row r="165" spans="2:65" s="182" customFormat="1" ht="25.5" customHeight="1">
      <c r="B165" s="183"/>
      <c r="C165" s="151" t="s">
        <v>326</v>
      </c>
      <c r="D165" s="151" t="s">
        <v>118</v>
      </c>
      <c r="E165" s="152" t="s">
        <v>3189</v>
      </c>
      <c r="F165" s="341" t="s">
        <v>3190</v>
      </c>
      <c r="G165" s="341"/>
      <c r="H165" s="341"/>
      <c r="I165" s="341"/>
      <c r="J165" s="153" t="s">
        <v>238</v>
      </c>
      <c r="K165" s="154">
        <v>1</v>
      </c>
      <c r="L165" s="342"/>
      <c r="M165" s="342"/>
      <c r="N165" s="343">
        <f t="shared" si="0"/>
        <v>0</v>
      </c>
      <c r="O165" s="343"/>
      <c r="P165" s="343"/>
      <c r="Q165" s="343"/>
      <c r="R165" s="186"/>
      <c r="T165" s="254" t="s">
        <v>5</v>
      </c>
      <c r="U165" s="255" t="s">
        <v>36</v>
      </c>
      <c r="V165" s="256"/>
      <c r="W165" s="257">
        <f t="shared" si="1"/>
        <v>0</v>
      </c>
      <c r="X165" s="257">
        <v>0</v>
      </c>
      <c r="Y165" s="257">
        <f t="shared" si="2"/>
        <v>0</v>
      </c>
      <c r="Z165" s="257">
        <v>0</v>
      </c>
      <c r="AA165" s="258">
        <f t="shared" si="3"/>
        <v>0</v>
      </c>
      <c r="AR165" s="172" t="s">
        <v>132</v>
      </c>
      <c r="AT165" s="172" t="s">
        <v>118</v>
      </c>
      <c r="AU165" s="172" t="s">
        <v>93</v>
      </c>
      <c r="AY165" s="172" t="s">
        <v>117</v>
      </c>
      <c r="BE165" s="259">
        <f t="shared" si="4"/>
        <v>0</v>
      </c>
      <c r="BF165" s="259">
        <f t="shared" si="5"/>
        <v>0</v>
      </c>
      <c r="BG165" s="259">
        <f t="shared" si="6"/>
        <v>0</v>
      </c>
      <c r="BH165" s="259">
        <f t="shared" si="7"/>
        <v>0</v>
      </c>
      <c r="BI165" s="259">
        <f t="shared" si="8"/>
        <v>0</v>
      </c>
      <c r="BJ165" s="172" t="s">
        <v>16</v>
      </c>
      <c r="BK165" s="259">
        <f t="shared" si="9"/>
        <v>0</v>
      </c>
      <c r="BL165" s="172" t="s">
        <v>132</v>
      </c>
      <c r="BM165" s="172" t="s">
        <v>3191</v>
      </c>
    </row>
    <row r="166" spans="2:65" s="182" customFormat="1" ht="38.25" customHeight="1">
      <c r="B166" s="183"/>
      <c r="C166" s="151" t="s">
        <v>330</v>
      </c>
      <c r="D166" s="151" t="s">
        <v>118</v>
      </c>
      <c r="E166" s="152" t="s">
        <v>3192</v>
      </c>
      <c r="F166" s="341" t="s">
        <v>3193</v>
      </c>
      <c r="G166" s="341"/>
      <c r="H166" s="341"/>
      <c r="I166" s="341"/>
      <c r="J166" s="153" t="s">
        <v>238</v>
      </c>
      <c r="K166" s="154">
        <v>1</v>
      </c>
      <c r="L166" s="342"/>
      <c r="M166" s="342"/>
      <c r="N166" s="343">
        <f t="shared" si="0"/>
        <v>0</v>
      </c>
      <c r="O166" s="343"/>
      <c r="P166" s="343"/>
      <c r="Q166" s="343"/>
      <c r="R166" s="186"/>
      <c r="T166" s="254" t="s">
        <v>5</v>
      </c>
      <c r="U166" s="255" t="s">
        <v>36</v>
      </c>
      <c r="V166" s="256"/>
      <c r="W166" s="257">
        <f t="shared" si="1"/>
        <v>0</v>
      </c>
      <c r="X166" s="257">
        <v>0</v>
      </c>
      <c r="Y166" s="257">
        <f t="shared" si="2"/>
        <v>0</v>
      </c>
      <c r="Z166" s="257">
        <v>0</v>
      </c>
      <c r="AA166" s="258">
        <f t="shared" si="3"/>
        <v>0</v>
      </c>
      <c r="AR166" s="172" t="s">
        <v>132</v>
      </c>
      <c r="AT166" s="172" t="s">
        <v>118</v>
      </c>
      <c r="AU166" s="172" t="s">
        <v>93</v>
      </c>
      <c r="AY166" s="172" t="s">
        <v>117</v>
      </c>
      <c r="BE166" s="259">
        <f t="shared" si="4"/>
        <v>0</v>
      </c>
      <c r="BF166" s="259">
        <f t="shared" si="5"/>
        <v>0</v>
      </c>
      <c r="BG166" s="259">
        <f t="shared" si="6"/>
        <v>0</v>
      </c>
      <c r="BH166" s="259">
        <f t="shared" si="7"/>
        <v>0</v>
      </c>
      <c r="BI166" s="259">
        <f t="shared" si="8"/>
        <v>0</v>
      </c>
      <c r="BJ166" s="172" t="s">
        <v>16</v>
      </c>
      <c r="BK166" s="259">
        <f t="shared" si="9"/>
        <v>0</v>
      </c>
      <c r="BL166" s="172" t="s">
        <v>132</v>
      </c>
      <c r="BM166" s="172" t="s">
        <v>3194</v>
      </c>
    </row>
    <row r="167" spans="2:65" s="182" customFormat="1" ht="25.5" customHeight="1">
      <c r="B167" s="183"/>
      <c r="C167" s="151" t="s">
        <v>334</v>
      </c>
      <c r="D167" s="151" t="s">
        <v>118</v>
      </c>
      <c r="E167" s="152" t="s">
        <v>3195</v>
      </c>
      <c r="F167" s="341" t="s">
        <v>3196</v>
      </c>
      <c r="G167" s="341"/>
      <c r="H167" s="341"/>
      <c r="I167" s="341"/>
      <c r="J167" s="153" t="s">
        <v>238</v>
      </c>
      <c r="K167" s="154">
        <v>1</v>
      </c>
      <c r="L167" s="342"/>
      <c r="M167" s="342"/>
      <c r="N167" s="343">
        <f t="shared" si="0"/>
        <v>0</v>
      </c>
      <c r="O167" s="343"/>
      <c r="P167" s="343"/>
      <c r="Q167" s="343"/>
      <c r="R167" s="186"/>
      <c r="T167" s="254" t="s">
        <v>5</v>
      </c>
      <c r="U167" s="255" t="s">
        <v>36</v>
      </c>
      <c r="V167" s="256"/>
      <c r="W167" s="257">
        <f t="shared" si="1"/>
        <v>0</v>
      </c>
      <c r="X167" s="257">
        <v>0</v>
      </c>
      <c r="Y167" s="257">
        <f t="shared" si="2"/>
        <v>0</v>
      </c>
      <c r="Z167" s="257">
        <v>0</v>
      </c>
      <c r="AA167" s="258">
        <f t="shared" si="3"/>
        <v>0</v>
      </c>
      <c r="AR167" s="172" t="s">
        <v>132</v>
      </c>
      <c r="AT167" s="172" t="s">
        <v>118</v>
      </c>
      <c r="AU167" s="172" t="s">
        <v>93</v>
      </c>
      <c r="AY167" s="172" t="s">
        <v>117</v>
      </c>
      <c r="BE167" s="259">
        <f t="shared" si="4"/>
        <v>0</v>
      </c>
      <c r="BF167" s="259">
        <f t="shared" si="5"/>
        <v>0</v>
      </c>
      <c r="BG167" s="259">
        <f t="shared" si="6"/>
        <v>0</v>
      </c>
      <c r="BH167" s="259">
        <f t="shared" si="7"/>
        <v>0</v>
      </c>
      <c r="BI167" s="259">
        <f t="shared" si="8"/>
        <v>0</v>
      </c>
      <c r="BJ167" s="172" t="s">
        <v>16</v>
      </c>
      <c r="BK167" s="259">
        <f t="shared" si="9"/>
        <v>0</v>
      </c>
      <c r="BL167" s="172" t="s">
        <v>132</v>
      </c>
      <c r="BM167" s="172" t="s">
        <v>3197</v>
      </c>
    </row>
    <row r="168" spans="2:65" s="182" customFormat="1" ht="25.5" customHeight="1">
      <c r="B168" s="183"/>
      <c r="C168" s="151" t="s">
        <v>338</v>
      </c>
      <c r="D168" s="151" t="s">
        <v>118</v>
      </c>
      <c r="E168" s="152" t="s">
        <v>3198</v>
      </c>
      <c r="F168" s="341" t="s">
        <v>3199</v>
      </c>
      <c r="G168" s="341"/>
      <c r="H168" s="341"/>
      <c r="I168" s="341"/>
      <c r="J168" s="153" t="s">
        <v>238</v>
      </c>
      <c r="K168" s="154">
        <v>1</v>
      </c>
      <c r="L168" s="342"/>
      <c r="M168" s="342"/>
      <c r="N168" s="343">
        <f t="shared" si="0"/>
        <v>0</v>
      </c>
      <c r="O168" s="343"/>
      <c r="P168" s="343"/>
      <c r="Q168" s="343"/>
      <c r="R168" s="186"/>
      <c r="T168" s="254" t="s">
        <v>5</v>
      </c>
      <c r="U168" s="255" t="s">
        <v>36</v>
      </c>
      <c r="V168" s="256"/>
      <c r="W168" s="257">
        <f t="shared" si="1"/>
        <v>0</v>
      </c>
      <c r="X168" s="257">
        <v>0</v>
      </c>
      <c r="Y168" s="257">
        <f t="shared" si="2"/>
        <v>0</v>
      </c>
      <c r="Z168" s="257">
        <v>0</v>
      </c>
      <c r="AA168" s="258">
        <f t="shared" si="3"/>
        <v>0</v>
      </c>
      <c r="AR168" s="172" t="s">
        <v>132</v>
      </c>
      <c r="AT168" s="172" t="s">
        <v>118</v>
      </c>
      <c r="AU168" s="172" t="s">
        <v>93</v>
      </c>
      <c r="AY168" s="172" t="s">
        <v>117</v>
      </c>
      <c r="BE168" s="259">
        <f t="shared" si="4"/>
        <v>0</v>
      </c>
      <c r="BF168" s="259">
        <f t="shared" si="5"/>
        <v>0</v>
      </c>
      <c r="BG168" s="259">
        <f t="shared" si="6"/>
        <v>0</v>
      </c>
      <c r="BH168" s="259">
        <f t="shared" si="7"/>
        <v>0</v>
      </c>
      <c r="BI168" s="259">
        <f t="shared" si="8"/>
        <v>0</v>
      </c>
      <c r="BJ168" s="172" t="s">
        <v>16</v>
      </c>
      <c r="BK168" s="259">
        <f t="shared" si="9"/>
        <v>0</v>
      </c>
      <c r="BL168" s="172" t="s">
        <v>132</v>
      </c>
      <c r="BM168" s="172" t="s">
        <v>3200</v>
      </c>
    </row>
    <row r="169" spans="2:65" s="182" customFormat="1" ht="25.5" customHeight="1">
      <c r="B169" s="183"/>
      <c r="C169" s="151" t="s">
        <v>342</v>
      </c>
      <c r="D169" s="151" t="s">
        <v>118</v>
      </c>
      <c r="E169" s="152" t="s">
        <v>3201</v>
      </c>
      <c r="F169" s="341" t="s">
        <v>3202</v>
      </c>
      <c r="G169" s="341"/>
      <c r="H169" s="341"/>
      <c r="I169" s="341"/>
      <c r="J169" s="153" t="s">
        <v>238</v>
      </c>
      <c r="K169" s="154">
        <v>1</v>
      </c>
      <c r="L169" s="342"/>
      <c r="M169" s="342"/>
      <c r="N169" s="343">
        <f t="shared" si="0"/>
        <v>0</v>
      </c>
      <c r="O169" s="343"/>
      <c r="P169" s="343"/>
      <c r="Q169" s="343"/>
      <c r="R169" s="186"/>
      <c r="T169" s="254" t="s">
        <v>5</v>
      </c>
      <c r="U169" s="255" t="s">
        <v>36</v>
      </c>
      <c r="V169" s="256"/>
      <c r="W169" s="257">
        <f t="shared" si="1"/>
        <v>0</v>
      </c>
      <c r="X169" s="257">
        <v>0</v>
      </c>
      <c r="Y169" s="257">
        <f t="shared" si="2"/>
        <v>0</v>
      </c>
      <c r="Z169" s="257">
        <v>0</v>
      </c>
      <c r="AA169" s="258">
        <f t="shared" si="3"/>
        <v>0</v>
      </c>
      <c r="AR169" s="172" t="s">
        <v>132</v>
      </c>
      <c r="AT169" s="172" t="s">
        <v>118</v>
      </c>
      <c r="AU169" s="172" t="s">
        <v>93</v>
      </c>
      <c r="AY169" s="172" t="s">
        <v>117</v>
      </c>
      <c r="BE169" s="259">
        <f t="shared" si="4"/>
        <v>0</v>
      </c>
      <c r="BF169" s="259">
        <f t="shared" si="5"/>
        <v>0</v>
      </c>
      <c r="BG169" s="259">
        <f t="shared" si="6"/>
        <v>0</v>
      </c>
      <c r="BH169" s="259">
        <f t="shared" si="7"/>
        <v>0</v>
      </c>
      <c r="BI169" s="259">
        <f t="shared" si="8"/>
        <v>0</v>
      </c>
      <c r="BJ169" s="172" t="s">
        <v>16</v>
      </c>
      <c r="BK169" s="259">
        <f t="shared" si="9"/>
        <v>0</v>
      </c>
      <c r="BL169" s="172" t="s">
        <v>132</v>
      </c>
      <c r="BM169" s="172" t="s">
        <v>3203</v>
      </c>
    </row>
    <row r="170" spans="2:65" s="182" customFormat="1" ht="25.5" customHeight="1">
      <c r="B170" s="183"/>
      <c r="C170" s="151" t="s">
        <v>346</v>
      </c>
      <c r="D170" s="151" t="s">
        <v>118</v>
      </c>
      <c r="E170" s="152" t="s">
        <v>3204</v>
      </c>
      <c r="F170" s="341" t="s">
        <v>3205</v>
      </c>
      <c r="G170" s="341"/>
      <c r="H170" s="341"/>
      <c r="I170" s="341"/>
      <c r="J170" s="153" t="s">
        <v>238</v>
      </c>
      <c r="K170" s="154">
        <v>1</v>
      </c>
      <c r="L170" s="342"/>
      <c r="M170" s="342"/>
      <c r="N170" s="343">
        <f t="shared" si="0"/>
        <v>0</v>
      </c>
      <c r="O170" s="343"/>
      <c r="P170" s="343"/>
      <c r="Q170" s="343"/>
      <c r="R170" s="186"/>
      <c r="T170" s="254" t="s">
        <v>5</v>
      </c>
      <c r="U170" s="255" t="s">
        <v>36</v>
      </c>
      <c r="V170" s="256"/>
      <c r="W170" s="257">
        <f t="shared" si="1"/>
        <v>0</v>
      </c>
      <c r="X170" s="257">
        <v>0</v>
      </c>
      <c r="Y170" s="257">
        <f t="shared" si="2"/>
        <v>0</v>
      </c>
      <c r="Z170" s="257">
        <v>0</v>
      </c>
      <c r="AA170" s="258">
        <f t="shared" si="3"/>
        <v>0</v>
      </c>
      <c r="AR170" s="172" t="s">
        <v>132</v>
      </c>
      <c r="AT170" s="172" t="s">
        <v>118</v>
      </c>
      <c r="AU170" s="172" t="s">
        <v>93</v>
      </c>
      <c r="AY170" s="172" t="s">
        <v>117</v>
      </c>
      <c r="BE170" s="259">
        <f t="shared" si="4"/>
        <v>0</v>
      </c>
      <c r="BF170" s="259">
        <f t="shared" si="5"/>
        <v>0</v>
      </c>
      <c r="BG170" s="259">
        <f t="shared" si="6"/>
        <v>0</v>
      </c>
      <c r="BH170" s="259">
        <f t="shared" si="7"/>
        <v>0</v>
      </c>
      <c r="BI170" s="259">
        <f t="shared" si="8"/>
        <v>0</v>
      </c>
      <c r="BJ170" s="172" t="s">
        <v>16</v>
      </c>
      <c r="BK170" s="259">
        <f t="shared" si="9"/>
        <v>0</v>
      </c>
      <c r="BL170" s="172" t="s">
        <v>132</v>
      </c>
      <c r="BM170" s="172" t="s">
        <v>3206</v>
      </c>
    </row>
    <row r="171" spans="2:65" s="182" customFormat="1" ht="25.5" customHeight="1">
      <c r="B171" s="183"/>
      <c r="C171" s="151" t="s">
        <v>350</v>
      </c>
      <c r="D171" s="151" t="s">
        <v>118</v>
      </c>
      <c r="E171" s="152" t="s">
        <v>3207</v>
      </c>
      <c r="F171" s="341" t="s">
        <v>3208</v>
      </c>
      <c r="G171" s="341"/>
      <c r="H171" s="341"/>
      <c r="I171" s="341"/>
      <c r="J171" s="153" t="s">
        <v>238</v>
      </c>
      <c r="K171" s="154">
        <v>1</v>
      </c>
      <c r="L171" s="342"/>
      <c r="M171" s="342"/>
      <c r="N171" s="343">
        <f t="shared" si="0"/>
        <v>0</v>
      </c>
      <c r="O171" s="343"/>
      <c r="P171" s="343"/>
      <c r="Q171" s="343"/>
      <c r="R171" s="186"/>
      <c r="T171" s="254" t="s">
        <v>5</v>
      </c>
      <c r="U171" s="255" t="s">
        <v>36</v>
      </c>
      <c r="V171" s="256"/>
      <c r="W171" s="257">
        <f t="shared" si="1"/>
        <v>0</v>
      </c>
      <c r="X171" s="257">
        <v>0</v>
      </c>
      <c r="Y171" s="257">
        <f t="shared" si="2"/>
        <v>0</v>
      </c>
      <c r="Z171" s="257">
        <v>0</v>
      </c>
      <c r="AA171" s="258">
        <f t="shared" si="3"/>
        <v>0</v>
      </c>
      <c r="AR171" s="172" t="s">
        <v>132</v>
      </c>
      <c r="AT171" s="172" t="s">
        <v>118</v>
      </c>
      <c r="AU171" s="172" t="s">
        <v>93</v>
      </c>
      <c r="AY171" s="172" t="s">
        <v>117</v>
      </c>
      <c r="BE171" s="259">
        <f t="shared" si="4"/>
        <v>0</v>
      </c>
      <c r="BF171" s="259">
        <f t="shared" si="5"/>
        <v>0</v>
      </c>
      <c r="BG171" s="259">
        <f t="shared" si="6"/>
        <v>0</v>
      </c>
      <c r="BH171" s="259">
        <f t="shared" si="7"/>
        <v>0</v>
      </c>
      <c r="BI171" s="259">
        <f t="shared" si="8"/>
        <v>0</v>
      </c>
      <c r="BJ171" s="172" t="s">
        <v>16</v>
      </c>
      <c r="BK171" s="259">
        <f t="shared" si="9"/>
        <v>0</v>
      </c>
      <c r="BL171" s="172" t="s">
        <v>132</v>
      </c>
      <c r="BM171" s="172" t="s">
        <v>3209</v>
      </c>
    </row>
    <row r="172" spans="2:65" s="182" customFormat="1" ht="38.25" customHeight="1">
      <c r="B172" s="183"/>
      <c r="C172" s="151" t="s">
        <v>354</v>
      </c>
      <c r="D172" s="151" t="s">
        <v>118</v>
      </c>
      <c r="E172" s="152" t="s">
        <v>3210</v>
      </c>
      <c r="F172" s="341" t="s">
        <v>3211</v>
      </c>
      <c r="G172" s="341"/>
      <c r="H172" s="341"/>
      <c r="I172" s="341"/>
      <c r="J172" s="153" t="s">
        <v>238</v>
      </c>
      <c r="K172" s="154">
        <v>1</v>
      </c>
      <c r="L172" s="342"/>
      <c r="M172" s="342"/>
      <c r="N172" s="343">
        <f t="shared" si="0"/>
        <v>0</v>
      </c>
      <c r="O172" s="343"/>
      <c r="P172" s="343"/>
      <c r="Q172" s="343"/>
      <c r="R172" s="186"/>
      <c r="T172" s="254" t="s">
        <v>5</v>
      </c>
      <c r="U172" s="255" t="s">
        <v>36</v>
      </c>
      <c r="V172" s="256"/>
      <c r="W172" s="257">
        <f t="shared" si="1"/>
        <v>0</v>
      </c>
      <c r="X172" s="257">
        <v>0</v>
      </c>
      <c r="Y172" s="257">
        <f t="shared" si="2"/>
        <v>0</v>
      </c>
      <c r="Z172" s="257">
        <v>0</v>
      </c>
      <c r="AA172" s="258">
        <f t="shared" si="3"/>
        <v>0</v>
      </c>
      <c r="AR172" s="172" t="s">
        <v>132</v>
      </c>
      <c r="AT172" s="172" t="s">
        <v>118</v>
      </c>
      <c r="AU172" s="172" t="s">
        <v>93</v>
      </c>
      <c r="AY172" s="172" t="s">
        <v>117</v>
      </c>
      <c r="BE172" s="259">
        <f t="shared" si="4"/>
        <v>0</v>
      </c>
      <c r="BF172" s="259">
        <f t="shared" si="5"/>
        <v>0</v>
      </c>
      <c r="BG172" s="259">
        <f t="shared" si="6"/>
        <v>0</v>
      </c>
      <c r="BH172" s="259">
        <f t="shared" si="7"/>
        <v>0</v>
      </c>
      <c r="BI172" s="259">
        <f t="shared" si="8"/>
        <v>0</v>
      </c>
      <c r="BJ172" s="172" t="s">
        <v>16</v>
      </c>
      <c r="BK172" s="259">
        <f t="shared" si="9"/>
        <v>0</v>
      </c>
      <c r="BL172" s="172" t="s">
        <v>132</v>
      </c>
      <c r="BM172" s="172" t="s">
        <v>3212</v>
      </c>
    </row>
    <row r="173" spans="2:65" s="182" customFormat="1" ht="38.25" customHeight="1">
      <c r="B173" s="183"/>
      <c r="C173" s="151" t="s">
        <v>358</v>
      </c>
      <c r="D173" s="151" t="s">
        <v>118</v>
      </c>
      <c r="E173" s="152" t="s">
        <v>3213</v>
      </c>
      <c r="F173" s="341" t="s">
        <v>3214</v>
      </c>
      <c r="G173" s="341"/>
      <c r="H173" s="341"/>
      <c r="I173" s="341"/>
      <c r="J173" s="153" t="s">
        <v>238</v>
      </c>
      <c r="K173" s="154">
        <v>1</v>
      </c>
      <c r="L173" s="342"/>
      <c r="M173" s="342"/>
      <c r="N173" s="343">
        <f t="shared" si="0"/>
        <v>0</v>
      </c>
      <c r="O173" s="343"/>
      <c r="P173" s="343"/>
      <c r="Q173" s="343"/>
      <c r="R173" s="186"/>
      <c r="T173" s="254" t="s">
        <v>5</v>
      </c>
      <c r="U173" s="255" t="s">
        <v>36</v>
      </c>
      <c r="V173" s="256"/>
      <c r="W173" s="257">
        <f t="shared" si="1"/>
        <v>0</v>
      </c>
      <c r="X173" s="257">
        <v>0</v>
      </c>
      <c r="Y173" s="257">
        <f t="shared" si="2"/>
        <v>0</v>
      </c>
      <c r="Z173" s="257">
        <v>0</v>
      </c>
      <c r="AA173" s="258">
        <f t="shared" si="3"/>
        <v>0</v>
      </c>
      <c r="AR173" s="172" t="s">
        <v>132</v>
      </c>
      <c r="AT173" s="172" t="s">
        <v>118</v>
      </c>
      <c r="AU173" s="172" t="s">
        <v>93</v>
      </c>
      <c r="AY173" s="172" t="s">
        <v>117</v>
      </c>
      <c r="BE173" s="259">
        <f t="shared" si="4"/>
        <v>0</v>
      </c>
      <c r="BF173" s="259">
        <f t="shared" si="5"/>
        <v>0</v>
      </c>
      <c r="BG173" s="259">
        <f t="shared" si="6"/>
        <v>0</v>
      </c>
      <c r="BH173" s="259">
        <f t="shared" si="7"/>
        <v>0</v>
      </c>
      <c r="BI173" s="259">
        <f t="shared" si="8"/>
        <v>0</v>
      </c>
      <c r="BJ173" s="172" t="s">
        <v>16</v>
      </c>
      <c r="BK173" s="259">
        <f t="shared" si="9"/>
        <v>0</v>
      </c>
      <c r="BL173" s="172" t="s">
        <v>132</v>
      </c>
      <c r="BM173" s="172" t="s">
        <v>3215</v>
      </c>
    </row>
    <row r="174" spans="2:65" s="182" customFormat="1" ht="38.25" customHeight="1">
      <c r="B174" s="183"/>
      <c r="C174" s="151" t="s">
        <v>362</v>
      </c>
      <c r="D174" s="151" t="s">
        <v>118</v>
      </c>
      <c r="E174" s="152" t="s">
        <v>3216</v>
      </c>
      <c r="F174" s="341" t="s">
        <v>3217</v>
      </c>
      <c r="G174" s="341"/>
      <c r="H174" s="341"/>
      <c r="I174" s="341"/>
      <c r="J174" s="153" t="s">
        <v>238</v>
      </c>
      <c r="K174" s="154">
        <v>1</v>
      </c>
      <c r="L174" s="342"/>
      <c r="M174" s="342"/>
      <c r="N174" s="343">
        <f t="shared" si="0"/>
        <v>0</v>
      </c>
      <c r="O174" s="343"/>
      <c r="P174" s="343"/>
      <c r="Q174" s="343"/>
      <c r="R174" s="186"/>
      <c r="T174" s="254" t="s">
        <v>5</v>
      </c>
      <c r="U174" s="255" t="s">
        <v>36</v>
      </c>
      <c r="V174" s="256"/>
      <c r="W174" s="257">
        <f t="shared" si="1"/>
        <v>0</v>
      </c>
      <c r="X174" s="257">
        <v>0</v>
      </c>
      <c r="Y174" s="257">
        <f t="shared" si="2"/>
        <v>0</v>
      </c>
      <c r="Z174" s="257">
        <v>0</v>
      </c>
      <c r="AA174" s="258">
        <f t="shared" si="3"/>
        <v>0</v>
      </c>
      <c r="AR174" s="172" t="s">
        <v>132</v>
      </c>
      <c r="AT174" s="172" t="s">
        <v>118</v>
      </c>
      <c r="AU174" s="172" t="s">
        <v>93</v>
      </c>
      <c r="AY174" s="172" t="s">
        <v>117</v>
      </c>
      <c r="BE174" s="259">
        <f t="shared" si="4"/>
        <v>0</v>
      </c>
      <c r="BF174" s="259">
        <f t="shared" si="5"/>
        <v>0</v>
      </c>
      <c r="BG174" s="259">
        <f t="shared" si="6"/>
        <v>0</v>
      </c>
      <c r="BH174" s="259">
        <f t="shared" si="7"/>
        <v>0</v>
      </c>
      <c r="BI174" s="259">
        <f t="shared" si="8"/>
        <v>0</v>
      </c>
      <c r="BJ174" s="172" t="s">
        <v>16</v>
      </c>
      <c r="BK174" s="259">
        <f t="shared" si="9"/>
        <v>0</v>
      </c>
      <c r="BL174" s="172" t="s">
        <v>132</v>
      </c>
      <c r="BM174" s="172" t="s">
        <v>3218</v>
      </c>
    </row>
    <row r="175" spans="2:65" s="182" customFormat="1" ht="38.25" customHeight="1">
      <c r="B175" s="183"/>
      <c r="C175" s="151" t="s">
        <v>366</v>
      </c>
      <c r="D175" s="151" t="s">
        <v>118</v>
      </c>
      <c r="E175" s="152" t="s">
        <v>3219</v>
      </c>
      <c r="F175" s="341" t="s">
        <v>3220</v>
      </c>
      <c r="G175" s="341"/>
      <c r="H175" s="341"/>
      <c r="I175" s="341"/>
      <c r="J175" s="153" t="s">
        <v>238</v>
      </c>
      <c r="K175" s="154">
        <v>1</v>
      </c>
      <c r="L175" s="342"/>
      <c r="M175" s="342"/>
      <c r="N175" s="343">
        <f t="shared" si="0"/>
        <v>0</v>
      </c>
      <c r="O175" s="343"/>
      <c r="P175" s="343"/>
      <c r="Q175" s="343"/>
      <c r="R175" s="186"/>
      <c r="T175" s="254" t="s">
        <v>5</v>
      </c>
      <c r="U175" s="255" t="s">
        <v>36</v>
      </c>
      <c r="V175" s="256"/>
      <c r="W175" s="257">
        <f t="shared" si="1"/>
        <v>0</v>
      </c>
      <c r="X175" s="257">
        <v>0</v>
      </c>
      <c r="Y175" s="257">
        <f t="shared" si="2"/>
        <v>0</v>
      </c>
      <c r="Z175" s="257">
        <v>0</v>
      </c>
      <c r="AA175" s="258">
        <f t="shared" si="3"/>
        <v>0</v>
      </c>
      <c r="AR175" s="172" t="s">
        <v>132</v>
      </c>
      <c r="AT175" s="172" t="s">
        <v>118</v>
      </c>
      <c r="AU175" s="172" t="s">
        <v>93</v>
      </c>
      <c r="AY175" s="172" t="s">
        <v>117</v>
      </c>
      <c r="BE175" s="259">
        <f t="shared" si="4"/>
        <v>0</v>
      </c>
      <c r="BF175" s="259">
        <f t="shared" si="5"/>
        <v>0</v>
      </c>
      <c r="BG175" s="259">
        <f t="shared" si="6"/>
        <v>0</v>
      </c>
      <c r="BH175" s="259">
        <f t="shared" si="7"/>
        <v>0</v>
      </c>
      <c r="BI175" s="259">
        <f t="shared" si="8"/>
        <v>0</v>
      </c>
      <c r="BJ175" s="172" t="s">
        <v>16</v>
      </c>
      <c r="BK175" s="259">
        <f t="shared" si="9"/>
        <v>0</v>
      </c>
      <c r="BL175" s="172" t="s">
        <v>132</v>
      </c>
      <c r="BM175" s="172" t="s">
        <v>3221</v>
      </c>
    </row>
    <row r="176" spans="2:65" s="182" customFormat="1" ht="38.25" customHeight="1">
      <c r="B176" s="183"/>
      <c r="C176" s="151" t="s">
        <v>370</v>
      </c>
      <c r="D176" s="151" t="s">
        <v>118</v>
      </c>
      <c r="E176" s="152" t="s">
        <v>3222</v>
      </c>
      <c r="F176" s="341" t="s">
        <v>3223</v>
      </c>
      <c r="G176" s="341"/>
      <c r="H176" s="341"/>
      <c r="I176" s="341"/>
      <c r="J176" s="153" t="s">
        <v>238</v>
      </c>
      <c r="K176" s="154">
        <v>1</v>
      </c>
      <c r="L176" s="342"/>
      <c r="M176" s="342"/>
      <c r="N176" s="343">
        <f t="shared" si="0"/>
        <v>0</v>
      </c>
      <c r="O176" s="343"/>
      <c r="P176" s="343"/>
      <c r="Q176" s="343"/>
      <c r="R176" s="186"/>
      <c r="T176" s="254" t="s">
        <v>5</v>
      </c>
      <c r="U176" s="255" t="s">
        <v>36</v>
      </c>
      <c r="V176" s="256"/>
      <c r="W176" s="257">
        <f t="shared" si="1"/>
        <v>0</v>
      </c>
      <c r="X176" s="257">
        <v>0</v>
      </c>
      <c r="Y176" s="257">
        <f t="shared" si="2"/>
        <v>0</v>
      </c>
      <c r="Z176" s="257">
        <v>0</v>
      </c>
      <c r="AA176" s="258">
        <f t="shared" si="3"/>
        <v>0</v>
      </c>
      <c r="AR176" s="172" t="s">
        <v>132</v>
      </c>
      <c r="AT176" s="172" t="s">
        <v>118</v>
      </c>
      <c r="AU176" s="172" t="s">
        <v>93</v>
      </c>
      <c r="AY176" s="172" t="s">
        <v>117</v>
      </c>
      <c r="BE176" s="259">
        <f t="shared" si="4"/>
        <v>0</v>
      </c>
      <c r="BF176" s="259">
        <f t="shared" si="5"/>
        <v>0</v>
      </c>
      <c r="BG176" s="259">
        <f t="shared" si="6"/>
        <v>0</v>
      </c>
      <c r="BH176" s="259">
        <f t="shared" si="7"/>
        <v>0</v>
      </c>
      <c r="BI176" s="259">
        <f t="shared" si="8"/>
        <v>0</v>
      </c>
      <c r="BJ176" s="172" t="s">
        <v>16</v>
      </c>
      <c r="BK176" s="259">
        <f t="shared" si="9"/>
        <v>0</v>
      </c>
      <c r="BL176" s="172" t="s">
        <v>132</v>
      </c>
      <c r="BM176" s="172" t="s">
        <v>3224</v>
      </c>
    </row>
    <row r="177" spans="2:65" s="182" customFormat="1" ht="38.25" customHeight="1">
      <c r="B177" s="183"/>
      <c r="C177" s="151" t="s">
        <v>374</v>
      </c>
      <c r="D177" s="151" t="s">
        <v>118</v>
      </c>
      <c r="E177" s="152" t="s">
        <v>3225</v>
      </c>
      <c r="F177" s="341" t="s">
        <v>3226</v>
      </c>
      <c r="G177" s="341"/>
      <c r="H177" s="341"/>
      <c r="I177" s="341"/>
      <c r="J177" s="153" t="s">
        <v>238</v>
      </c>
      <c r="K177" s="154">
        <v>1</v>
      </c>
      <c r="L177" s="342"/>
      <c r="M177" s="342"/>
      <c r="N177" s="343">
        <f t="shared" si="0"/>
        <v>0</v>
      </c>
      <c r="O177" s="343"/>
      <c r="P177" s="343"/>
      <c r="Q177" s="343"/>
      <c r="R177" s="186"/>
      <c r="T177" s="254" t="s">
        <v>5</v>
      </c>
      <c r="U177" s="255" t="s">
        <v>36</v>
      </c>
      <c r="V177" s="256"/>
      <c r="W177" s="257">
        <f t="shared" si="1"/>
        <v>0</v>
      </c>
      <c r="X177" s="257">
        <v>0</v>
      </c>
      <c r="Y177" s="257">
        <f t="shared" si="2"/>
        <v>0</v>
      </c>
      <c r="Z177" s="257">
        <v>0</v>
      </c>
      <c r="AA177" s="258">
        <f t="shared" si="3"/>
        <v>0</v>
      </c>
      <c r="AR177" s="172" t="s">
        <v>132</v>
      </c>
      <c r="AT177" s="172" t="s">
        <v>118</v>
      </c>
      <c r="AU177" s="172" t="s">
        <v>93</v>
      </c>
      <c r="AY177" s="172" t="s">
        <v>117</v>
      </c>
      <c r="BE177" s="259">
        <f t="shared" si="4"/>
        <v>0</v>
      </c>
      <c r="BF177" s="259">
        <f t="shared" si="5"/>
        <v>0</v>
      </c>
      <c r="BG177" s="259">
        <f t="shared" si="6"/>
        <v>0</v>
      </c>
      <c r="BH177" s="259">
        <f t="shared" si="7"/>
        <v>0</v>
      </c>
      <c r="BI177" s="259">
        <f t="shared" si="8"/>
        <v>0</v>
      </c>
      <c r="BJ177" s="172" t="s">
        <v>16</v>
      </c>
      <c r="BK177" s="259">
        <f t="shared" si="9"/>
        <v>0</v>
      </c>
      <c r="BL177" s="172" t="s">
        <v>132</v>
      </c>
      <c r="BM177" s="172" t="s">
        <v>3227</v>
      </c>
    </row>
    <row r="178" spans="2:65" s="182" customFormat="1" ht="25.5" customHeight="1">
      <c r="B178" s="183"/>
      <c r="C178" s="151" t="s">
        <v>378</v>
      </c>
      <c r="D178" s="151" t="s">
        <v>118</v>
      </c>
      <c r="E178" s="152" t="s">
        <v>3228</v>
      </c>
      <c r="F178" s="341" t="s">
        <v>3229</v>
      </c>
      <c r="G178" s="341"/>
      <c r="H178" s="341"/>
      <c r="I178" s="341"/>
      <c r="J178" s="153" t="s">
        <v>238</v>
      </c>
      <c r="K178" s="154">
        <v>10</v>
      </c>
      <c r="L178" s="342"/>
      <c r="M178" s="342"/>
      <c r="N178" s="343">
        <f aca="true" t="shared" si="10" ref="N178:N241">ROUND(L178*K178,2)</f>
        <v>0</v>
      </c>
      <c r="O178" s="343"/>
      <c r="P178" s="343"/>
      <c r="Q178" s="343"/>
      <c r="R178" s="186"/>
      <c r="T178" s="254" t="s">
        <v>5</v>
      </c>
      <c r="U178" s="255" t="s">
        <v>36</v>
      </c>
      <c r="V178" s="256"/>
      <c r="W178" s="257">
        <f aca="true" t="shared" si="11" ref="W178:W241">V178*K178</f>
        <v>0</v>
      </c>
      <c r="X178" s="257">
        <v>0</v>
      </c>
      <c r="Y178" s="257">
        <f aca="true" t="shared" si="12" ref="Y178:Y241">X178*K178</f>
        <v>0</v>
      </c>
      <c r="Z178" s="257">
        <v>0</v>
      </c>
      <c r="AA178" s="258">
        <f aca="true" t="shared" si="13" ref="AA178:AA241">Z178*K178</f>
        <v>0</v>
      </c>
      <c r="AR178" s="172" t="s">
        <v>132</v>
      </c>
      <c r="AT178" s="172" t="s">
        <v>118</v>
      </c>
      <c r="AU178" s="172" t="s">
        <v>93</v>
      </c>
      <c r="AY178" s="172" t="s">
        <v>117</v>
      </c>
      <c r="BE178" s="259">
        <f aca="true" t="shared" si="14" ref="BE178:BE241">IF(U178="základní",N178,0)</f>
        <v>0</v>
      </c>
      <c r="BF178" s="259">
        <f aca="true" t="shared" si="15" ref="BF178:BF241">IF(U178="snížená",N178,0)</f>
        <v>0</v>
      </c>
      <c r="BG178" s="259">
        <f aca="true" t="shared" si="16" ref="BG178:BG241">IF(U178="zákl. přenesená",N178,0)</f>
        <v>0</v>
      </c>
      <c r="BH178" s="259">
        <f aca="true" t="shared" si="17" ref="BH178:BH241">IF(U178="sníž. přenesená",N178,0)</f>
        <v>0</v>
      </c>
      <c r="BI178" s="259">
        <f aca="true" t="shared" si="18" ref="BI178:BI241">IF(U178="nulová",N178,0)</f>
        <v>0</v>
      </c>
      <c r="BJ178" s="172" t="s">
        <v>16</v>
      </c>
      <c r="BK178" s="259">
        <f aca="true" t="shared" si="19" ref="BK178:BK241">ROUND(L178*K178,2)</f>
        <v>0</v>
      </c>
      <c r="BL178" s="172" t="s">
        <v>132</v>
      </c>
      <c r="BM178" s="172" t="s">
        <v>3230</v>
      </c>
    </row>
    <row r="179" spans="2:65" s="182" customFormat="1" ht="25.5" customHeight="1">
      <c r="B179" s="183"/>
      <c r="C179" s="151" t="s">
        <v>382</v>
      </c>
      <c r="D179" s="151" t="s">
        <v>118</v>
      </c>
      <c r="E179" s="152" t="s">
        <v>3231</v>
      </c>
      <c r="F179" s="341" t="s">
        <v>3232</v>
      </c>
      <c r="G179" s="341"/>
      <c r="H179" s="341"/>
      <c r="I179" s="341"/>
      <c r="J179" s="153" t="s">
        <v>238</v>
      </c>
      <c r="K179" s="154">
        <v>10</v>
      </c>
      <c r="L179" s="342"/>
      <c r="M179" s="342"/>
      <c r="N179" s="343">
        <f t="shared" si="10"/>
        <v>0</v>
      </c>
      <c r="O179" s="343"/>
      <c r="P179" s="343"/>
      <c r="Q179" s="343"/>
      <c r="R179" s="186"/>
      <c r="T179" s="254" t="s">
        <v>5</v>
      </c>
      <c r="U179" s="255" t="s">
        <v>36</v>
      </c>
      <c r="V179" s="256"/>
      <c r="W179" s="257">
        <f t="shared" si="11"/>
        <v>0</v>
      </c>
      <c r="X179" s="257">
        <v>0</v>
      </c>
      <c r="Y179" s="257">
        <f t="shared" si="12"/>
        <v>0</v>
      </c>
      <c r="Z179" s="257">
        <v>0</v>
      </c>
      <c r="AA179" s="258">
        <f t="shared" si="13"/>
        <v>0</v>
      </c>
      <c r="AR179" s="172" t="s">
        <v>132</v>
      </c>
      <c r="AT179" s="172" t="s">
        <v>118</v>
      </c>
      <c r="AU179" s="172" t="s">
        <v>93</v>
      </c>
      <c r="AY179" s="172" t="s">
        <v>117</v>
      </c>
      <c r="BE179" s="259">
        <f t="shared" si="14"/>
        <v>0</v>
      </c>
      <c r="BF179" s="259">
        <f t="shared" si="15"/>
        <v>0</v>
      </c>
      <c r="BG179" s="259">
        <f t="shared" si="16"/>
        <v>0</v>
      </c>
      <c r="BH179" s="259">
        <f t="shared" si="17"/>
        <v>0</v>
      </c>
      <c r="BI179" s="259">
        <f t="shared" si="18"/>
        <v>0</v>
      </c>
      <c r="BJ179" s="172" t="s">
        <v>16</v>
      </c>
      <c r="BK179" s="259">
        <f t="shared" si="19"/>
        <v>0</v>
      </c>
      <c r="BL179" s="172" t="s">
        <v>132</v>
      </c>
      <c r="BM179" s="172" t="s">
        <v>3233</v>
      </c>
    </row>
    <row r="180" spans="2:65" s="182" customFormat="1" ht="25.5" customHeight="1">
      <c r="B180" s="183"/>
      <c r="C180" s="151" t="s">
        <v>386</v>
      </c>
      <c r="D180" s="151" t="s">
        <v>118</v>
      </c>
      <c r="E180" s="152" t="s">
        <v>3234</v>
      </c>
      <c r="F180" s="341" t="s">
        <v>3235</v>
      </c>
      <c r="G180" s="341"/>
      <c r="H180" s="341"/>
      <c r="I180" s="341"/>
      <c r="J180" s="153" t="s">
        <v>238</v>
      </c>
      <c r="K180" s="154">
        <v>10</v>
      </c>
      <c r="L180" s="342"/>
      <c r="M180" s="342"/>
      <c r="N180" s="343">
        <f t="shared" si="10"/>
        <v>0</v>
      </c>
      <c r="O180" s="343"/>
      <c r="P180" s="343"/>
      <c r="Q180" s="343"/>
      <c r="R180" s="186"/>
      <c r="T180" s="254" t="s">
        <v>5</v>
      </c>
      <c r="U180" s="255" t="s">
        <v>36</v>
      </c>
      <c r="V180" s="256"/>
      <c r="W180" s="257">
        <f t="shared" si="11"/>
        <v>0</v>
      </c>
      <c r="X180" s="257">
        <v>0</v>
      </c>
      <c r="Y180" s="257">
        <f t="shared" si="12"/>
        <v>0</v>
      </c>
      <c r="Z180" s="257">
        <v>0</v>
      </c>
      <c r="AA180" s="258">
        <f t="shared" si="13"/>
        <v>0</v>
      </c>
      <c r="AR180" s="172" t="s">
        <v>132</v>
      </c>
      <c r="AT180" s="172" t="s">
        <v>118</v>
      </c>
      <c r="AU180" s="172" t="s">
        <v>93</v>
      </c>
      <c r="AY180" s="172" t="s">
        <v>117</v>
      </c>
      <c r="BE180" s="259">
        <f t="shared" si="14"/>
        <v>0</v>
      </c>
      <c r="BF180" s="259">
        <f t="shared" si="15"/>
        <v>0</v>
      </c>
      <c r="BG180" s="259">
        <f t="shared" si="16"/>
        <v>0</v>
      </c>
      <c r="BH180" s="259">
        <f t="shared" si="17"/>
        <v>0</v>
      </c>
      <c r="BI180" s="259">
        <f t="shared" si="18"/>
        <v>0</v>
      </c>
      <c r="BJ180" s="172" t="s">
        <v>16</v>
      </c>
      <c r="BK180" s="259">
        <f t="shared" si="19"/>
        <v>0</v>
      </c>
      <c r="BL180" s="172" t="s">
        <v>132</v>
      </c>
      <c r="BM180" s="172" t="s">
        <v>3236</v>
      </c>
    </row>
    <row r="181" spans="2:65" s="182" customFormat="1" ht="25.5" customHeight="1">
      <c r="B181" s="183"/>
      <c r="C181" s="151" t="s">
        <v>390</v>
      </c>
      <c r="D181" s="151" t="s">
        <v>118</v>
      </c>
      <c r="E181" s="152" t="s">
        <v>3237</v>
      </c>
      <c r="F181" s="341" t="s">
        <v>3238</v>
      </c>
      <c r="G181" s="341"/>
      <c r="H181" s="341"/>
      <c r="I181" s="341"/>
      <c r="J181" s="153" t="s">
        <v>238</v>
      </c>
      <c r="K181" s="154">
        <v>10</v>
      </c>
      <c r="L181" s="342"/>
      <c r="M181" s="342"/>
      <c r="N181" s="343">
        <f t="shared" si="10"/>
        <v>0</v>
      </c>
      <c r="O181" s="343"/>
      <c r="P181" s="343"/>
      <c r="Q181" s="343"/>
      <c r="R181" s="186"/>
      <c r="T181" s="254" t="s">
        <v>5</v>
      </c>
      <c r="U181" s="255" t="s">
        <v>36</v>
      </c>
      <c r="V181" s="256"/>
      <c r="W181" s="257">
        <f t="shared" si="11"/>
        <v>0</v>
      </c>
      <c r="X181" s="257">
        <v>0</v>
      </c>
      <c r="Y181" s="257">
        <f t="shared" si="12"/>
        <v>0</v>
      </c>
      <c r="Z181" s="257">
        <v>0</v>
      </c>
      <c r="AA181" s="258">
        <f t="shared" si="13"/>
        <v>0</v>
      </c>
      <c r="AR181" s="172" t="s">
        <v>132</v>
      </c>
      <c r="AT181" s="172" t="s">
        <v>118</v>
      </c>
      <c r="AU181" s="172" t="s">
        <v>93</v>
      </c>
      <c r="AY181" s="172" t="s">
        <v>117</v>
      </c>
      <c r="BE181" s="259">
        <f t="shared" si="14"/>
        <v>0</v>
      </c>
      <c r="BF181" s="259">
        <f t="shared" si="15"/>
        <v>0</v>
      </c>
      <c r="BG181" s="259">
        <f t="shared" si="16"/>
        <v>0</v>
      </c>
      <c r="BH181" s="259">
        <f t="shared" si="17"/>
        <v>0</v>
      </c>
      <c r="BI181" s="259">
        <f t="shared" si="18"/>
        <v>0</v>
      </c>
      <c r="BJ181" s="172" t="s">
        <v>16</v>
      </c>
      <c r="BK181" s="259">
        <f t="shared" si="19"/>
        <v>0</v>
      </c>
      <c r="BL181" s="172" t="s">
        <v>132</v>
      </c>
      <c r="BM181" s="172" t="s">
        <v>3239</v>
      </c>
    </row>
    <row r="182" spans="2:65" s="182" customFormat="1" ht="25.5" customHeight="1">
      <c r="B182" s="183"/>
      <c r="C182" s="151" t="s">
        <v>394</v>
      </c>
      <c r="D182" s="151" t="s">
        <v>118</v>
      </c>
      <c r="E182" s="152" t="s">
        <v>3240</v>
      </c>
      <c r="F182" s="341" t="s">
        <v>3241</v>
      </c>
      <c r="G182" s="341"/>
      <c r="H182" s="341"/>
      <c r="I182" s="341"/>
      <c r="J182" s="153" t="s">
        <v>238</v>
      </c>
      <c r="K182" s="154">
        <v>10</v>
      </c>
      <c r="L182" s="342"/>
      <c r="M182" s="342"/>
      <c r="N182" s="343">
        <f t="shared" si="10"/>
        <v>0</v>
      </c>
      <c r="O182" s="343"/>
      <c r="P182" s="343"/>
      <c r="Q182" s="343"/>
      <c r="R182" s="186"/>
      <c r="T182" s="254" t="s">
        <v>5</v>
      </c>
      <c r="U182" s="255" t="s">
        <v>36</v>
      </c>
      <c r="V182" s="256"/>
      <c r="W182" s="257">
        <f t="shared" si="11"/>
        <v>0</v>
      </c>
      <c r="X182" s="257">
        <v>0</v>
      </c>
      <c r="Y182" s="257">
        <f t="shared" si="12"/>
        <v>0</v>
      </c>
      <c r="Z182" s="257">
        <v>0</v>
      </c>
      <c r="AA182" s="258">
        <f t="shared" si="13"/>
        <v>0</v>
      </c>
      <c r="AR182" s="172" t="s">
        <v>132</v>
      </c>
      <c r="AT182" s="172" t="s">
        <v>118</v>
      </c>
      <c r="AU182" s="172" t="s">
        <v>93</v>
      </c>
      <c r="AY182" s="172" t="s">
        <v>117</v>
      </c>
      <c r="BE182" s="259">
        <f t="shared" si="14"/>
        <v>0</v>
      </c>
      <c r="BF182" s="259">
        <f t="shared" si="15"/>
        <v>0</v>
      </c>
      <c r="BG182" s="259">
        <f t="shared" si="16"/>
        <v>0</v>
      </c>
      <c r="BH182" s="259">
        <f t="shared" si="17"/>
        <v>0</v>
      </c>
      <c r="BI182" s="259">
        <f t="shared" si="18"/>
        <v>0</v>
      </c>
      <c r="BJ182" s="172" t="s">
        <v>16</v>
      </c>
      <c r="BK182" s="259">
        <f t="shared" si="19"/>
        <v>0</v>
      </c>
      <c r="BL182" s="172" t="s">
        <v>132</v>
      </c>
      <c r="BM182" s="172" t="s">
        <v>3242</v>
      </c>
    </row>
    <row r="183" spans="2:65" s="182" customFormat="1" ht="25.5" customHeight="1">
      <c r="B183" s="183"/>
      <c r="C183" s="151" t="s">
        <v>398</v>
      </c>
      <c r="D183" s="151" t="s">
        <v>118</v>
      </c>
      <c r="E183" s="152" t="s">
        <v>3243</v>
      </c>
      <c r="F183" s="341" t="s">
        <v>3244</v>
      </c>
      <c r="G183" s="341"/>
      <c r="H183" s="341"/>
      <c r="I183" s="341"/>
      <c r="J183" s="153" t="s">
        <v>238</v>
      </c>
      <c r="K183" s="154">
        <v>10</v>
      </c>
      <c r="L183" s="342"/>
      <c r="M183" s="342"/>
      <c r="N183" s="343">
        <f t="shared" si="10"/>
        <v>0</v>
      </c>
      <c r="O183" s="343"/>
      <c r="P183" s="343"/>
      <c r="Q183" s="343"/>
      <c r="R183" s="186"/>
      <c r="T183" s="254" t="s">
        <v>5</v>
      </c>
      <c r="U183" s="255" t="s">
        <v>36</v>
      </c>
      <c r="V183" s="256"/>
      <c r="W183" s="257">
        <f t="shared" si="11"/>
        <v>0</v>
      </c>
      <c r="X183" s="257">
        <v>0</v>
      </c>
      <c r="Y183" s="257">
        <f t="shared" si="12"/>
        <v>0</v>
      </c>
      <c r="Z183" s="257">
        <v>0</v>
      </c>
      <c r="AA183" s="258">
        <f t="shared" si="13"/>
        <v>0</v>
      </c>
      <c r="AR183" s="172" t="s">
        <v>132</v>
      </c>
      <c r="AT183" s="172" t="s">
        <v>118</v>
      </c>
      <c r="AU183" s="172" t="s">
        <v>93</v>
      </c>
      <c r="AY183" s="172" t="s">
        <v>117</v>
      </c>
      <c r="BE183" s="259">
        <f t="shared" si="14"/>
        <v>0</v>
      </c>
      <c r="BF183" s="259">
        <f t="shared" si="15"/>
        <v>0</v>
      </c>
      <c r="BG183" s="259">
        <f t="shared" si="16"/>
        <v>0</v>
      </c>
      <c r="BH183" s="259">
        <f t="shared" si="17"/>
        <v>0</v>
      </c>
      <c r="BI183" s="259">
        <f t="shared" si="18"/>
        <v>0</v>
      </c>
      <c r="BJ183" s="172" t="s">
        <v>16</v>
      </c>
      <c r="BK183" s="259">
        <f t="shared" si="19"/>
        <v>0</v>
      </c>
      <c r="BL183" s="172" t="s">
        <v>132</v>
      </c>
      <c r="BM183" s="172" t="s">
        <v>3245</v>
      </c>
    </row>
    <row r="184" spans="2:65" s="182" customFormat="1" ht="25.5" customHeight="1">
      <c r="B184" s="183"/>
      <c r="C184" s="151" t="s">
        <v>402</v>
      </c>
      <c r="D184" s="151" t="s">
        <v>118</v>
      </c>
      <c r="E184" s="152" t="s">
        <v>3246</v>
      </c>
      <c r="F184" s="341" t="s">
        <v>3247</v>
      </c>
      <c r="G184" s="341"/>
      <c r="H184" s="341"/>
      <c r="I184" s="341"/>
      <c r="J184" s="153" t="s">
        <v>238</v>
      </c>
      <c r="K184" s="154">
        <v>10</v>
      </c>
      <c r="L184" s="342"/>
      <c r="M184" s="342"/>
      <c r="N184" s="343">
        <f t="shared" si="10"/>
        <v>0</v>
      </c>
      <c r="O184" s="343"/>
      <c r="P184" s="343"/>
      <c r="Q184" s="343"/>
      <c r="R184" s="186"/>
      <c r="T184" s="254" t="s">
        <v>5</v>
      </c>
      <c r="U184" s="255" t="s">
        <v>36</v>
      </c>
      <c r="V184" s="256"/>
      <c r="W184" s="257">
        <f t="shared" si="11"/>
        <v>0</v>
      </c>
      <c r="X184" s="257">
        <v>0</v>
      </c>
      <c r="Y184" s="257">
        <f t="shared" si="12"/>
        <v>0</v>
      </c>
      <c r="Z184" s="257">
        <v>0</v>
      </c>
      <c r="AA184" s="258">
        <f t="shared" si="13"/>
        <v>0</v>
      </c>
      <c r="AR184" s="172" t="s">
        <v>132</v>
      </c>
      <c r="AT184" s="172" t="s">
        <v>118</v>
      </c>
      <c r="AU184" s="172" t="s">
        <v>93</v>
      </c>
      <c r="AY184" s="172" t="s">
        <v>117</v>
      </c>
      <c r="BE184" s="259">
        <f t="shared" si="14"/>
        <v>0</v>
      </c>
      <c r="BF184" s="259">
        <f t="shared" si="15"/>
        <v>0</v>
      </c>
      <c r="BG184" s="259">
        <f t="shared" si="16"/>
        <v>0</v>
      </c>
      <c r="BH184" s="259">
        <f t="shared" si="17"/>
        <v>0</v>
      </c>
      <c r="BI184" s="259">
        <f t="shared" si="18"/>
        <v>0</v>
      </c>
      <c r="BJ184" s="172" t="s">
        <v>16</v>
      </c>
      <c r="BK184" s="259">
        <f t="shared" si="19"/>
        <v>0</v>
      </c>
      <c r="BL184" s="172" t="s">
        <v>132</v>
      </c>
      <c r="BM184" s="172" t="s">
        <v>3248</v>
      </c>
    </row>
    <row r="185" spans="2:65" s="182" customFormat="1" ht="25.5" customHeight="1">
      <c r="B185" s="183"/>
      <c r="C185" s="151" t="s">
        <v>406</v>
      </c>
      <c r="D185" s="151" t="s">
        <v>118</v>
      </c>
      <c r="E185" s="152" t="s">
        <v>3249</v>
      </c>
      <c r="F185" s="341" t="s">
        <v>3250</v>
      </c>
      <c r="G185" s="341"/>
      <c r="H185" s="341"/>
      <c r="I185" s="341"/>
      <c r="J185" s="153" t="s">
        <v>238</v>
      </c>
      <c r="K185" s="154">
        <v>10</v>
      </c>
      <c r="L185" s="342"/>
      <c r="M185" s="342"/>
      <c r="N185" s="343">
        <f t="shared" si="10"/>
        <v>0</v>
      </c>
      <c r="O185" s="343"/>
      <c r="P185" s="343"/>
      <c r="Q185" s="343"/>
      <c r="R185" s="186"/>
      <c r="T185" s="254" t="s">
        <v>5</v>
      </c>
      <c r="U185" s="255" t="s">
        <v>36</v>
      </c>
      <c r="V185" s="256"/>
      <c r="W185" s="257">
        <f t="shared" si="11"/>
        <v>0</v>
      </c>
      <c r="X185" s="257">
        <v>0</v>
      </c>
      <c r="Y185" s="257">
        <f t="shared" si="12"/>
        <v>0</v>
      </c>
      <c r="Z185" s="257">
        <v>0</v>
      </c>
      <c r="AA185" s="258">
        <f t="shared" si="13"/>
        <v>0</v>
      </c>
      <c r="AR185" s="172" t="s">
        <v>132</v>
      </c>
      <c r="AT185" s="172" t="s">
        <v>118</v>
      </c>
      <c r="AU185" s="172" t="s">
        <v>93</v>
      </c>
      <c r="AY185" s="172" t="s">
        <v>117</v>
      </c>
      <c r="BE185" s="259">
        <f t="shared" si="14"/>
        <v>0</v>
      </c>
      <c r="BF185" s="259">
        <f t="shared" si="15"/>
        <v>0</v>
      </c>
      <c r="BG185" s="259">
        <f t="shared" si="16"/>
        <v>0</v>
      </c>
      <c r="BH185" s="259">
        <f t="shared" si="17"/>
        <v>0</v>
      </c>
      <c r="BI185" s="259">
        <f t="shared" si="18"/>
        <v>0</v>
      </c>
      <c r="BJ185" s="172" t="s">
        <v>16</v>
      </c>
      <c r="BK185" s="259">
        <f t="shared" si="19"/>
        <v>0</v>
      </c>
      <c r="BL185" s="172" t="s">
        <v>132</v>
      </c>
      <c r="BM185" s="172" t="s">
        <v>3251</v>
      </c>
    </row>
    <row r="186" spans="2:65" s="182" customFormat="1" ht="25.5" customHeight="1">
      <c r="B186" s="183"/>
      <c r="C186" s="151" t="s">
        <v>410</v>
      </c>
      <c r="D186" s="151" t="s">
        <v>118</v>
      </c>
      <c r="E186" s="152" t="s">
        <v>3252</v>
      </c>
      <c r="F186" s="341" t="s">
        <v>3253</v>
      </c>
      <c r="G186" s="341"/>
      <c r="H186" s="341"/>
      <c r="I186" s="341"/>
      <c r="J186" s="153" t="s">
        <v>238</v>
      </c>
      <c r="K186" s="154">
        <v>1</v>
      </c>
      <c r="L186" s="342"/>
      <c r="M186" s="342"/>
      <c r="N186" s="343">
        <f t="shared" si="10"/>
        <v>0</v>
      </c>
      <c r="O186" s="343"/>
      <c r="P186" s="343"/>
      <c r="Q186" s="343"/>
      <c r="R186" s="186"/>
      <c r="T186" s="254" t="s">
        <v>5</v>
      </c>
      <c r="U186" s="255" t="s">
        <v>36</v>
      </c>
      <c r="V186" s="256"/>
      <c r="W186" s="257">
        <f t="shared" si="11"/>
        <v>0</v>
      </c>
      <c r="X186" s="257">
        <v>0</v>
      </c>
      <c r="Y186" s="257">
        <f t="shared" si="12"/>
        <v>0</v>
      </c>
      <c r="Z186" s="257">
        <v>0</v>
      </c>
      <c r="AA186" s="258">
        <f t="shared" si="13"/>
        <v>0</v>
      </c>
      <c r="AR186" s="172" t="s">
        <v>132</v>
      </c>
      <c r="AT186" s="172" t="s">
        <v>118</v>
      </c>
      <c r="AU186" s="172" t="s">
        <v>93</v>
      </c>
      <c r="AY186" s="172" t="s">
        <v>117</v>
      </c>
      <c r="BE186" s="259">
        <f t="shared" si="14"/>
        <v>0</v>
      </c>
      <c r="BF186" s="259">
        <f t="shared" si="15"/>
        <v>0</v>
      </c>
      <c r="BG186" s="259">
        <f t="shared" si="16"/>
        <v>0</v>
      </c>
      <c r="BH186" s="259">
        <f t="shared" si="17"/>
        <v>0</v>
      </c>
      <c r="BI186" s="259">
        <f t="shared" si="18"/>
        <v>0</v>
      </c>
      <c r="BJ186" s="172" t="s">
        <v>16</v>
      </c>
      <c r="BK186" s="259">
        <f t="shared" si="19"/>
        <v>0</v>
      </c>
      <c r="BL186" s="172" t="s">
        <v>132</v>
      </c>
      <c r="BM186" s="172" t="s">
        <v>3254</v>
      </c>
    </row>
    <row r="187" spans="2:65" s="182" customFormat="1" ht="25.5" customHeight="1">
      <c r="B187" s="183"/>
      <c r="C187" s="151" t="s">
        <v>414</v>
      </c>
      <c r="D187" s="151" t="s">
        <v>118</v>
      </c>
      <c r="E187" s="152" t="s">
        <v>3255</v>
      </c>
      <c r="F187" s="341" t="s">
        <v>3256</v>
      </c>
      <c r="G187" s="341"/>
      <c r="H187" s="341"/>
      <c r="I187" s="341"/>
      <c r="J187" s="153" t="s">
        <v>238</v>
      </c>
      <c r="K187" s="154">
        <v>1</v>
      </c>
      <c r="L187" s="342"/>
      <c r="M187" s="342"/>
      <c r="N187" s="343">
        <f t="shared" si="10"/>
        <v>0</v>
      </c>
      <c r="O187" s="343"/>
      <c r="P187" s="343"/>
      <c r="Q187" s="343"/>
      <c r="R187" s="186"/>
      <c r="T187" s="254" t="s">
        <v>5</v>
      </c>
      <c r="U187" s="255" t="s">
        <v>36</v>
      </c>
      <c r="V187" s="256"/>
      <c r="W187" s="257">
        <f t="shared" si="11"/>
        <v>0</v>
      </c>
      <c r="X187" s="257">
        <v>0</v>
      </c>
      <c r="Y187" s="257">
        <f t="shared" si="12"/>
        <v>0</v>
      </c>
      <c r="Z187" s="257">
        <v>0</v>
      </c>
      <c r="AA187" s="258">
        <f t="shared" si="13"/>
        <v>0</v>
      </c>
      <c r="AR187" s="172" t="s">
        <v>132</v>
      </c>
      <c r="AT187" s="172" t="s">
        <v>118</v>
      </c>
      <c r="AU187" s="172" t="s">
        <v>93</v>
      </c>
      <c r="AY187" s="172" t="s">
        <v>117</v>
      </c>
      <c r="BE187" s="259">
        <f t="shared" si="14"/>
        <v>0</v>
      </c>
      <c r="BF187" s="259">
        <f t="shared" si="15"/>
        <v>0</v>
      </c>
      <c r="BG187" s="259">
        <f t="shared" si="16"/>
        <v>0</v>
      </c>
      <c r="BH187" s="259">
        <f t="shared" si="17"/>
        <v>0</v>
      </c>
      <c r="BI187" s="259">
        <f t="shared" si="18"/>
        <v>0</v>
      </c>
      <c r="BJ187" s="172" t="s">
        <v>16</v>
      </c>
      <c r="BK187" s="259">
        <f t="shared" si="19"/>
        <v>0</v>
      </c>
      <c r="BL187" s="172" t="s">
        <v>132</v>
      </c>
      <c r="BM187" s="172" t="s">
        <v>3257</v>
      </c>
    </row>
    <row r="188" spans="2:65" s="182" customFormat="1" ht="25.5" customHeight="1">
      <c r="B188" s="183"/>
      <c r="C188" s="151" t="s">
        <v>418</v>
      </c>
      <c r="D188" s="151" t="s">
        <v>118</v>
      </c>
      <c r="E188" s="152" t="s">
        <v>3258</v>
      </c>
      <c r="F188" s="341" t="s">
        <v>3259</v>
      </c>
      <c r="G188" s="341"/>
      <c r="H188" s="341"/>
      <c r="I188" s="341"/>
      <c r="J188" s="153" t="s">
        <v>238</v>
      </c>
      <c r="K188" s="154">
        <v>0</v>
      </c>
      <c r="L188" s="342"/>
      <c r="M188" s="342"/>
      <c r="N188" s="343">
        <f t="shared" si="10"/>
        <v>0</v>
      </c>
      <c r="O188" s="343"/>
      <c r="P188" s="343"/>
      <c r="Q188" s="343"/>
      <c r="R188" s="186"/>
      <c r="T188" s="254" t="s">
        <v>5</v>
      </c>
      <c r="U188" s="255" t="s">
        <v>36</v>
      </c>
      <c r="V188" s="256"/>
      <c r="W188" s="257">
        <f t="shared" si="11"/>
        <v>0</v>
      </c>
      <c r="X188" s="257">
        <v>0</v>
      </c>
      <c r="Y188" s="257">
        <f t="shared" si="12"/>
        <v>0</v>
      </c>
      <c r="Z188" s="257">
        <v>0</v>
      </c>
      <c r="AA188" s="258">
        <f t="shared" si="13"/>
        <v>0</v>
      </c>
      <c r="AR188" s="172" t="s">
        <v>132</v>
      </c>
      <c r="AT188" s="172" t="s">
        <v>118</v>
      </c>
      <c r="AU188" s="172" t="s">
        <v>93</v>
      </c>
      <c r="AY188" s="172" t="s">
        <v>117</v>
      </c>
      <c r="BE188" s="259">
        <f t="shared" si="14"/>
        <v>0</v>
      </c>
      <c r="BF188" s="259">
        <f t="shared" si="15"/>
        <v>0</v>
      </c>
      <c r="BG188" s="259">
        <f t="shared" si="16"/>
        <v>0</v>
      </c>
      <c r="BH188" s="259">
        <f t="shared" si="17"/>
        <v>0</v>
      </c>
      <c r="BI188" s="259">
        <f t="shared" si="18"/>
        <v>0</v>
      </c>
      <c r="BJ188" s="172" t="s">
        <v>16</v>
      </c>
      <c r="BK188" s="259">
        <f t="shared" si="19"/>
        <v>0</v>
      </c>
      <c r="BL188" s="172" t="s">
        <v>132</v>
      </c>
      <c r="BM188" s="172" t="s">
        <v>3260</v>
      </c>
    </row>
    <row r="189" spans="2:65" s="182" customFormat="1" ht="25.5" customHeight="1">
      <c r="B189" s="183"/>
      <c r="C189" s="151" t="s">
        <v>422</v>
      </c>
      <c r="D189" s="151" t="s">
        <v>118</v>
      </c>
      <c r="E189" s="152" t="s">
        <v>3261</v>
      </c>
      <c r="F189" s="341" t="s">
        <v>3262</v>
      </c>
      <c r="G189" s="341"/>
      <c r="H189" s="341"/>
      <c r="I189" s="341"/>
      <c r="J189" s="153" t="s">
        <v>238</v>
      </c>
      <c r="K189" s="154">
        <v>10</v>
      </c>
      <c r="L189" s="342"/>
      <c r="M189" s="342"/>
      <c r="N189" s="343">
        <f t="shared" si="10"/>
        <v>0</v>
      </c>
      <c r="O189" s="343"/>
      <c r="P189" s="343"/>
      <c r="Q189" s="343"/>
      <c r="R189" s="186"/>
      <c r="T189" s="254" t="s">
        <v>5</v>
      </c>
      <c r="U189" s="255" t="s">
        <v>36</v>
      </c>
      <c r="V189" s="256"/>
      <c r="W189" s="257">
        <f t="shared" si="11"/>
        <v>0</v>
      </c>
      <c r="X189" s="257">
        <v>0</v>
      </c>
      <c r="Y189" s="257">
        <f t="shared" si="12"/>
        <v>0</v>
      </c>
      <c r="Z189" s="257">
        <v>0</v>
      </c>
      <c r="AA189" s="258">
        <f t="shared" si="13"/>
        <v>0</v>
      </c>
      <c r="AR189" s="172" t="s">
        <v>132</v>
      </c>
      <c r="AT189" s="172" t="s">
        <v>118</v>
      </c>
      <c r="AU189" s="172" t="s">
        <v>93</v>
      </c>
      <c r="AY189" s="172" t="s">
        <v>117</v>
      </c>
      <c r="BE189" s="259">
        <f t="shared" si="14"/>
        <v>0</v>
      </c>
      <c r="BF189" s="259">
        <f t="shared" si="15"/>
        <v>0</v>
      </c>
      <c r="BG189" s="259">
        <f t="shared" si="16"/>
        <v>0</v>
      </c>
      <c r="BH189" s="259">
        <f t="shared" si="17"/>
        <v>0</v>
      </c>
      <c r="BI189" s="259">
        <f t="shared" si="18"/>
        <v>0</v>
      </c>
      <c r="BJ189" s="172" t="s">
        <v>16</v>
      </c>
      <c r="BK189" s="259">
        <f t="shared" si="19"/>
        <v>0</v>
      </c>
      <c r="BL189" s="172" t="s">
        <v>132</v>
      </c>
      <c r="BM189" s="172" t="s">
        <v>3263</v>
      </c>
    </row>
    <row r="190" spans="2:65" s="182" customFormat="1" ht="16.5" customHeight="1">
      <c r="B190" s="183"/>
      <c r="C190" s="151" t="s">
        <v>426</v>
      </c>
      <c r="D190" s="151" t="s">
        <v>118</v>
      </c>
      <c r="E190" s="152" t="s">
        <v>3264</v>
      </c>
      <c r="F190" s="341" t="s">
        <v>3265</v>
      </c>
      <c r="G190" s="341"/>
      <c r="H190" s="341"/>
      <c r="I190" s="341"/>
      <c r="J190" s="153" t="s">
        <v>238</v>
      </c>
      <c r="K190" s="154">
        <v>1</v>
      </c>
      <c r="L190" s="342"/>
      <c r="M190" s="342"/>
      <c r="N190" s="343">
        <f t="shared" si="10"/>
        <v>0</v>
      </c>
      <c r="O190" s="343"/>
      <c r="P190" s="343"/>
      <c r="Q190" s="343"/>
      <c r="R190" s="186"/>
      <c r="T190" s="254" t="s">
        <v>5</v>
      </c>
      <c r="U190" s="255" t="s">
        <v>36</v>
      </c>
      <c r="V190" s="256"/>
      <c r="W190" s="257">
        <f t="shared" si="11"/>
        <v>0</v>
      </c>
      <c r="X190" s="257">
        <v>0</v>
      </c>
      <c r="Y190" s="257">
        <f t="shared" si="12"/>
        <v>0</v>
      </c>
      <c r="Z190" s="257">
        <v>0</v>
      </c>
      <c r="AA190" s="258">
        <f t="shared" si="13"/>
        <v>0</v>
      </c>
      <c r="AR190" s="172" t="s">
        <v>132</v>
      </c>
      <c r="AT190" s="172" t="s">
        <v>118</v>
      </c>
      <c r="AU190" s="172" t="s">
        <v>93</v>
      </c>
      <c r="AY190" s="172" t="s">
        <v>117</v>
      </c>
      <c r="BE190" s="259">
        <f t="shared" si="14"/>
        <v>0</v>
      </c>
      <c r="BF190" s="259">
        <f t="shared" si="15"/>
        <v>0</v>
      </c>
      <c r="BG190" s="259">
        <f t="shared" si="16"/>
        <v>0</v>
      </c>
      <c r="BH190" s="259">
        <f t="shared" si="17"/>
        <v>0</v>
      </c>
      <c r="BI190" s="259">
        <f t="shared" si="18"/>
        <v>0</v>
      </c>
      <c r="BJ190" s="172" t="s">
        <v>16</v>
      </c>
      <c r="BK190" s="259">
        <f t="shared" si="19"/>
        <v>0</v>
      </c>
      <c r="BL190" s="172" t="s">
        <v>132</v>
      </c>
      <c r="BM190" s="172" t="s">
        <v>3266</v>
      </c>
    </row>
    <row r="191" spans="2:65" s="182" customFormat="1" ht="25.5" customHeight="1">
      <c r="B191" s="183"/>
      <c r="C191" s="151" t="s">
        <v>430</v>
      </c>
      <c r="D191" s="151" t="s">
        <v>118</v>
      </c>
      <c r="E191" s="152" t="s">
        <v>3267</v>
      </c>
      <c r="F191" s="341" t="s">
        <v>3268</v>
      </c>
      <c r="G191" s="341"/>
      <c r="H191" s="341"/>
      <c r="I191" s="341"/>
      <c r="J191" s="153" t="s">
        <v>142</v>
      </c>
      <c r="K191" s="154">
        <v>1</v>
      </c>
      <c r="L191" s="342"/>
      <c r="M191" s="342"/>
      <c r="N191" s="343">
        <f t="shared" si="10"/>
        <v>0</v>
      </c>
      <c r="O191" s="343"/>
      <c r="P191" s="343"/>
      <c r="Q191" s="343"/>
      <c r="R191" s="186"/>
      <c r="T191" s="254" t="s">
        <v>5</v>
      </c>
      <c r="U191" s="255" t="s">
        <v>36</v>
      </c>
      <c r="V191" s="256"/>
      <c r="W191" s="257">
        <f t="shared" si="11"/>
        <v>0</v>
      </c>
      <c r="X191" s="257">
        <v>0</v>
      </c>
      <c r="Y191" s="257">
        <f t="shared" si="12"/>
        <v>0</v>
      </c>
      <c r="Z191" s="257">
        <v>0</v>
      </c>
      <c r="AA191" s="258">
        <f t="shared" si="13"/>
        <v>0</v>
      </c>
      <c r="AR191" s="172" t="s">
        <v>132</v>
      </c>
      <c r="AT191" s="172" t="s">
        <v>118</v>
      </c>
      <c r="AU191" s="172" t="s">
        <v>93</v>
      </c>
      <c r="AY191" s="172" t="s">
        <v>117</v>
      </c>
      <c r="BE191" s="259">
        <f t="shared" si="14"/>
        <v>0</v>
      </c>
      <c r="BF191" s="259">
        <f t="shared" si="15"/>
        <v>0</v>
      </c>
      <c r="BG191" s="259">
        <f t="shared" si="16"/>
        <v>0</v>
      </c>
      <c r="BH191" s="259">
        <f t="shared" si="17"/>
        <v>0</v>
      </c>
      <c r="BI191" s="259">
        <f t="shared" si="18"/>
        <v>0</v>
      </c>
      <c r="BJ191" s="172" t="s">
        <v>16</v>
      </c>
      <c r="BK191" s="259">
        <f t="shared" si="19"/>
        <v>0</v>
      </c>
      <c r="BL191" s="172" t="s">
        <v>132</v>
      </c>
      <c r="BM191" s="172" t="s">
        <v>3269</v>
      </c>
    </row>
    <row r="192" spans="2:65" s="182" customFormat="1" ht="25.5" customHeight="1">
      <c r="B192" s="183"/>
      <c r="C192" s="151" t="s">
        <v>434</v>
      </c>
      <c r="D192" s="151" t="s">
        <v>118</v>
      </c>
      <c r="E192" s="152" t="s">
        <v>3270</v>
      </c>
      <c r="F192" s="341" t="s">
        <v>3271</v>
      </c>
      <c r="G192" s="341"/>
      <c r="H192" s="341"/>
      <c r="I192" s="341"/>
      <c r="J192" s="153" t="s">
        <v>238</v>
      </c>
      <c r="K192" s="154">
        <v>1</v>
      </c>
      <c r="L192" s="342"/>
      <c r="M192" s="342"/>
      <c r="N192" s="343">
        <f t="shared" si="10"/>
        <v>0</v>
      </c>
      <c r="O192" s="343"/>
      <c r="P192" s="343"/>
      <c r="Q192" s="343"/>
      <c r="R192" s="186"/>
      <c r="T192" s="254" t="s">
        <v>5</v>
      </c>
      <c r="U192" s="255" t="s">
        <v>36</v>
      </c>
      <c r="V192" s="256"/>
      <c r="W192" s="257">
        <f t="shared" si="11"/>
        <v>0</v>
      </c>
      <c r="X192" s="257">
        <v>0</v>
      </c>
      <c r="Y192" s="257">
        <f t="shared" si="12"/>
        <v>0</v>
      </c>
      <c r="Z192" s="257">
        <v>0</v>
      </c>
      <c r="AA192" s="258">
        <f t="shared" si="13"/>
        <v>0</v>
      </c>
      <c r="AR192" s="172" t="s">
        <v>132</v>
      </c>
      <c r="AT192" s="172" t="s">
        <v>118</v>
      </c>
      <c r="AU192" s="172" t="s">
        <v>93</v>
      </c>
      <c r="AY192" s="172" t="s">
        <v>117</v>
      </c>
      <c r="BE192" s="259">
        <f t="shared" si="14"/>
        <v>0</v>
      </c>
      <c r="BF192" s="259">
        <f t="shared" si="15"/>
        <v>0</v>
      </c>
      <c r="BG192" s="259">
        <f t="shared" si="16"/>
        <v>0</v>
      </c>
      <c r="BH192" s="259">
        <f t="shared" si="17"/>
        <v>0</v>
      </c>
      <c r="BI192" s="259">
        <f t="shared" si="18"/>
        <v>0</v>
      </c>
      <c r="BJ192" s="172" t="s">
        <v>16</v>
      </c>
      <c r="BK192" s="259">
        <f t="shared" si="19"/>
        <v>0</v>
      </c>
      <c r="BL192" s="172" t="s">
        <v>132</v>
      </c>
      <c r="BM192" s="172" t="s">
        <v>3272</v>
      </c>
    </row>
    <row r="193" spans="2:65" s="182" customFormat="1" ht="25.5" customHeight="1">
      <c r="B193" s="183"/>
      <c r="C193" s="151" t="s">
        <v>438</v>
      </c>
      <c r="D193" s="151" t="s">
        <v>118</v>
      </c>
      <c r="E193" s="152" t="s">
        <v>3273</v>
      </c>
      <c r="F193" s="341" t="s">
        <v>3274</v>
      </c>
      <c r="G193" s="341"/>
      <c r="H193" s="341"/>
      <c r="I193" s="341"/>
      <c r="J193" s="153" t="s">
        <v>142</v>
      </c>
      <c r="K193" s="154">
        <v>1</v>
      </c>
      <c r="L193" s="342"/>
      <c r="M193" s="342"/>
      <c r="N193" s="343">
        <f t="shared" si="10"/>
        <v>0</v>
      </c>
      <c r="O193" s="343"/>
      <c r="P193" s="343"/>
      <c r="Q193" s="343"/>
      <c r="R193" s="186"/>
      <c r="T193" s="254" t="s">
        <v>5</v>
      </c>
      <c r="U193" s="255" t="s">
        <v>36</v>
      </c>
      <c r="V193" s="256"/>
      <c r="W193" s="257">
        <f t="shared" si="11"/>
        <v>0</v>
      </c>
      <c r="X193" s="257">
        <v>0</v>
      </c>
      <c r="Y193" s="257">
        <f t="shared" si="12"/>
        <v>0</v>
      </c>
      <c r="Z193" s="257">
        <v>0</v>
      </c>
      <c r="AA193" s="258">
        <f t="shared" si="13"/>
        <v>0</v>
      </c>
      <c r="AR193" s="172" t="s">
        <v>132</v>
      </c>
      <c r="AT193" s="172" t="s">
        <v>118</v>
      </c>
      <c r="AU193" s="172" t="s">
        <v>93</v>
      </c>
      <c r="AY193" s="172" t="s">
        <v>117</v>
      </c>
      <c r="BE193" s="259">
        <f t="shared" si="14"/>
        <v>0</v>
      </c>
      <c r="BF193" s="259">
        <f t="shared" si="15"/>
        <v>0</v>
      </c>
      <c r="BG193" s="259">
        <f t="shared" si="16"/>
        <v>0</v>
      </c>
      <c r="BH193" s="259">
        <f t="shared" si="17"/>
        <v>0</v>
      </c>
      <c r="BI193" s="259">
        <f t="shared" si="18"/>
        <v>0</v>
      </c>
      <c r="BJ193" s="172" t="s">
        <v>16</v>
      </c>
      <c r="BK193" s="259">
        <f t="shared" si="19"/>
        <v>0</v>
      </c>
      <c r="BL193" s="172" t="s">
        <v>132</v>
      </c>
      <c r="BM193" s="172" t="s">
        <v>3275</v>
      </c>
    </row>
    <row r="194" spans="2:65" s="182" customFormat="1" ht="25.5" customHeight="1">
      <c r="B194" s="183"/>
      <c r="C194" s="151" t="s">
        <v>442</v>
      </c>
      <c r="D194" s="151" t="s">
        <v>118</v>
      </c>
      <c r="E194" s="152" t="s">
        <v>3276</v>
      </c>
      <c r="F194" s="341" t="s">
        <v>3277</v>
      </c>
      <c r="G194" s="341"/>
      <c r="H194" s="341"/>
      <c r="I194" s="341"/>
      <c r="J194" s="153" t="s">
        <v>142</v>
      </c>
      <c r="K194" s="154">
        <v>1</v>
      </c>
      <c r="L194" s="342"/>
      <c r="M194" s="342"/>
      <c r="N194" s="343">
        <f t="shared" si="10"/>
        <v>0</v>
      </c>
      <c r="O194" s="343"/>
      <c r="P194" s="343"/>
      <c r="Q194" s="343"/>
      <c r="R194" s="186"/>
      <c r="T194" s="254" t="s">
        <v>5</v>
      </c>
      <c r="U194" s="255" t="s">
        <v>36</v>
      </c>
      <c r="V194" s="256"/>
      <c r="W194" s="257">
        <f t="shared" si="11"/>
        <v>0</v>
      </c>
      <c r="X194" s="257">
        <v>0</v>
      </c>
      <c r="Y194" s="257">
        <f t="shared" si="12"/>
        <v>0</v>
      </c>
      <c r="Z194" s="257">
        <v>0</v>
      </c>
      <c r="AA194" s="258">
        <f t="shared" si="13"/>
        <v>0</v>
      </c>
      <c r="AR194" s="172" t="s">
        <v>132</v>
      </c>
      <c r="AT194" s="172" t="s">
        <v>118</v>
      </c>
      <c r="AU194" s="172" t="s">
        <v>93</v>
      </c>
      <c r="AY194" s="172" t="s">
        <v>117</v>
      </c>
      <c r="BE194" s="259">
        <f t="shared" si="14"/>
        <v>0</v>
      </c>
      <c r="BF194" s="259">
        <f t="shared" si="15"/>
        <v>0</v>
      </c>
      <c r="BG194" s="259">
        <f t="shared" si="16"/>
        <v>0</v>
      </c>
      <c r="BH194" s="259">
        <f t="shared" si="17"/>
        <v>0</v>
      </c>
      <c r="BI194" s="259">
        <f t="shared" si="18"/>
        <v>0</v>
      </c>
      <c r="BJ194" s="172" t="s">
        <v>16</v>
      </c>
      <c r="BK194" s="259">
        <f t="shared" si="19"/>
        <v>0</v>
      </c>
      <c r="BL194" s="172" t="s">
        <v>132</v>
      </c>
      <c r="BM194" s="172" t="s">
        <v>3278</v>
      </c>
    </row>
    <row r="195" spans="2:65" s="182" customFormat="1" ht="25.5" customHeight="1">
      <c r="B195" s="183"/>
      <c r="C195" s="151" t="s">
        <v>446</v>
      </c>
      <c r="D195" s="151" t="s">
        <v>118</v>
      </c>
      <c r="E195" s="152" t="s">
        <v>3279</v>
      </c>
      <c r="F195" s="341" t="s">
        <v>3280</v>
      </c>
      <c r="G195" s="341"/>
      <c r="H195" s="341"/>
      <c r="I195" s="341"/>
      <c r="J195" s="153" t="s">
        <v>142</v>
      </c>
      <c r="K195" s="154">
        <v>20</v>
      </c>
      <c r="L195" s="342"/>
      <c r="M195" s="342"/>
      <c r="N195" s="343">
        <f t="shared" si="10"/>
        <v>0</v>
      </c>
      <c r="O195" s="343"/>
      <c r="P195" s="343"/>
      <c r="Q195" s="343"/>
      <c r="R195" s="186"/>
      <c r="T195" s="254" t="s">
        <v>5</v>
      </c>
      <c r="U195" s="255" t="s">
        <v>36</v>
      </c>
      <c r="V195" s="256"/>
      <c r="W195" s="257">
        <f t="shared" si="11"/>
        <v>0</v>
      </c>
      <c r="X195" s="257">
        <v>0</v>
      </c>
      <c r="Y195" s="257">
        <f t="shared" si="12"/>
        <v>0</v>
      </c>
      <c r="Z195" s="257">
        <v>0</v>
      </c>
      <c r="AA195" s="258">
        <f t="shared" si="13"/>
        <v>0</v>
      </c>
      <c r="AR195" s="172" t="s">
        <v>132</v>
      </c>
      <c r="AT195" s="172" t="s">
        <v>118</v>
      </c>
      <c r="AU195" s="172" t="s">
        <v>93</v>
      </c>
      <c r="AY195" s="172" t="s">
        <v>117</v>
      </c>
      <c r="BE195" s="259">
        <f t="shared" si="14"/>
        <v>0</v>
      </c>
      <c r="BF195" s="259">
        <f t="shared" si="15"/>
        <v>0</v>
      </c>
      <c r="BG195" s="259">
        <f t="shared" si="16"/>
        <v>0</v>
      </c>
      <c r="BH195" s="259">
        <f t="shared" si="17"/>
        <v>0</v>
      </c>
      <c r="BI195" s="259">
        <f t="shared" si="18"/>
        <v>0</v>
      </c>
      <c r="BJ195" s="172" t="s">
        <v>16</v>
      </c>
      <c r="BK195" s="259">
        <f t="shared" si="19"/>
        <v>0</v>
      </c>
      <c r="BL195" s="172" t="s">
        <v>132</v>
      </c>
      <c r="BM195" s="172" t="s">
        <v>3281</v>
      </c>
    </row>
    <row r="196" spans="2:65" s="182" customFormat="1" ht="25.5" customHeight="1">
      <c r="B196" s="183"/>
      <c r="C196" s="151" t="s">
        <v>450</v>
      </c>
      <c r="D196" s="151" t="s">
        <v>118</v>
      </c>
      <c r="E196" s="152" t="s">
        <v>3282</v>
      </c>
      <c r="F196" s="341" t="s">
        <v>3283</v>
      </c>
      <c r="G196" s="341"/>
      <c r="H196" s="341"/>
      <c r="I196" s="341"/>
      <c r="J196" s="153" t="s">
        <v>142</v>
      </c>
      <c r="K196" s="154">
        <v>20</v>
      </c>
      <c r="L196" s="342"/>
      <c r="M196" s="342"/>
      <c r="N196" s="343">
        <f t="shared" si="10"/>
        <v>0</v>
      </c>
      <c r="O196" s="343"/>
      <c r="P196" s="343"/>
      <c r="Q196" s="343"/>
      <c r="R196" s="186"/>
      <c r="T196" s="254" t="s">
        <v>5</v>
      </c>
      <c r="U196" s="255" t="s">
        <v>36</v>
      </c>
      <c r="V196" s="256"/>
      <c r="W196" s="257">
        <f t="shared" si="11"/>
        <v>0</v>
      </c>
      <c r="X196" s="257">
        <v>0</v>
      </c>
      <c r="Y196" s="257">
        <f t="shared" si="12"/>
        <v>0</v>
      </c>
      <c r="Z196" s="257">
        <v>0</v>
      </c>
      <c r="AA196" s="258">
        <f t="shared" si="13"/>
        <v>0</v>
      </c>
      <c r="AR196" s="172" t="s">
        <v>132</v>
      </c>
      <c r="AT196" s="172" t="s">
        <v>118</v>
      </c>
      <c r="AU196" s="172" t="s">
        <v>93</v>
      </c>
      <c r="AY196" s="172" t="s">
        <v>117</v>
      </c>
      <c r="BE196" s="259">
        <f t="shared" si="14"/>
        <v>0</v>
      </c>
      <c r="BF196" s="259">
        <f t="shared" si="15"/>
        <v>0</v>
      </c>
      <c r="BG196" s="259">
        <f t="shared" si="16"/>
        <v>0</v>
      </c>
      <c r="BH196" s="259">
        <f t="shared" si="17"/>
        <v>0</v>
      </c>
      <c r="BI196" s="259">
        <f t="shared" si="18"/>
        <v>0</v>
      </c>
      <c r="BJ196" s="172" t="s">
        <v>16</v>
      </c>
      <c r="BK196" s="259">
        <f t="shared" si="19"/>
        <v>0</v>
      </c>
      <c r="BL196" s="172" t="s">
        <v>132</v>
      </c>
      <c r="BM196" s="172" t="s">
        <v>3284</v>
      </c>
    </row>
    <row r="197" spans="2:65" s="182" customFormat="1" ht="25.5" customHeight="1">
      <c r="B197" s="183"/>
      <c r="C197" s="151" t="s">
        <v>454</v>
      </c>
      <c r="D197" s="151" t="s">
        <v>118</v>
      </c>
      <c r="E197" s="152" t="s">
        <v>3285</v>
      </c>
      <c r="F197" s="341" t="s">
        <v>3286</v>
      </c>
      <c r="G197" s="341"/>
      <c r="H197" s="341"/>
      <c r="I197" s="341"/>
      <c r="J197" s="153" t="s">
        <v>142</v>
      </c>
      <c r="K197" s="154">
        <v>1</v>
      </c>
      <c r="L197" s="342"/>
      <c r="M197" s="342"/>
      <c r="N197" s="343">
        <f t="shared" si="10"/>
        <v>0</v>
      </c>
      <c r="O197" s="343"/>
      <c r="P197" s="343"/>
      <c r="Q197" s="343"/>
      <c r="R197" s="186"/>
      <c r="T197" s="254" t="s">
        <v>5</v>
      </c>
      <c r="U197" s="255" t="s">
        <v>36</v>
      </c>
      <c r="V197" s="256"/>
      <c r="W197" s="257">
        <f t="shared" si="11"/>
        <v>0</v>
      </c>
      <c r="X197" s="257">
        <v>0</v>
      </c>
      <c r="Y197" s="257">
        <f t="shared" si="12"/>
        <v>0</v>
      </c>
      <c r="Z197" s="257">
        <v>0</v>
      </c>
      <c r="AA197" s="258">
        <f t="shared" si="13"/>
        <v>0</v>
      </c>
      <c r="AR197" s="172" t="s">
        <v>132</v>
      </c>
      <c r="AT197" s="172" t="s">
        <v>118</v>
      </c>
      <c r="AU197" s="172" t="s">
        <v>93</v>
      </c>
      <c r="AY197" s="172" t="s">
        <v>117</v>
      </c>
      <c r="BE197" s="259">
        <f t="shared" si="14"/>
        <v>0</v>
      </c>
      <c r="BF197" s="259">
        <f t="shared" si="15"/>
        <v>0</v>
      </c>
      <c r="BG197" s="259">
        <f t="shared" si="16"/>
        <v>0</v>
      </c>
      <c r="BH197" s="259">
        <f t="shared" si="17"/>
        <v>0</v>
      </c>
      <c r="BI197" s="259">
        <f t="shared" si="18"/>
        <v>0</v>
      </c>
      <c r="BJ197" s="172" t="s">
        <v>16</v>
      </c>
      <c r="BK197" s="259">
        <f t="shared" si="19"/>
        <v>0</v>
      </c>
      <c r="BL197" s="172" t="s">
        <v>132</v>
      </c>
      <c r="BM197" s="172" t="s">
        <v>3287</v>
      </c>
    </row>
    <row r="198" spans="2:65" s="182" customFormat="1" ht="16.5" customHeight="1">
      <c r="B198" s="183"/>
      <c r="C198" s="151" t="s">
        <v>458</v>
      </c>
      <c r="D198" s="151" t="s">
        <v>118</v>
      </c>
      <c r="E198" s="152" t="s">
        <v>3288</v>
      </c>
      <c r="F198" s="341" t="s">
        <v>3289</v>
      </c>
      <c r="G198" s="341"/>
      <c r="H198" s="341"/>
      <c r="I198" s="341"/>
      <c r="J198" s="153" t="s">
        <v>142</v>
      </c>
      <c r="K198" s="154">
        <v>20</v>
      </c>
      <c r="L198" s="342"/>
      <c r="M198" s="342"/>
      <c r="N198" s="343">
        <f t="shared" si="10"/>
        <v>0</v>
      </c>
      <c r="O198" s="343"/>
      <c r="P198" s="343"/>
      <c r="Q198" s="343"/>
      <c r="R198" s="186"/>
      <c r="T198" s="254" t="s">
        <v>5</v>
      </c>
      <c r="U198" s="255" t="s">
        <v>36</v>
      </c>
      <c r="V198" s="256"/>
      <c r="W198" s="257">
        <f t="shared" si="11"/>
        <v>0</v>
      </c>
      <c r="X198" s="257">
        <v>0</v>
      </c>
      <c r="Y198" s="257">
        <f t="shared" si="12"/>
        <v>0</v>
      </c>
      <c r="Z198" s="257">
        <v>0</v>
      </c>
      <c r="AA198" s="258">
        <f t="shared" si="13"/>
        <v>0</v>
      </c>
      <c r="AR198" s="172" t="s">
        <v>132</v>
      </c>
      <c r="AT198" s="172" t="s">
        <v>118</v>
      </c>
      <c r="AU198" s="172" t="s">
        <v>93</v>
      </c>
      <c r="AY198" s="172" t="s">
        <v>117</v>
      </c>
      <c r="BE198" s="259">
        <f t="shared" si="14"/>
        <v>0</v>
      </c>
      <c r="BF198" s="259">
        <f t="shared" si="15"/>
        <v>0</v>
      </c>
      <c r="BG198" s="259">
        <f t="shared" si="16"/>
        <v>0</v>
      </c>
      <c r="BH198" s="259">
        <f t="shared" si="17"/>
        <v>0</v>
      </c>
      <c r="BI198" s="259">
        <f t="shared" si="18"/>
        <v>0</v>
      </c>
      <c r="BJ198" s="172" t="s">
        <v>16</v>
      </c>
      <c r="BK198" s="259">
        <f t="shared" si="19"/>
        <v>0</v>
      </c>
      <c r="BL198" s="172" t="s">
        <v>132</v>
      </c>
      <c r="BM198" s="172" t="s">
        <v>3290</v>
      </c>
    </row>
    <row r="199" spans="2:65" s="182" customFormat="1" ht="25.5" customHeight="1">
      <c r="B199" s="183"/>
      <c r="C199" s="151" t="s">
        <v>462</v>
      </c>
      <c r="D199" s="151" t="s">
        <v>118</v>
      </c>
      <c r="E199" s="152" t="s">
        <v>3291</v>
      </c>
      <c r="F199" s="341" t="s">
        <v>3292</v>
      </c>
      <c r="G199" s="341"/>
      <c r="H199" s="341"/>
      <c r="I199" s="341"/>
      <c r="J199" s="153" t="s">
        <v>142</v>
      </c>
      <c r="K199" s="154">
        <v>30</v>
      </c>
      <c r="L199" s="342"/>
      <c r="M199" s="342"/>
      <c r="N199" s="343">
        <f t="shared" si="10"/>
        <v>0</v>
      </c>
      <c r="O199" s="343"/>
      <c r="P199" s="343"/>
      <c r="Q199" s="343"/>
      <c r="R199" s="186"/>
      <c r="T199" s="254" t="s">
        <v>5</v>
      </c>
      <c r="U199" s="255" t="s">
        <v>36</v>
      </c>
      <c r="V199" s="256"/>
      <c r="W199" s="257">
        <f t="shared" si="11"/>
        <v>0</v>
      </c>
      <c r="X199" s="257">
        <v>0</v>
      </c>
      <c r="Y199" s="257">
        <f t="shared" si="12"/>
        <v>0</v>
      </c>
      <c r="Z199" s="257">
        <v>0</v>
      </c>
      <c r="AA199" s="258">
        <f t="shared" si="13"/>
        <v>0</v>
      </c>
      <c r="AR199" s="172" t="s">
        <v>132</v>
      </c>
      <c r="AT199" s="172" t="s">
        <v>118</v>
      </c>
      <c r="AU199" s="172" t="s">
        <v>93</v>
      </c>
      <c r="AY199" s="172" t="s">
        <v>117</v>
      </c>
      <c r="BE199" s="259">
        <f t="shared" si="14"/>
        <v>0</v>
      </c>
      <c r="BF199" s="259">
        <f t="shared" si="15"/>
        <v>0</v>
      </c>
      <c r="BG199" s="259">
        <f t="shared" si="16"/>
        <v>0</v>
      </c>
      <c r="BH199" s="259">
        <f t="shared" si="17"/>
        <v>0</v>
      </c>
      <c r="BI199" s="259">
        <f t="shared" si="18"/>
        <v>0</v>
      </c>
      <c r="BJ199" s="172" t="s">
        <v>16</v>
      </c>
      <c r="BK199" s="259">
        <f t="shared" si="19"/>
        <v>0</v>
      </c>
      <c r="BL199" s="172" t="s">
        <v>132</v>
      </c>
      <c r="BM199" s="172" t="s">
        <v>3293</v>
      </c>
    </row>
    <row r="200" spans="2:65" s="182" customFormat="1" ht="25.5" customHeight="1">
      <c r="B200" s="183"/>
      <c r="C200" s="151" t="s">
        <v>466</v>
      </c>
      <c r="D200" s="151" t="s">
        <v>118</v>
      </c>
      <c r="E200" s="152" t="s">
        <v>3294</v>
      </c>
      <c r="F200" s="341" t="s">
        <v>3295</v>
      </c>
      <c r="G200" s="341"/>
      <c r="H200" s="341"/>
      <c r="I200" s="341"/>
      <c r="J200" s="153" t="s">
        <v>142</v>
      </c>
      <c r="K200" s="154">
        <v>1</v>
      </c>
      <c r="L200" s="342"/>
      <c r="M200" s="342"/>
      <c r="N200" s="343">
        <f t="shared" si="10"/>
        <v>0</v>
      </c>
      <c r="O200" s="343"/>
      <c r="P200" s="343"/>
      <c r="Q200" s="343"/>
      <c r="R200" s="186"/>
      <c r="T200" s="254" t="s">
        <v>5</v>
      </c>
      <c r="U200" s="255" t="s">
        <v>36</v>
      </c>
      <c r="V200" s="256"/>
      <c r="W200" s="257">
        <f t="shared" si="11"/>
        <v>0</v>
      </c>
      <c r="X200" s="257">
        <v>0</v>
      </c>
      <c r="Y200" s="257">
        <f t="shared" si="12"/>
        <v>0</v>
      </c>
      <c r="Z200" s="257">
        <v>0</v>
      </c>
      <c r="AA200" s="258">
        <f t="shared" si="13"/>
        <v>0</v>
      </c>
      <c r="AR200" s="172" t="s">
        <v>132</v>
      </c>
      <c r="AT200" s="172" t="s">
        <v>118</v>
      </c>
      <c r="AU200" s="172" t="s">
        <v>93</v>
      </c>
      <c r="AY200" s="172" t="s">
        <v>117</v>
      </c>
      <c r="BE200" s="259">
        <f t="shared" si="14"/>
        <v>0</v>
      </c>
      <c r="BF200" s="259">
        <f t="shared" si="15"/>
        <v>0</v>
      </c>
      <c r="BG200" s="259">
        <f t="shared" si="16"/>
        <v>0</v>
      </c>
      <c r="BH200" s="259">
        <f t="shared" si="17"/>
        <v>0</v>
      </c>
      <c r="BI200" s="259">
        <f t="shared" si="18"/>
        <v>0</v>
      </c>
      <c r="BJ200" s="172" t="s">
        <v>16</v>
      </c>
      <c r="BK200" s="259">
        <f t="shared" si="19"/>
        <v>0</v>
      </c>
      <c r="BL200" s="172" t="s">
        <v>132</v>
      </c>
      <c r="BM200" s="172" t="s">
        <v>3296</v>
      </c>
    </row>
    <row r="201" spans="2:65" s="182" customFormat="1" ht="25.5" customHeight="1">
      <c r="B201" s="183"/>
      <c r="C201" s="151" t="s">
        <v>470</v>
      </c>
      <c r="D201" s="151" t="s">
        <v>118</v>
      </c>
      <c r="E201" s="152" t="s">
        <v>3297</v>
      </c>
      <c r="F201" s="341" t="s">
        <v>3298</v>
      </c>
      <c r="G201" s="341"/>
      <c r="H201" s="341"/>
      <c r="I201" s="341"/>
      <c r="J201" s="153" t="s">
        <v>142</v>
      </c>
      <c r="K201" s="154">
        <v>1</v>
      </c>
      <c r="L201" s="342"/>
      <c r="M201" s="342"/>
      <c r="N201" s="343">
        <f t="shared" si="10"/>
        <v>0</v>
      </c>
      <c r="O201" s="343"/>
      <c r="P201" s="343"/>
      <c r="Q201" s="343"/>
      <c r="R201" s="186"/>
      <c r="T201" s="254" t="s">
        <v>5</v>
      </c>
      <c r="U201" s="255" t="s">
        <v>36</v>
      </c>
      <c r="V201" s="256"/>
      <c r="W201" s="257">
        <f t="shared" si="11"/>
        <v>0</v>
      </c>
      <c r="X201" s="257">
        <v>0</v>
      </c>
      <c r="Y201" s="257">
        <f t="shared" si="12"/>
        <v>0</v>
      </c>
      <c r="Z201" s="257">
        <v>0</v>
      </c>
      <c r="AA201" s="258">
        <f t="shared" si="13"/>
        <v>0</v>
      </c>
      <c r="AR201" s="172" t="s">
        <v>132</v>
      </c>
      <c r="AT201" s="172" t="s">
        <v>118</v>
      </c>
      <c r="AU201" s="172" t="s">
        <v>93</v>
      </c>
      <c r="AY201" s="172" t="s">
        <v>117</v>
      </c>
      <c r="BE201" s="259">
        <f t="shared" si="14"/>
        <v>0</v>
      </c>
      <c r="BF201" s="259">
        <f t="shared" si="15"/>
        <v>0</v>
      </c>
      <c r="BG201" s="259">
        <f t="shared" si="16"/>
        <v>0</v>
      </c>
      <c r="BH201" s="259">
        <f t="shared" si="17"/>
        <v>0</v>
      </c>
      <c r="BI201" s="259">
        <f t="shared" si="18"/>
        <v>0</v>
      </c>
      <c r="BJ201" s="172" t="s">
        <v>16</v>
      </c>
      <c r="BK201" s="259">
        <f t="shared" si="19"/>
        <v>0</v>
      </c>
      <c r="BL201" s="172" t="s">
        <v>132</v>
      </c>
      <c r="BM201" s="172" t="s">
        <v>3299</v>
      </c>
    </row>
    <row r="202" spans="2:65" s="182" customFormat="1" ht="25.5" customHeight="1">
      <c r="B202" s="183"/>
      <c r="C202" s="151" t="s">
        <v>474</v>
      </c>
      <c r="D202" s="151" t="s">
        <v>118</v>
      </c>
      <c r="E202" s="152" t="s">
        <v>3300</v>
      </c>
      <c r="F202" s="341" t="s">
        <v>3301</v>
      </c>
      <c r="G202" s="341"/>
      <c r="H202" s="341"/>
      <c r="I202" s="341"/>
      <c r="J202" s="153" t="s">
        <v>142</v>
      </c>
      <c r="K202" s="154">
        <v>1</v>
      </c>
      <c r="L202" s="342"/>
      <c r="M202" s="342"/>
      <c r="N202" s="343">
        <f t="shared" si="10"/>
        <v>0</v>
      </c>
      <c r="O202" s="343"/>
      <c r="P202" s="343"/>
      <c r="Q202" s="343"/>
      <c r="R202" s="186"/>
      <c r="T202" s="254" t="s">
        <v>5</v>
      </c>
      <c r="U202" s="255" t="s">
        <v>36</v>
      </c>
      <c r="V202" s="256"/>
      <c r="W202" s="257">
        <f t="shared" si="11"/>
        <v>0</v>
      </c>
      <c r="X202" s="257">
        <v>0</v>
      </c>
      <c r="Y202" s="257">
        <f t="shared" si="12"/>
        <v>0</v>
      </c>
      <c r="Z202" s="257">
        <v>0</v>
      </c>
      <c r="AA202" s="258">
        <f t="shared" si="13"/>
        <v>0</v>
      </c>
      <c r="AR202" s="172" t="s">
        <v>132</v>
      </c>
      <c r="AT202" s="172" t="s">
        <v>118</v>
      </c>
      <c r="AU202" s="172" t="s">
        <v>93</v>
      </c>
      <c r="AY202" s="172" t="s">
        <v>117</v>
      </c>
      <c r="BE202" s="259">
        <f t="shared" si="14"/>
        <v>0</v>
      </c>
      <c r="BF202" s="259">
        <f t="shared" si="15"/>
        <v>0</v>
      </c>
      <c r="BG202" s="259">
        <f t="shared" si="16"/>
        <v>0</v>
      </c>
      <c r="BH202" s="259">
        <f t="shared" si="17"/>
        <v>0</v>
      </c>
      <c r="BI202" s="259">
        <f t="shared" si="18"/>
        <v>0</v>
      </c>
      <c r="BJ202" s="172" t="s">
        <v>16</v>
      </c>
      <c r="BK202" s="259">
        <f t="shared" si="19"/>
        <v>0</v>
      </c>
      <c r="BL202" s="172" t="s">
        <v>132</v>
      </c>
      <c r="BM202" s="172" t="s">
        <v>3302</v>
      </c>
    </row>
    <row r="203" spans="2:65" s="182" customFormat="1" ht="25.5" customHeight="1">
      <c r="B203" s="183"/>
      <c r="C203" s="151" t="s">
        <v>478</v>
      </c>
      <c r="D203" s="151" t="s">
        <v>118</v>
      </c>
      <c r="E203" s="152" t="s">
        <v>3303</v>
      </c>
      <c r="F203" s="341" t="s">
        <v>3304</v>
      </c>
      <c r="G203" s="341"/>
      <c r="H203" s="341"/>
      <c r="I203" s="341"/>
      <c r="J203" s="153" t="s">
        <v>142</v>
      </c>
      <c r="K203" s="154">
        <v>1</v>
      </c>
      <c r="L203" s="342"/>
      <c r="M203" s="342"/>
      <c r="N203" s="343">
        <f t="shared" si="10"/>
        <v>0</v>
      </c>
      <c r="O203" s="343"/>
      <c r="P203" s="343"/>
      <c r="Q203" s="343"/>
      <c r="R203" s="186"/>
      <c r="T203" s="254" t="s">
        <v>5</v>
      </c>
      <c r="U203" s="255" t="s">
        <v>36</v>
      </c>
      <c r="V203" s="256"/>
      <c r="W203" s="257">
        <f t="shared" si="11"/>
        <v>0</v>
      </c>
      <c r="X203" s="257">
        <v>0</v>
      </c>
      <c r="Y203" s="257">
        <f t="shared" si="12"/>
        <v>0</v>
      </c>
      <c r="Z203" s="257">
        <v>0</v>
      </c>
      <c r="AA203" s="258">
        <f t="shared" si="13"/>
        <v>0</v>
      </c>
      <c r="AR203" s="172" t="s">
        <v>132</v>
      </c>
      <c r="AT203" s="172" t="s">
        <v>118</v>
      </c>
      <c r="AU203" s="172" t="s">
        <v>93</v>
      </c>
      <c r="AY203" s="172" t="s">
        <v>117</v>
      </c>
      <c r="BE203" s="259">
        <f t="shared" si="14"/>
        <v>0</v>
      </c>
      <c r="BF203" s="259">
        <f t="shared" si="15"/>
        <v>0</v>
      </c>
      <c r="BG203" s="259">
        <f t="shared" si="16"/>
        <v>0</v>
      </c>
      <c r="BH203" s="259">
        <f t="shared" si="17"/>
        <v>0</v>
      </c>
      <c r="BI203" s="259">
        <f t="shared" si="18"/>
        <v>0</v>
      </c>
      <c r="BJ203" s="172" t="s">
        <v>16</v>
      </c>
      <c r="BK203" s="259">
        <f t="shared" si="19"/>
        <v>0</v>
      </c>
      <c r="BL203" s="172" t="s">
        <v>132</v>
      </c>
      <c r="BM203" s="172" t="s">
        <v>3305</v>
      </c>
    </row>
    <row r="204" spans="2:65" s="182" customFormat="1" ht="25.5" customHeight="1">
      <c r="B204" s="183"/>
      <c r="C204" s="151" t="s">
        <v>482</v>
      </c>
      <c r="D204" s="151" t="s">
        <v>118</v>
      </c>
      <c r="E204" s="152" t="s">
        <v>3306</v>
      </c>
      <c r="F204" s="341" t="s">
        <v>3307</v>
      </c>
      <c r="G204" s="341"/>
      <c r="H204" s="341"/>
      <c r="I204" s="341"/>
      <c r="J204" s="153" t="s">
        <v>142</v>
      </c>
      <c r="K204" s="154">
        <v>1</v>
      </c>
      <c r="L204" s="342"/>
      <c r="M204" s="342"/>
      <c r="N204" s="343">
        <f t="shared" si="10"/>
        <v>0</v>
      </c>
      <c r="O204" s="343"/>
      <c r="P204" s="343"/>
      <c r="Q204" s="343"/>
      <c r="R204" s="186"/>
      <c r="T204" s="254" t="s">
        <v>5</v>
      </c>
      <c r="U204" s="255" t="s">
        <v>36</v>
      </c>
      <c r="V204" s="256"/>
      <c r="W204" s="257">
        <f t="shared" si="11"/>
        <v>0</v>
      </c>
      <c r="X204" s="257">
        <v>0</v>
      </c>
      <c r="Y204" s="257">
        <f t="shared" si="12"/>
        <v>0</v>
      </c>
      <c r="Z204" s="257">
        <v>0</v>
      </c>
      <c r="AA204" s="258">
        <f t="shared" si="13"/>
        <v>0</v>
      </c>
      <c r="AR204" s="172" t="s">
        <v>132</v>
      </c>
      <c r="AT204" s="172" t="s">
        <v>118</v>
      </c>
      <c r="AU204" s="172" t="s">
        <v>93</v>
      </c>
      <c r="AY204" s="172" t="s">
        <v>117</v>
      </c>
      <c r="BE204" s="259">
        <f t="shared" si="14"/>
        <v>0</v>
      </c>
      <c r="BF204" s="259">
        <f t="shared" si="15"/>
        <v>0</v>
      </c>
      <c r="BG204" s="259">
        <f t="shared" si="16"/>
        <v>0</v>
      </c>
      <c r="BH204" s="259">
        <f t="shared" si="17"/>
        <v>0</v>
      </c>
      <c r="BI204" s="259">
        <f t="shared" si="18"/>
        <v>0</v>
      </c>
      <c r="BJ204" s="172" t="s">
        <v>16</v>
      </c>
      <c r="BK204" s="259">
        <f t="shared" si="19"/>
        <v>0</v>
      </c>
      <c r="BL204" s="172" t="s">
        <v>132</v>
      </c>
      <c r="BM204" s="172" t="s">
        <v>3308</v>
      </c>
    </row>
    <row r="205" spans="2:65" s="182" customFormat="1" ht="16.5" customHeight="1">
      <c r="B205" s="183"/>
      <c r="C205" s="151" t="s">
        <v>486</v>
      </c>
      <c r="D205" s="151" t="s">
        <v>118</v>
      </c>
      <c r="E205" s="152" t="s">
        <v>3309</v>
      </c>
      <c r="F205" s="341" t="s">
        <v>3310</v>
      </c>
      <c r="G205" s="341"/>
      <c r="H205" s="341"/>
      <c r="I205" s="341"/>
      <c r="J205" s="153" t="s">
        <v>142</v>
      </c>
      <c r="K205" s="154">
        <v>20</v>
      </c>
      <c r="L205" s="342"/>
      <c r="M205" s="342"/>
      <c r="N205" s="343">
        <f t="shared" si="10"/>
        <v>0</v>
      </c>
      <c r="O205" s="343"/>
      <c r="P205" s="343"/>
      <c r="Q205" s="343"/>
      <c r="R205" s="186"/>
      <c r="T205" s="254" t="s">
        <v>5</v>
      </c>
      <c r="U205" s="255" t="s">
        <v>36</v>
      </c>
      <c r="V205" s="256"/>
      <c r="W205" s="257">
        <f t="shared" si="11"/>
        <v>0</v>
      </c>
      <c r="X205" s="257">
        <v>0</v>
      </c>
      <c r="Y205" s="257">
        <f t="shared" si="12"/>
        <v>0</v>
      </c>
      <c r="Z205" s="257">
        <v>0</v>
      </c>
      <c r="AA205" s="258">
        <f t="shared" si="13"/>
        <v>0</v>
      </c>
      <c r="AR205" s="172" t="s">
        <v>132</v>
      </c>
      <c r="AT205" s="172" t="s">
        <v>118</v>
      </c>
      <c r="AU205" s="172" t="s">
        <v>93</v>
      </c>
      <c r="AY205" s="172" t="s">
        <v>117</v>
      </c>
      <c r="BE205" s="259">
        <f t="shared" si="14"/>
        <v>0</v>
      </c>
      <c r="BF205" s="259">
        <f t="shared" si="15"/>
        <v>0</v>
      </c>
      <c r="BG205" s="259">
        <f t="shared" si="16"/>
        <v>0</v>
      </c>
      <c r="BH205" s="259">
        <f t="shared" si="17"/>
        <v>0</v>
      </c>
      <c r="BI205" s="259">
        <f t="shared" si="18"/>
        <v>0</v>
      </c>
      <c r="BJ205" s="172" t="s">
        <v>16</v>
      </c>
      <c r="BK205" s="259">
        <f t="shared" si="19"/>
        <v>0</v>
      </c>
      <c r="BL205" s="172" t="s">
        <v>132</v>
      </c>
      <c r="BM205" s="172" t="s">
        <v>3311</v>
      </c>
    </row>
    <row r="206" spans="2:65" s="182" customFormat="1" ht="25.5" customHeight="1">
      <c r="B206" s="183"/>
      <c r="C206" s="151" t="s">
        <v>490</v>
      </c>
      <c r="D206" s="151" t="s">
        <v>118</v>
      </c>
      <c r="E206" s="152" t="s">
        <v>3312</v>
      </c>
      <c r="F206" s="341" t="s">
        <v>3313</v>
      </c>
      <c r="G206" s="341"/>
      <c r="H206" s="341"/>
      <c r="I206" s="341"/>
      <c r="J206" s="153" t="s">
        <v>142</v>
      </c>
      <c r="K206" s="154">
        <v>20</v>
      </c>
      <c r="L206" s="342"/>
      <c r="M206" s="342"/>
      <c r="N206" s="343">
        <f t="shared" si="10"/>
        <v>0</v>
      </c>
      <c r="O206" s="343"/>
      <c r="P206" s="343"/>
      <c r="Q206" s="343"/>
      <c r="R206" s="186"/>
      <c r="T206" s="254" t="s">
        <v>5</v>
      </c>
      <c r="U206" s="255" t="s">
        <v>36</v>
      </c>
      <c r="V206" s="256"/>
      <c r="W206" s="257">
        <f t="shared" si="11"/>
        <v>0</v>
      </c>
      <c r="X206" s="257">
        <v>0</v>
      </c>
      <c r="Y206" s="257">
        <f t="shared" si="12"/>
        <v>0</v>
      </c>
      <c r="Z206" s="257">
        <v>0</v>
      </c>
      <c r="AA206" s="258">
        <f t="shared" si="13"/>
        <v>0</v>
      </c>
      <c r="AR206" s="172" t="s">
        <v>132</v>
      </c>
      <c r="AT206" s="172" t="s">
        <v>118</v>
      </c>
      <c r="AU206" s="172" t="s">
        <v>93</v>
      </c>
      <c r="AY206" s="172" t="s">
        <v>117</v>
      </c>
      <c r="BE206" s="259">
        <f t="shared" si="14"/>
        <v>0</v>
      </c>
      <c r="BF206" s="259">
        <f t="shared" si="15"/>
        <v>0</v>
      </c>
      <c r="BG206" s="259">
        <f t="shared" si="16"/>
        <v>0</v>
      </c>
      <c r="BH206" s="259">
        <f t="shared" si="17"/>
        <v>0</v>
      </c>
      <c r="BI206" s="259">
        <f t="shared" si="18"/>
        <v>0</v>
      </c>
      <c r="BJ206" s="172" t="s">
        <v>16</v>
      </c>
      <c r="BK206" s="259">
        <f t="shared" si="19"/>
        <v>0</v>
      </c>
      <c r="BL206" s="172" t="s">
        <v>132</v>
      </c>
      <c r="BM206" s="172" t="s">
        <v>3314</v>
      </c>
    </row>
    <row r="207" spans="2:65" s="182" customFormat="1" ht="38.25" customHeight="1">
      <c r="B207" s="183"/>
      <c r="C207" s="151" t="s">
        <v>494</v>
      </c>
      <c r="D207" s="151" t="s">
        <v>118</v>
      </c>
      <c r="E207" s="152" t="s">
        <v>3315</v>
      </c>
      <c r="F207" s="341" t="s">
        <v>3316</v>
      </c>
      <c r="G207" s="341"/>
      <c r="H207" s="341"/>
      <c r="I207" s="341"/>
      <c r="J207" s="153" t="s">
        <v>142</v>
      </c>
      <c r="K207" s="154">
        <v>20</v>
      </c>
      <c r="L207" s="342"/>
      <c r="M207" s="342"/>
      <c r="N207" s="343">
        <f t="shared" si="10"/>
        <v>0</v>
      </c>
      <c r="O207" s="343"/>
      <c r="P207" s="343"/>
      <c r="Q207" s="343"/>
      <c r="R207" s="186"/>
      <c r="T207" s="254" t="s">
        <v>5</v>
      </c>
      <c r="U207" s="255" t="s">
        <v>36</v>
      </c>
      <c r="V207" s="256"/>
      <c r="W207" s="257">
        <f t="shared" si="11"/>
        <v>0</v>
      </c>
      <c r="X207" s="257">
        <v>0</v>
      </c>
      <c r="Y207" s="257">
        <f t="shared" si="12"/>
        <v>0</v>
      </c>
      <c r="Z207" s="257">
        <v>0</v>
      </c>
      <c r="AA207" s="258">
        <f t="shared" si="13"/>
        <v>0</v>
      </c>
      <c r="AR207" s="172" t="s">
        <v>132</v>
      </c>
      <c r="AT207" s="172" t="s">
        <v>118</v>
      </c>
      <c r="AU207" s="172" t="s">
        <v>93</v>
      </c>
      <c r="AY207" s="172" t="s">
        <v>117</v>
      </c>
      <c r="BE207" s="259">
        <f t="shared" si="14"/>
        <v>0</v>
      </c>
      <c r="BF207" s="259">
        <f t="shared" si="15"/>
        <v>0</v>
      </c>
      <c r="BG207" s="259">
        <f t="shared" si="16"/>
        <v>0</v>
      </c>
      <c r="BH207" s="259">
        <f t="shared" si="17"/>
        <v>0</v>
      </c>
      <c r="BI207" s="259">
        <f t="shared" si="18"/>
        <v>0</v>
      </c>
      <c r="BJ207" s="172" t="s">
        <v>16</v>
      </c>
      <c r="BK207" s="259">
        <f t="shared" si="19"/>
        <v>0</v>
      </c>
      <c r="BL207" s="172" t="s">
        <v>132</v>
      </c>
      <c r="BM207" s="172" t="s">
        <v>3317</v>
      </c>
    </row>
    <row r="208" spans="2:65" s="182" customFormat="1" ht="25.5" customHeight="1">
      <c r="B208" s="183"/>
      <c r="C208" s="151" t="s">
        <v>498</v>
      </c>
      <c r="D208" s="151" t="s">
        <v>118</v>
      </c>
      <c r="E208" s="152" t="s">
        <v>3318</v>
      </c>
      <c r="F208" s="341" t="s">
        <v>3319</v>
      </c>
      <c r="G208" s="341"/>
      <c r="H208" s="341"/>
      <c r="I208" s="341"/>
      <c r="J208" s="153" t="s">
        <v>142</v>
      </c>
      <c r="K208" s="154">
        <v>20</v>
      </c>
      <c r="L208" s="342"/>
      <c r="M208" s="342"/>
      <c r="N208" s="343">
        <f t="shared" si="10"/>
        <v>0</v>
      </c>
      <c r="O208" s="343"/>
      <c r="P208" s="343"/>
      <c r="Q208" s="343"/>
      <c r="R208" s="186"/>
      <c r="T208" s="254" t="s">
        <v>5</v>
      </c>
      <c r="U208" s="255" t="s">
        <v>36</v>
      </c>
      <c r="V208" s="256"/>
      <c r="W208" s="257">
        <f t="shared" si="11"/>
        <v>0</v>
      </c>
      <c r="X208" s="257">
        <v>0</v>
      </c>
      <c r="Y208" s="257">
        <f t="shared" si="12"/>
        <v>0</v>
      </c>
      <c r="Z208" s="257">
        <v>0</v>
      </c>
      <c r="AA208" s="258">
        <f t="shared" si="13"/>
        <v>0</v>
      </c>
      <c r="AR208" s="172" t="s">
        <v>132</v>
      </c>
      <c r="AT208" s="172" t="s">
        <v>118</v>
      </c>
      <c r="AU208" s="172" t="s">
        <v>93</v>
      </c>
      <c r="AY208" s="172" t="s">
        <v>117</v>
      </c>
      <c r="BE208" s="259">
        <f t="shared" si="14"/>
        <v>0</v>
      </c>
      <c r="BF208" s="259">
        <f t="shared" si="15"/>
        <v>0</v>
      </c>
      <c r="BG208" s="259">
        <f t="shared" si="16"/>
        <v>0</v>
      </c>
      <c r="BH208" s="259">
        <f t="shared" si="17"/>
        <v>0</v>
      </c>
      <c r="BI208" s="259">
        <f t="shared" si="18"/>
        <v>0</v>
      </c>
      <c r="BJ208" s="172" t="s">
        <v>16</v>
      </c>
      <c r="BK208" s="259">
        <f t="shared" si="19"/>
        <v>0</v>
      </c>
      <c r="BL208" s="172" t="s">
        <v>132</v>
      </c>
      <c r="BM208" s="172" t="s">
        <v>3320</v>
      </c>
    </row>
    <row r="209" spans="2:65" s="182" customFormat="1" ht="25.5" customHeight="1">
      <c r="B209" s="183"/>
      <c r="C209" s="151" t="s">
        <v>502</v>
      </c>
      <c r="D209" s="151" t="s">
        <v>118</v>
      </c>
      <c r="E209" s="152" t="s">
        <v>3321</v>
      </c>
      <c r="F209" s="341" t="s">
        <v>3322</v>
      </c>
      <c r="G209" s="341"/>
      <c r="H209" s="341"/>
      <c r="I209" s="341"/>
      <c r="J209" s="153" t="s">
        <v>142</v>
      </c>
      <c r="K209" s="154">
        <v>20</v>
      </c>
      <c r="L209" s="342"/>
      <c r="M209" s="342"/>
      <c r="N209" s="343">
        <f t="shared" si="10"/>
        <v>0</v>
      </c>
      <c r="O209" s="343"/>
      <c r="P209" s="343"/>
      <c r="Q209" s="343"/>
      <c r="R209" s="186"/>
      <c r="T209" s="254" t="s">
        <v>5</v>
      </c>
      <c r="U209" s="255" t="s">
        <v>36</v>
      </c>
      <c r="V209" s="256"/>
      <c r="W209" s="257">
        <f t="shared" si="11"/>
        <v>0</v>
      </c>
      <c r="X209" s="257">
        <v>0</v>
      </c>
      <c r="Y209" s="257">
        <f t="shared" si="12"/>
        <v>0</v>
      </c>
      <c r="Z209" s="257">
        <v>0</v>
      </c>
      <c r="AA209" s="258">
        <f t="shared" si="13"/>
        <v>0</v>
      </c>
      <c r="AR209" s="172" t="s">
        <v>132</v>
      </c>
      <c r="AT209" s="172" t="s">
        <v>118</v>
      </c>
      <c r="AU209" s="172" t="s">
        <v>93</v>
      </c>
      <c r="AY209" s="172" t="s">
        <v>117</v>
      </c>
      <c r="BE209" s="259">
        <f t="shared" si="14"/>
        <v>0</v>
      </c>
      <c r="BF209" s="259">
        <f t="shared" si="15"/>
        <v>0</v>
      </c>
      <c r="BG209" s="259">
        <f t="shared" si="16"/>
        <v>0</v>
      </c>
      <c r="BH209" s="259">
        <f t="shared" si="17"/>
        <v>0</v>
      </c>
      <c r="BI209" s="259">
        <f t="shared" si="18"/>
        <v>0</v>
      </c>
      <c r="BJ209" s="172" t="s">
        <v>16</v>
      </c>
      <c r="BK209" s="259">
        <f t="shared" si="19"/>
        <v>0</v>
      </c>
      <c r="BL209" s="172" t="s">
        <v>132</v>
      </c>
      <c r="BM209" s="172" t="s">
        <v>3323</v>
      </c>
    </row>
    <row r="210" spans="2:65" s="182" customFormat="1" ht="25.5" customHeight="1">
      <c r="B210" s="183"/>
      <c r="C210" s="151" t="s">
        <v>506</v>
      </c>
      <c r="D210" s="151" t="s">
        <v>118</v>
      </c>
      <c r="E210" s="152" t="s">
        <v>3324</v>
      </c>
      <c r="F210" s="341" t="s">
        <v>3325</v>
      </c>
      <c r="G210" s="341"/>
      <c r="H210" s="341"/>
      <c r="I210" s="341"/>
      <c r="J210" s="153" t="s">
        <v>142</v>
      </c>
      <c r="K210" s="154">
        <v>20</v>
      </c>
      <c r="L210" s="342"/>
      <c r="M210" s="342"/>
      <c r="N210" s="343">
        <f t="shared" si="10"/>
        <v>0</v>
      </c>
      <c r="O210" s="343"/>
      <c r="P210" s="343"/>
      <c r="Q210" s="343"/>
      <c r="R210" s="186"/>
      <c r="T210" s="254" t="s">
        <v>5</v>
      </c>
      <c r="U210" s="255" t="s">
        <v>36</v>
      </c>
      <c r="V210" s="256"/>
      <c r="W210" s="257">
        <f t="shared" si="11"/>
        <v>0</v>
      </c>
      <c r="X210" s="257">
        <v>0</v>
      </c>
      <c r="Y210" s="257">
        <f t="shared" si="12"/>
        <v>0</v>
      </c>
      <c r="Z210" s="257">
        <v>0</v>
      </c>
      <c r="AA210" s="258">
        <f t="shared" si="13"/>
        <v>0</v>
      </c>
      <c r="AR210" s="172" t="s">
        <v>132</v>
      </c>
      <c r="AT210" s="172" t="s">
        <v>118</v>
      </c>
      <c r="AU210" s="172" t="s">
        <v>93</v>
      </c>
      <c r="AY210" s="172" t="s">
        <v>117</v>
      </c>
      <c r="BE210" s="259">
        <f t="shared" si="14"/>
        <v>0</v>
      </c>
      <c r="BF210" s="259">
        <f t="shared" si="15"/>
        <v>0</v>
      </c>
      <c r="BG210" s="259">
        <f t="shared" si="16"/>
        <v>0</v>
      </c>
      <c r="BH210" s="259">
        <f t="shared" si="17"/>
        <v>0</v>
      </c>
      <c r="BI210" s="259">
        <f t="shared" si="18"/>
        <v>0</v>
      </c>
      <c r="BJ210" s="172" t="s">
        <v>16</v>
      </c>
      <c r="BK210" s="259">
        <f t="shared" si="19"/>
        <v>0</v>
      </c>
      <c r="BL210" s="172" t="s">
        <v>132</v>
      </c>
      <c r="BM210" s="172" t="s">
        <v>3326</v>
      </c>
    </row>
    <row r="211" spans="2:65" s="182" customFormat="1" ht="25.5" customHeight="1">
      <c r="B211" s="183"/>
      <c r="C211" s="151" t="s">
        <v>510</v>
      </c>
      <c r="D211" s="151" t="s">
        <v>118</v>
      </c>
      <c r="E211" s="152" t="s">
        <v>3327</v>
      </c>
      <c r="F211" s="341" t="s">
        <v>3328</v>
      </c>
      <c r="G211" s="341"/>
      <c r="H211" s="341"/>
      <c r="I211" s="341"/>
      <c r="J211" s="153" t="s">
        <v>142</v>
      </c>
      <c r="K211" s="154">
        <v>20</v>
      </c>
      <c r="L211" s="342"/>
      <c r="M211" s="342"/>
      <c r="N211" s="343">
        <f t="shared" si="10"/>
        <v>0</v>
      </c>
      <c r="O211" s="343"/>
      <c r="P211" s="343"/>
      <c r="Q211" s="343"/>
      <c r="R211" s="186"/>
      <c r="T211" s="254" t="s">
        <v>5</v>
      </c>
      <c r="U211" s="255" t="s">
        <v>36</v>
      </c>
      <c r="V211" s="256"/>
      <c r="W211" s="257">
        <f t="shared" si="11"/>
        <v>0</v>
      </c>
      <c r="X211" s="257">
        <v>0</v>
      </c>
      <c r="Y211" s="257">
        <f t="shared" si="12"/>
        <v>0</v>
      </c>
      <c r="Z211" s="257">
        <v>0</v>
      </c>
      <c r="AA211" s="258">
        <f t="shared" si="13"/>
        <v>0</v>
      </c>
      <c r="AR211" s="172" t="s">
        <v>132</v>
      </c>
      <c r="AT211" s="172" t="s">
        <v>118</v>
      </c>
      <c r="AU211" s="172" t="s">
        <v>93</v>
      </c>
      <c r="AY211" s="172" t="s">
        <v>117</v>
      </c>
      <c r="BE211" s="259">
        <f t="shared" si="14"/>
        <v>0</v>
      </c>
      <c r="BF211" s="259">
        <f t="shared" si="15"/>
        <v>0</v>
      </c>
      <c r="BG211" s="259">
        <f t="shared" si="16"/>
        <v>0</v>
      </c>
      <c r="BH211" s="259">
        <f t="shared" si="17"/>
        <v>0</v>
      </c>
      <c r="BI211" s="259">
        <f t="shared" si="18"/>
        <v>0</v>
      </c>
      <c r="BJ211" s="172" t="s">
        <v>16</v>
      </c>
      <c r="BK211" s="259">
        <f t="shared" si="19"/>
        <v>0</v>
      </c>
      <c r="BL211" s="172" t="s">
        <v>132</v>
      </c>
      <c r="BM211" s="172" t="s">
        <v>3329</v>
      </c>
    </row>
    <row r="212" spans="2:65" s="182" customFormat="1" ht="25.5" customHeight="1">
      <c r="B212" s="183"/>
      <c r="C212" s="151" t="s">
        <v>514</v>
      </c>
      <c r="D212" s="151" t="s">
        <v>118</v>
      </c>
      <c r="E212" s="152" t="s">
        <v>3330</v>
      </c>
      <c r="F212" s="341" t="s">
        <v>3331</v>
      </c>
      <c r="G212" s="341"/>
      <c r="H212" s="341"/>
      <c r="I212" s="341"/>
      <c r="J212" s="153" t="s">
        <v>142</v>
      </c>
      <c r="K212" s="154">
        <v>20</v>
      </c>
      <c r="L212" s="342"/>
      <c r="M212" s="342"/>
      <c r="N212" s="343">
        <f t="shared" si="10"/>
        <v>0</v>
      </c>
      <c r="O212" s="343"/>
      <c r="P212" s="343"/>
      <c r="Q212" s="343"/>
      <c r="R212" s="186"/>
      <c r="T212" s="254" t="s">
        <v>5</v>
      </c>
      <c r="U212" s="255" t="s">
        <v>36</v>
      </c>
      <c r="V212" s="256"/>
      <c r="W212" s="257">
        <f t="shared" si="11"/>
        <v>0</v>
      </c>
      <c r="X212" s="257">
        <v>0</v>
      </c>
      <c r="Y212" s="257">
        <f t="shared" si="12"/>
        <v>0</v>
      </c>
      <c r="Z212" s="257">
        <v>0</v>
      </c>
      <c r="AA212" s="258">
        <f t="shared" si="13"/>
        <v>0</v>
      </c>
      <c r="AR212" s="172" t="s">
        <v>132</v>
      </c>
      <c r="AT212" s="172" t="s">
        <v>118</v>
      </c>
      <c r="AU212" s="172" t="s">
        <v>93</v>
      </c>
      <c r="AY212" s="172" t="s">
        <v>117</v>
      </c>
      <c r="BE212" s="259">
        <f t="shared" si="14"/>
        <v>0</v>
      </c>
      <c r="BF212" s="259">
        <f t="shared" si="15"/>
        <v>0</v>
      </c>
      <c r="BG212" s="259">
        <f t="shared" si="16"/>
        <v>0</v>
      </c>
      <c r="BH212" s="259">
        <f t="shared" si="17"/>
        <v>0</v>
      </c>
      <c r="BI212" s="259">
        <f t="shared" si="18"/>
        <v>0</v>
      </c>
      <c r="BJ212" s="172" t="s">
        <v>16</v>
      </c>
      <c r="BK212" s="259">
        <f t="shared" si="19"/>
        <v>0</v>
      </c>
      <c r="BL212" s="172" t="s">
        <v>132</v>
      </c>
      <c r="BM212" s="172" t="s">
        <v>3332</v>
      </c>
    </row>
    <row r="213" spans="2:65" s="182" customFormat="1" ht="25.5" customHeight="1">
      <c r="B213" s="183"/>
      <c r="C213" s="151" t="s">
        <v>518</v>
      </c>
      <c r="D213" s="151" t="s">
        <v>118</v>
      </c>
      <c r="E213" s="152" t="s">
        <v>3333</v>
      </c>
      <c r="F213" s="341" t="s">
        <v>3334</v>
      </c>
      <c r="G213" s="341"/>
      <c r="H213" s="341"/>
      <c r="I213" s="341"/>
      <c r="J213" s="153" t="s">
        <v>142</v>
      </c>
      <c r="K213" s="154">
        <v>20</v>
      </c>
      <c r="L213" s="342"/>
      <c r="M213" s="342"/>
      <c r="N213" s="343">
        <f t="shared" si="10"/>
        <v>0</v>
      </c>
      <c r="O213" s="343"/>
      <c r="P213" s="343"/>
      <c r="Q213" s="343"/>
      <c r="R213" s="186"/>
      <c r="T213" s="254" t="s">
        <v>5</v>
      </c>
      <c r="U213" s="255" t="s">
        <v>36</v>
      </c>
      <c r="V213" s="256"/>
      <c r="W213" s="257">
        <f t="shared" si="11"/>
        <v>0</v>
      </c>
      <c r="X213" s="257">
        <v>0</v>
      </c>
      <c r="Y213" s="257">
        <f t="shared" si="12"/>
        <v>0</v>
      </c>
      <c r="Z213" s="257">
        <v>0</v>
      </c>
      <c r="AA213" s="258">
        <f t="shared" si="13"/>
        <v>0</v>
      </c>
      <c r="AR213" s="172" t="s">
        <v>132</v>
      </c>
      <c r="AT213" s="172" t="s">
        <v>118</v>
      </c>
      <c r="AU213" s="172" t="s">
        <v>93</v>
      </c>
      <c r="AY213" s="172" t="s">
        <v>117</v>
      </c>
      <c r="BE213" s="259">
        <f t="shared" si="14"/>
        <v>0</v>
      </c>
      <c r="BF213" s="259">
        <f t="shared" si="15"/>
        <v>0</v>
      </c>
      <c r="BG213" s="259">
        <f t="shared" si="16"/>
        <v>0</v>
      </c>
      <c r="BH213" s="259">
        <f t="shared" si="17"/>
        <v>0</v>
      </c>
      <c r="BI213" s="259">
        <f t="shared" si="18"/>
        <v>0</v>
      </c>
      <c r="BJ213" s="172" t="s">
        <v>16</v>
      </c>
      <c r="BK213" s="259">
        <f t="shared" si="19"/>
        <v>0</v>
      </c>
      <c r="BL213" s="172" t="s">
        <v>132</v>
      </c>
      <c r="BM213" s="172" t="s">
        <v>3335</v>
      </c>
    </row>
    <row r="214" spans="2:65" s="182" customFormat="1" ht="25.5" customHeight="1">
      <c r="B214" s="183"/>
      <c r="C214" s="151" t="s">
        <v>522</v>
      </c>
      <c r="D214" s="151" t="s">
        <v>118</v>
      </c>
      <c r="E214" s="152" t="s">
        <v>3336</v>
      </c>
      <c r="F214" s="341" t="s">
        <v>3337</v>
      </c>
      <c r="G214" s="341"/>
      <c r="H214" s="341"/>
      <c r="I214" s="341"/>
      <c r="J214" s="153" t="s">
        <v>142</v>
      </c>
      <c r="K214" s="154">
        <v>1</v>
      </c>
      <c r="L214" s="342"/>
      <c r="M214" s="342"/>
      <c r="N214" s="343">
        <f t="shared" si="10"/>
        <v>0</v>
      </c>
      <c r="O214" s="343"/>
      <c r="P214" s="343"/>
      <c r="Q214" s="343"/>
      <c r="R214" s="186"/>
      <c r="T214" s="254" t="s">
        <v>5</v>
      </c>
      <c r="U214" s="255" t="s">
        <v>36</v>
      </c>
      <c r="V214" s="256"/>
      <c r="W214" s="257">
        <f t="shared" si="11"/>
        <v>0</v>
      </c>
      <c r="X214" s="257">
        <v>0</v>
      </c>
      <c r="Y214" s="257">
        <f t="shared" si="12"/>
        <v>0</v>
      </c>
      <c r="Z214" s="257">
        <v>0</v>
      </c>
      <c r="AA214" s="258">
        <f t="shared" si="13"/>
        <v>0</v>
      </c>
      <c r="AR214" s="172" t="s">
        <v>132</v>
      </c>
      <c r="AT214" s="172" t="s">
        <v>118</v>
      </c>
      <c r="AU214" s="172" t="s">
        <v>93</v>
      </c>
      <c r="AY214" s="172" t="s">
        <v>117</v>
      </c>
      <c r="BE214" s="259">
        <f t="shared" si="14"/>
        <v>0</v>
      </c>
      <c r="BF214" s="259">
        <f t="shared" si="15"/>
        <v>0</v>
      </c>
      <c r="BG214" s="259">
        <f t="shared" si="16"/>
        <v>0</v>
      </c>
      <c r="BH214" s="259">
        <f t="shared" si="17"/>
        <v>0</v>
      </c>
      <c r="BI214" s="259">
        <f t="shared" si="18"/>
        <v>0</v>
      </c>
      <c r="BJ214" s="172" t="s">
        <v>16</v>
      </c>
      <c r="BK214" s="259">
        <f t="shared" si="19"/>
        <v>0</v>
      </c>
      <c r="BL214" s="172" t="s">
        <v>132</v>
      </c>
      <c r="BM214" s="172" t="s">
        <v>3338</v>
      </c>
    </row>
    <row r="215" spans="2:65" s="182" customFormat="1" ht="25.5" customHeight="1">
      <c r="B215" s="183"/>
      <c r="C215" s="151" t="s">
        <v>526</v>
      </c>
      <c r="D215" s="151" t="s">
        <v>118</v>
      </c>
      <c r="E215" s="152" t="s">
        <v>3339</v>
      </c>
      <c r="F215" s="341" t="s">
        <v>3340</v>
      </c>
      <c r="G215" s="341"/>
      <c r="H215" s="341"/>
      <c r="I215" s="341"/>
      <c r="J215" s="153" t="s">
        <v>142</v>
      </c>
      <c r="K215" s="154">
        <v>1</v>
      </c>
      <c r="L215" s="342"/>
      <c r="M215" s="342"/>
      <c r="N215" s="343">
        <f t="shared" si="10"/>
        <v>0</v>
      </c>
      <c r="O215" s="343"/>
      <c r="P215" s="343"/>
      <c r="Q215" s="343"/>
      <c r="R215" s="186"/>
      <c r="T215" s="254" t="s">
        <v>5</v>
      </c>
      <c r="U215" s="255" t="s">
        <v>36</v>
      </c>
      <c r="V215" s="256"/>
      <c r="W215" s="257">
        <f t="shared" si="11"/>
        <v>0</v>
      </c>
      <c r="X215" s="257">
        <v>0</v>
      </c>
      <c r="Y215" s="257">
        <f t="shared" si="12"/>
        <v>0</v>
      </c>
      <c r="Z215" s="257">
        <v>0</v>
      </c>
      <c r="AA215" s="258">
        <f t="shared" si="13"/>
        <v>0</v>
      </c>
      <c r="AR215" s="172" t="s">
        <v>132</v>
      </c>
      <c r="AT215" s="172" t="s">
        <v>118</v>
      </c>
      <c r="AU215" s="172" t="s">
        <v>93</v>
      </c>
      <c r="AY215" s="172" t="s">
        <v>117</v>
      </c>
      <c r="BE215" s="259">
        <f t="shared" si="14"/>
        <v>0</v>
      </c>
      <c r="BF215" s="259">
        <f t="shared" si="15"/>
        <v>0</v>
      </c>
      <c r="BG215" s="259">
        <f t="shared" si="16"/>
        <v>0</v>
      </c>
      <c r="BH215" s="259">
        <f t="shared" si="17"/>
        <v>0</v>
      </c>
      <c r="BI215" s="259">
        <f t="shared" si="18"/>
        <v>0</v>
      </c>
      <c r="BJ215" s="172" t="s">
        <v>16</v>
      </c>
      <c r="BK215" s="259">
        <f t="shared" si="19"/>
        <v>0</v>
      </c>
      <c r="BL215" s="172" t="s">
        <v>132</v>
      </c>
      <c r="BM215" s="172" t="s">
        <v>3341</v>
      </c>
    </row>
    <row r="216" spans="2:65" s="182" customFormat="1" ht="25.5" customHeight="1">
      <c r="B216" s="183"/>
      <c r="C216" s="151" t="s">
        <v>530</v>
      </c>
      <c r="D216" s="151" t="s">
        <v>118</v>
      </c>
      <c r="E216" s="152" t="s">
        <v>3342</v>
      </c>
      <c r="F216" s="341" t="s">
        <v>3343</v>
      </c>
      <c r="G216" s="341"/>
      <c r="H216" s="341"/>
      <c r="I216" s="341"/>
      <c r="J216" s="153" t="s">
        <v>142</v>
      </c>
      <c r="K216" s="154">
        <v>1</v>
      </c>
      <c r="L216" s="342"/>
      <c r="M216" s="342"/>
      <c r="N216" s="343">
        <f t="shared" si="10"/>
        <v>0</v>
      </c>
      <c r="O216" s="343"/>
      <c r="P216" s="343"/>
      <c r="Q216" s="343"/>
      <c r="R216" s="186"/>
      <c r="T216" s="254" t="s">
        <v>5</v>
      </c>
      <c r="U216" s="255" t="s">
        <v>36</v>
      </c>
      <c r="V216" s="256"/>
      <c r="W216" s="257">
        <f t="shared" si="11"/>
        <v>0</v>
      </c>
      <c r="X216" s="257">
        <v>0</v>
      </c>
      <c r="Y216" s="257">
        <f t="shared" si="12"/>
        <v>0</v>
      </c>
      <c r="Z216" s="257">
        <v>0</v>
      </c>
      <c r="AA216" s="258">
        <f t="shared" si="13"/>
        <v>0</v>
      </c>
      <c r="AR216" s="172" t="s">
        <v>132</v>
      </c>
      <c r="AT216" s="172" t="s">
        <v>118</v>
      </c>
      <c r="AU216" s="172" t="s">
        <v>93</v>
      </c>
      <c r="AY216" s="172" t="s">
        <v>117</v>
      </c>
      <c r="BE216" s="259">
        <f t="shared" si="14"/>
        <v>0</v>
      </c>
      <c r="BF216" s="259">
        <f t="shared" si="15"/>
        <v>0</v>
      </c>
      <c r="BG216" s="259">
        <f t="shared" si="16"/>
        <v>0</v>
      </c>
      <c r="BH216" s="259">
        <f t="shared" si="17"/>
        <v>0</v>
      </c>
      <c r="BI216" s="259">
        <f t="shared" si="18"/>
        <v>0</v>
      </c>
      <c r="BJ216" s="172" t="s">
        <v>16</v>
      </c>
      <c r="BK216" s="259">
        <f t="shared" si="19"/>
        <v>0</v>
      </c>
      <c r="BL216" s="172" t="s">
        <v>132</v>
      </c>
      <c r="BM216" s="172" t="s">
        <v>3344</v>
      </c>
    </row>
    <row r="217" spans="2:65" s="182" customFormat="1" ht="25.5" customHeight="1">
      <c r="B217" s="183"/>
      <c r="C217" s="151" t="s">
        <v>534</v>
      </c>
      <c r="D217" s="151" t="s">
        <v>118</v>
      </c>
      <c r="E217" s="152" t="s">
        <v>3345</v>
      </c>
      <c r="F217" s="341" t="s">
        <v>3346</v>
      </c>
      <c r="G217" s="341"/>
      <c r="H217" s="341"/>
      <c r="I217" s="341"/>
      <c r="J217" s="153" t="s">
        <v>142</v>
      </c>
      <c r="K217" s="154">
        <v>1</v>
      </c>
      <c r="L217" s="342"/>
      <c r="M217" s="342"/>
      <c r="N217" s="343">
        <f t="shared" si="10"/>
        <v>0</v>
      </c>
      <c r="O217" s="343"/>
      <c r="P217" s="343"/>
      <c r="Q217" s="343"/>
      <c r="R217" s="186"/>
      <c r="T217" s="254" t="s">
        <v>5</v>
      </c>
      <c r="U217" s="255" t="s">
        <v>36</v>
      </c>
      <c r="V217" s="256"/>
      <c r="W217" s="257">
        <f t="shared" si="11"/>
        <v>0</v>
      </c>
      <c r="X217" s="257">
        <v>0</v>
      </c>
      <c r="Y217" s="257">
        <f t="shared" si="12"/>
        <v>0</v>
      </c>
      <c r="Z217" s="257">
        <v>0</v>
      </c>
      <c r="AA217" s="258">
        <f t="shared" si="13"/>
        <v>0</v>
      </c>
      <c r="AR217" s="172" t="s">
        <v>132</v>
      </c>
      <c r="AT217" s="172" t="s">
        <v>118</v>
      </c>
      <c r="AU217" s="172" t="s">
        <v>93</v>
      </c>
      <c r="AY217" s="172" t="s">
        <v>117</v>
      </c>
      <c r="BE217" s="259">
        <f t="shared" si="14"/>
        <v>0</v>
      </c>
      <c r="BF217" s="259">
        <f t="shared" si="15"/>
        <v>0</v>
      </c>
      <c r="BG217" s="259">
        <f t="shared" si="16"/>
        <v>0</v>
      </c>
      <c r="BH217" s="259">
        <f t="shared" si="17"/>
        <v>0</v>
      </c>
      <c r="BI217" s="259">
        <f t="shared" si="18"/>
        <v>0</v>
      </c>
      <c r="BJ217" s="172" t="s">
        <v>16</v>
      </c>
      <c r="BK217" s="259">
        <f t="shared" si="19"/>
        <v>0</v>
      </c>
      <c r="BL217" s="172" t="s">
        <v>132</v>
      </c>
      <c r="BM217" s="172" t="s">
        <v>3347</v>
      </c>
    </row>
    <row r="218" spans="2:65" s="182" customFormat="1" ht="25.5" customHeight="1">
      <c r="B218" s="183"/>
      <c r="C218" s="151" t="s">
        <v>538</v>
      </c>
      <c r="D218" s="151" t="s">
        <v>118</v>
      </c>
      <c r="E218" s="152" t="s">
        <v>3348</v>
      </c>
      <c r="F218" s="341" t="s">
        <v>3349</v>
      </c>
      <c r="G218" s="341"/>
      <c r="H218" s="341"/>
      <c r="I218" s="341"/>
      <c r="J218" s="153" t="s">
        <v>142</v>
      </c>
      <c r="K218" s="154">
        <v>1</v>
      </c>
      <c r="L218" s="342"/>
      <c r="M218" s="342"/>
      <c r="N218" s="343">
        <f t="shared" si="10"/>
        <v>0</v>
      </c>
      <c r="O218" s="343"/>
      <c r="P218" s="343"/>
      <c r="Q218" s="343"/>
      <c r="R218" s="186"/>
      <c r="T218" s="254" t="s">
        <v>5</v>
      </c>
      <c r="U218" s="255" t="s">
        <v>36</v>
      </c>
      <c r="V218" s="256"/>
      <c r="W218" s="257">
        <f t="shared" si="11"/>
        <v>0</v>
      </c>
      <c r="X218" s="257">
        <v>0</v>
      </c>
      <c r="Y218" s="257">
        <f t="shared" si="12"/>
        <v>0</v>
      </c>
      <c r="Z218" s="257">
        <v>0</v>
      </c>
      <c r="AA218" s="258">
        <f t="shared" si="13"/>
        <v>0</v>
      </c>
      <c r="AR218" s="172" t="s">
        <v>132</v>
      </c>
      <c r="AT218" s="172" t="s">
        <v>118</v>
      </c>
      <c r="AU218" s="172" t="s">
        <v>93</v>
      </c>
      <c r="AY218" s="172" t="s">
        <v>117</v>
      </c>
      <c r="BE218" s="259">
        <f t="shared" si="14"/>
        <v>0</v>
      </c>
      <c r="BF218" s="259">
        <f t="shared" si="15"/>
        <v>0</v>
      </c>
      <c r="BG218" s="259">
        <f t="shared" si="16"/>
        <v>0</v>
      </c>
      <c r="BH218" s="259">
        <f t="shared" si="17"/>
        <v>0</v>
      </c>
      <c r="BI218" s="259">
        <f t="shared" si="18"/>
        <v>0</v>
      </c>
      <c r="BJ218" s="172" t="s">
        <v>16</v>
      </c>
      <c r="BK218" s="259">
        <f t="shared" si="19"/>
        <v>0</v>
      </c>
      <c r="BL218" s="172" t="s">
        <v>132</v>
      </c>
      <c r="BM218" s="172" t="s">
        <v>3350</v>
      </c>
    </row>
    <row r="219" spans="2:65" s="182" customFormat="1" ht="25.5" customHeight="1">
      <c r="B219" s="183"/>
      <c r="C219" s="151" t="s">
        <v>542</v>
      </c>
      <c r="D219" s="151" t="s">
        <v>118</v>
      </c>
      <c r="E219" s="152" t="s">
        <v>3351</v>
      </c>
      <c r="F219" s="341" t="s">
        <v>3352</v>
      </c>
      <c r="G219" s="341"/>
      <c r="H219" s="341"/>
      <c r="I219" s="341"/>
      <c r="J219" s="153" t="s">
        <v>142</v>
      </c>
      <c r="K219" s="154">
        <v>1</v>
      </c>
      <c r="L219" s="342"/>
      <c r="M219" s="342"/>
      <c r="N219" s="343">
        <f t="shared" si="10"/>
        <v>0</v>
      </c>
      <c r="O219" s="343"/>
      <c r="P219" s="343"/>
      <c r="Q219" s="343"/>
      <c r="R219" s="186"/>
      <c r="T219" s="254" t="s">
        <v>5</v>
      </c>
      <c r="U219" s="255" t="s">
        <v>36</v>
      </c>
      <c r="V219" s="256"/>
      <c r="W219" s="257">
        <f t="shared" si="11"/>
        <v>0</v>
      </c>
      <c r="X219" s="257">
        <v>0</v>
      </c>
      <c r="Y219" s="257">
        <f t="shared" si="12"/>
        <v>0</v>
      </c>
      <c r="Z219" s="257">
        <v>0</v>
      </c>
      <c r="AA219" s="258">
        <f t="shared" si="13"/>
        <v>0</v>
      </c>
      <c r="AR219" s="172" t="s">
        <v>132</v>
      </c>
      <c r="AT219" s="172" t="s">
        <v>118</v>
      </c>
      <c r="AU219" s="172" t="s">
        <v>93</v>
      </c>
      <c r="AY219" s="172" t="s">
        <v>117</v>
      </c>
      <c r="BE219" s="259">
        <f t="shared" si="14"/>
        <v>0</v>
      </c>
      <c r="BF219" s="259">
        <f t="shared" si="15"/>
        <v>0</v>
      </c>
      <c r="BG219" s="259">
        <f t="shared" si="16"/>
        <v>0</v>
      </c>
      <c r="BH219" s="259">
        <f t="shared" si="17"/>
        <v>0</v>
      </c>
      <c r="BI219" s="259">
        <f t="shared" si="18"/>
        <v>0</v>
      </c>
      <c r="BJ219" s="172" t="s">
        <v>16</v>
      </c>
      <c r="BK219" s="259">
        <f t="shared" si="19"/>
        <v>0</v>
      </c>
      <c r="BL219" s="172" t="s">
        <v>132</v>
      </c>
      <c r="BM219" s="172" t="s">
        <v>3353</v>
      </c>
    </row>
    <row r="220" spans="2:65" s="182" customFormat="1" ht="25.5" customHeight="1">
      <c r="B220" s="183"/>
      <c r="C220" s="151" t="s">
        <v>546</v>
      </c>
      <c r="D220" s="151" t="s">
        <v>118</v>
      </c>
      <c r="E220" s="152" t="s">
        <v>3354</v>
      </c>
      <c r="F220" s="341" t="s">
        <v>3355</v>
      </c>
      <c r="G220" s="341"/>
      <c r="H220" s="341"/>
      <c r="I220" s="341"/>
      <c r="J220" s="153" t="s">
        <v>142</v>
      </c>
      <c r="K220" s="154">
        <v>1</v>
      </c>
      <c r="L220" s="342"/>
      <c r="M220" s="342"/>
      <c r="N220" s="343">
        <f t="shared" si="10"/>
        <v>0</v>
      </c>
      <c r="O220" s="343"/>
      <c r="P220" s="343"/>
      <c r="Q220" s="343"/>
      <c r="R220" s="186"/>
      <c r="T220" s="254" t="s">
        <v>5</v>
      </c>
      <c r="U220" s="255" t="s">
        <v>36</v>
      </c>
      <c r="V220" s="256"/>
      <c r="W220" s="257">
        <f t="shared" si="11"/>
        <v>0</v>
      </c>
      <c r="X220" s="257">
        <v>0</v>
      </c>
      <c r="Y220" s="257">
        <f t="shared" si="12"/>
        <v>0</v>
      </c>
      <c r="Z220" s="257">
        <v>0</v>
      </c>
      <c r="AA220" s="258">
        <f t="shared" si="13"/>
        <v>0</v>
      </c>
      <c r="AR220" s="172" t="s">
        <v>132</v>
      </c>
      <c r="AT220" s="172" t="s">
        <v>118</v>
      </c>
      <c r="AU220" s="172" t="s">
        <v>93</v>
      </c>
      <c r="AY220" s="172" t="s">
        <v>117</v>
      </c>
      <c r="BE220" s="259">
        <f t="shared" si="14"/>
        <v>0</v>
      </c>
      <c r="BF220" s="259">
        <f t="shared" si="15"/>
        <v>0</v>
      </c>
      <c r="BG220" s="259">
        <f t="shared" si="16"/>
        <v>0</v>
      </c>
      <c r="BH220" s="259">
        <f t="shared" si="17"/>
        <v>0</v>
      </c>
      <c r="BI220" s="259">
        <f t="shared" si="18"/>
        <v>0</v>
      </c>
      <c r="BJ220" s="172" t="s">
        <v>16</v>
      </c>
      <c r="BK220" s="259">
        <f t="shared" si="19"/>
        <v>0</v>
      </c>
      <c r="BL220" s="172" t="s">
        <v>132</v>
      </c>
      <c r="BM220" s="172" t="s">
        <v>3356</v>
      </c>
    </row>
    <row r="221" spans="2:65" s="182" customFormat="1" ht="25.5" customHeight="1">
      <c r="B221" s="183"/>
      <c r="C221" s="151" t="s">
        <v>550</v>
      </c>
      <c r="D221" s="151" t="s">
        <v>118</v>
      </c>
      <c r="E221" s="152" t="s">
        <v>3357</v>
      </c>
      <c r="F221" s="341" t="s">
        <v>3358</v>
      </c>
      <c r="G221" s="341"/>
      <c r="H221" s="341"/>
      <c r="I221" s="341"/>
      <c r="J221" s="153" t="s">
        <v>142</v>
      </c>
      <c r="K221" s="154">
        <v>1</v>
      </c>
      <c r="L221" s="342"/>
      <c r="M221" s="342"/>
      <c r="N221" s="343">
        <f t="shared" si="10"/>
        <v>0</v>
      </c>
      <c r="O221" s="343"/>
      <c r="P221" s="343"/>
      <c r="Q221" s="343"/>
      <c r="R221" s="186"/>
      <c r="T221" s="254" t="s">
        <v>5</v>
      </c>
      <c r="U221" s="255" t="s">
        <v>36</v>
      </c>
      <c r="V221" s="256"/>
      <c r="W221" s="257">
        <f t="shared" si="11"/>
        <v>0</v>
      </c>
      <c r="X221" s="257">
        <v>0</v>
      </c>
      <c r="Y221" s="257">
        <f t="shared" si="12"/>
        <v>0</v>
      </c>
      <c r="Z221" s="257">
        <v>0</v>
      </c>
      <c r="AA221" s="258">
        <f t="shared" si="13"/>
        <v>0</v>
      </c>
      <c r="AR221" s="172" t="s">
        <v>132</v>
      </c>
      <c r="AT221" s="172" t="s">
        <v>118</v>
      </c>
      <c r="AU221" s="172" t="s">
        <v>93</v>
      </c>
      <c r="AY221" s="172" t="s">
        <v>117</v>
      </c>
      <c r="BE221" s="259">
        <f t="shared" si="14"/>
        <v>0</v>
      </c>
      <c r="BF221" s="259">
        <f t="shared" si="15"/>
        <v>0</v>
      </c>
      <c r="BG221" s="259">
        <f t="shared" si="16"/>
        <v>0</v>
      </c>
      <c r="BH221" s="259">
        <f t="shared" si="17"/>
        <v>0</v>
      </c>
      <c r="BI221" s="259">
        <f t="shared" si="18"/>
        <v>0</v>
      </c>
      <c r="BJ221" s="172" t="s">
        <v>16</v>
      </c>
      <c r="BK221" s="259">
        <f t="shared" si="19"/>
        <v>0</v>
      </c>
      <c r="BL221" s="172" t="s">
        <v>132</v>
      </c>
      <c r="BM221" s="172" t="s">
        <v>3359</v>
      </c>
    </row>
    <row r="222" spans="2:65" s="182" customFormat="1" ht="25.5" customHeight="1">
      <c r="B222" s="183"/>
      <c r="C222" s="151" t="s">
        <v>554</v>
      </c>
      <c r="D222" s="151" t="s">
        <v>118</v>
      </c>
      <c r="E222" s="152" t="s">
        <v>3360</v>
      </c>
      <c r="F222" s="341" t="s">
        <v>3361</v>
      </c>
      <c r="G222" s="341"/>
      <c r="H222" s="341"/>
      <c r="I222" s="341"/>
      <c r="J222" s="153" t="s">
        <v>142</v>
      </c>
      <c r="K222" s="154">
        <v>1</v>
      </c>
      <c r="L222" s="342"/>
      <c r="M222" s="342"/>
      <c r="N222" s="343">
        <f t="shared" si="10"/>
        <v>0</v>
      </c>
      <c r="O222" s="343"/>
      <c r="P222" s="343"/>
      <c r="Q222" s="343"/>
      <c r="R222" s="186"/>
      <c r="T222" s="254" t="s">
        <v>5</v>
      </c>
      <c r="U222" s="255" t="s">
        <v>36</v>
      </c>
      <c r="V222" s="256"/>
      <c r="W222" s="257">
        <f t="shared" si="11"/>
        <v>0</v>
      </c>
      <c r="X222" s="257">
        <v>0</v>
      </c>
      <c r="Y222" s="257">
        <f t="shared" si="12"/>
        <v>0</v>
      </c>
      <c r="Z222" s="257">
        <v>0</v>
      </c>
      <c r="AA222" s="258">
        <f t="shared" si="13"/>
        <v>0</v>
      </c>
      <c r="AR222" s="172" t="s">
        <v>132</v>
      </c>
      <c r="AT222" s="172" t="s">
        <v>118</v>
      </c>
      <c r="AU222" s="172" t="s">
        <v>93</v>
      </c>
      <c r="AY222" s="172" t="s">
        <v>117</v>
      </c>
      <c r="BE222" s="259">
        <f t="shared" si="14"/>
        <v>0</v>
      </c>
      <c r="BF222" s="259">
        <f t="shared" si="15"/>
        <v>0</v>
      </c>
      <c r="BG222" s="259">
        <f t="shared" si="16"/>
        <v>0</v>
      </c>
      <c r="BH222" s="259">
        <f t="shared" si="17"/>
        <v>0</v>
      </c>
      <c r="BI222" s="259">
        <f t="shared" si="18"/>
        <v>0</v>
      </c>
      <c r="BJ222" s="172" t="s">
        <v>16</v>
      </c>
      <c r="BK222" s="259">
        <f t="shared" si="19"/>
        <v>0</v>
      </c>
      <c r="BL222" s="172" t="s">
        <v>132</v>
      </c>
      <c r="BM222" s="172" t="s">
        <v>3362</v>
      </c>
    </row>
    <row r="223" spans="2:65" s="182" customFormat="1" ht="16.5" customHeight="1">
      <c r="B223" s="183"/>
      <c r="C223" s="151" t="s">
        <v>558</v>
      </c>
      <c r="D223" s="151" t="s">
        <v>118</v>
      </c>
      <c r="E223" s="152" t="s">
        <v>3363</v>
      </c>
      <c r="F223" s="341" t="s">
        <v>3364</v>
      </c>
      <c r="G223" s="341"/>
      <c r="H223" s="341"/>
      <c r="I223" s="341"/>
      <c r="J223" s="153" t="s">
        <v>142</v>
      </c>
      <c r="K223" s="154">
        <v>1</v>
      </c>
      <c r="L223" s="342"/>
      <c r="M223" s="342"/>
      <c r="N223" s="343">
        <f t="shared" si="10"/>
        <v>0</v>
      </c>
      <c r="O223" s="343"/>
      <c r="P223" s="343"/>
      <c r="Q223" s="343"/>
      <c r="R223" s="186"/>
      <c r="T223" s="254" t="s">
        <v>5</v>
      </c>
      <c r="U223" s="255" t="s">
        <v>36</v>
      </c>
      <c r="V223" s="256"/>
      <c r="W223" s="257">
        <f t="shared" si="11"/>
        <v>0</v>
      </c>
      <c r="X223" s="257">
        <v>0</v>
      </c>
      <c r="Y223" s="257">
        <f t="shared" si="12"/>
        <v>0</v>
      </c>
      <c r="Z223" s="257">
        <v>0</v>
      </c>
      <c r="AA223" s="258">
        <f t="shared" si="13"/>
        <v>0</v>
      </c>
      <c r="AR223" s="172" t="s">
        <v>132</v>
      </c>
      <c r="AT223" s="172" t="s">
        <v>118</v>
      </c>
      <c r="AU223" s="172" t="s">
        <v>93</v>
      </c>
      <c r="AY223" s="172" t="s">
        <v>117</v>
      </c>
      <c r="BE223" s="259">
        <f t="shared" si="14"/>
        <v>0</v>
      </c>
      <c r="BF223" s="259">
        <f t="shared" si="15"/>
        <v>0</v>
      </c>
      <c r="BG223" s="259">
        <f t="shared" si="16"/>
        <v>0</v>
      </c>
      <c r="BH223" s="259">
        <f t="shared" si="17"/>
        <v>0</v>
      </c>
      <c r="BI223" s="259">
        <f t="shared" si="18"/>
        <v>0</v>
      </c>
      <c r="BJ223" s="172" t="s">
        <v>16</v>
      </c>
      <c r="BK223" s="259">
        <f t="shared" si="19"/>
        <v>0</v>
      </c>
      <c r="BL223" s="172" t="s">
        <v>132</v>
      </c>
      <c r="BM223" s="172" t="s">
        <v>3365</v>
      </c>
    </row>
    <row r="224" spans="2:65" s="182" customFormat="1" ht="25.5" customHeight="1">
      <c r="B224" s="183"/>
      <c r="C224" s="151" t="s">
        <v>562</v>
      </c>
      <c r="D224" s="151" t="s">
        <v>118</v>
      </c>
      <c r="E224" s="152" t="s">
        <v>3366</v>
      </c>
      <c r="F224" s="341" t="s">
        <v>3367</v>
      </c>
      <c r="G224" s="341"/>
      <c r="H224" s="341"/>
      <c r="I224" s="341"/>
      <c r="J224" s="153" t="s">
        <v>142</v>
      </c>
      <c r="K224" s="154">
        <v>1</v>
      </c>
      <c r="L224" s="342"/>
      <c r="M224" s="342"/>
      <c r="N224" s="343">
        <f t="shared" si="10"/>
        <v>0</v>
      </c>
      <c r="O224" s="343"/>
      <c r="P224" s="343"/>
      <c r="Q224" s="343"/>
      <c r="R224" s="186"/>
      <c r="T224" s="254" t="s">
        <v>5</v>
      </c>
      <c r="U224" s="255" t="s">
        <v>36</v>
      </c>
      <c r="V224" s="256"/>
      <c r="W224" s="257">
        <f t="shared" si="11"/>
        <v>0</v>
      </c>
      <c r="X224" s="257">
        <v>0</v>
      </c>
      <c r="Y224" s="257">
        <f t="shared" si="12"/>
        <v>0</v>
      </c>
      <c r="Z224" s="257">
        <v>0</v>
      </c>
      <c r="AA224" s="258">
        <f t="shared" si="13"/>
        <v>0</v>
      </c>
      <c r="AR224" s="172" t="s">
        <v>132</v>
      </c>
      <c r="AT224" s="172" t="s">
        <v>118</v>
      </c>
      <c r="AU224" s="172" t="s">
        <v>93</v>
      </c>
      <c r="AY224" s="172" t="s">
        <v>117</v>
      </c>
      <c r="BE224" s="259">
        <f t="shared" si="14"/>
        <v>0</v>
      </c>
      <c r="BF224" s="259">
        <f t="shared" si="15"/>
        <v>0</v>
      </c>
      <c r="BG224" s="259">
        <f t="shared" si="16"/>
        <v>0</v>
      </c>
      <c r="BH224" s="259">
        <f t="shared" si="17"/>
        <v>0</v>
      </c>
      <c r="BI224" s="259">
        <f t="shared" si="18"/>
        <v>0</v>
      </c>
      <c r="BJ224" s="172" t="s">
        <v>16</v>
      </c>
      <c r="BK224" s="259">
        <f t="shared" si="19"/>
        <v>0</v>
      </c>
      <c r="BL224" s="172" t="s">
        <v>132</v>
      </c>
      <c r="BM224" s="172" t="s">
        <v>3368</v>
      </c>
    </row>
    <row r="225" spans="2:65" s="182" customFormat="1" ht="25.5" customHeight="1">
      <c r="B225" s="183"/>
      <c r="C225" s="151" t="s">
        <v>566</v>
      </c>
      <c r="D225" s="151" t="s">
        <v>118</v>
      </c>
      <c r="E225" s="152" t="s">
        <v>3369</v>
      </c>
      <c r="F225" s="341" t="s">
        <v>3370</v>
      </c>
      <c r="G225" s="341"/>
      <c r="H225" s="341"/>
      <c r="I225" s="341"/>
      <c r="J225" s="153" t="s">
        <v>142</v>
      </c>
      <c r="K225" s="154">
        <v>1</v>
      </c>
      <c r="L225" s="342"/>
      <c r="M225" s="342"/>
      <c r="N225" s="343">
        <f t="shared" si="10"/>
        <v>0</v>
      </c>
      <c r="O225" s="343"/>
      <c r="P225" s="343"/>
      <c r="Q225" s="343"/>
      <c r="R225" s="186"/>
      <c r="T225" s="254" t="s">
        <v>5</v>
      </c>
      <c r="U225" s="255" t="s">
        <v>36</v>
      </c>
      <c r="V225" s="256"/>
      <c r="W225" s="257">
        <f t="shared" si="11"/>
        <v>0</v>
      </c>
      <c r="X225" s="257">
        <v>0</v>
      </c>
      <c r="Y225" s="257">
        <f t="shared" si="12"/>
        <v>0</v>
      </c>
      <c r="Z225" s="257">
        <v>0</v>
      </c>
      <c r="AA225" s="258">
        <f t="shared" si="13"/>
        <v>0</v>
      </c>
      <c r="AR225" s="172" t="s">
        <v>132</v>
      </c>
      <c r="AT225" s="172" t="s">
        <v>118</v>
      </c>
      <c r="AU225" s="172" t="s">
        <v>93</v>
      </c>
      <c r="AY225" s="172" t="s">
        <v>117</v>
      </c>
      <c r="BE225" s="259">
        <f t="shared" si="14"/>
        <v>0</v>
      </c>
      <c r="BF225" s="259">
        <f t="shared" si="15"/>
        <v>0</v>
      </c>
      <c r="BG225" s="259">
        <f t="shared" si="16"/>
        <v>0</v>
      </c>
      <c r="BH225" s="259">
        <f t="shared" si="17"/>
        <v>0</v>
      </c>
      <c r="BI225" s="259">
        <f t="shared" si="18"/>
        <v>0</v>
      </c>
      <c r="BJ225" s="172" t="s">
        <v>16</v>
      </c>
      <c r="BK225" s="259">
        <f t="shared" si="19"/>
        <v>0</v>
      </c>
      <c r="BL225" s="172" t="s">
        <v>132</v>
      </c>
      <c r="BM225" s="172" t="s">
        <v>3371</v>
      </c>
    </row>
    <row r="226" spans="2:65" s="182" customFormat="1" ht="25.5" customHeight="1">
      <c r="B226" s="183"/>
      <c r="C226" s="151" t="s">
        <v>570</v>
      </c>
      <c r="D226" s="151" t="s">
        <v>118</v>
      </c>
      <c r="E226" s="152" t="s">
        <v>3372</v>
      </c>
      <c r="F226" s="341" t="s">
        <v>3373</v>
      </c>
      <c r="G226" s="341"/>
      <c r="H226" s="341"/>
      <c r="I226" s="341"/>
      <c r="J226" s="153" t="s">
        <v>142</v>
      </c>
      <c r="K226" s="154">
        <v>1</v>
      </c>
      <c r="L226" s="342"/>
      <c r="M226" s="342"/>
      <c r="N226" s="343">
        <f t="shared" si="10"/>
        <v>0</v>
      </c>
      <c r="O226" s="343"/>
      <c r="P226" s="343"/>
      <c r="Q226" s="343"/>
      <c r="R226" s="186"/>
      <c r="T226" s="254" t="s">
        <v>5</v>
      </c>
      <c r="U226" s="255" t="s">
        <v>36</v>
      </c>
      <c r="V226" s="256"/>
      <c r="W226" s="257">
        <f t="shared" si="11"/>
        <v>0</v>
      </c>
      <c r="X226" s="257">
        <v>0</v>
      </c>
      <c r="Y226" s="257">
        <f t="shared" si="12"/>
        <v>0</v>
      </c>
      <c r="Z226" s="257">
        <v>0</v>
      </c>
      <c r="AA226" s="258">
        <f t="shared" si="13"/>
        <v>0</v>
      </c>
      <c r="AR226" s="172" t="s">
        <v>132</v>
      </c>
      <c r="AT226" s="172" t="s">
        <v>118</v>
      </c>
      <c r="AU226" s="172" t="s">
        <v>93</v>
      </c>
      <c r="AY226" s="172" t="s">
        <v>117</v>
      </c>
      <c r="BE226" s="259">
        <f t="shared" si="14"/>
        <v>0</v>
      </c>
      <c r="BF226" s="259">
        <f t="shared" si="15"/>
        <v>0</v>
      </c>
      <c r="BG226" s="259">
        <f t="shared" si="16"/>
        <v>0</v>
      </c>
      <c r="BH226" s="259">
        <f t="shared" si="17"/>
        <v>0</v>
      </c>
      <c r="BI226" s="259">
        <f t="shared" si="18"/>
        <v>0</v>
      </c>
      <c r="BJ226" s="172" t="s">
        <v>16</v>
      </c>
      <c r="BK226" s="259">
        <f t="shared" si="19"/>
        <v>0</v>
      </c>
      <c r="BL226" s="172" t="s">
        <v>132</v>
      </c>
      <c r="BM226" s="172" t="s">
        <v>3374</v>
      </c>
    </row>
    <row r="227" spans="2:65" s="182" customFormat="1" ht="38.25" customHeight="1">
      <c r="B227" s="183"/>
      <c r="C227" s="151" t="s">
        <v>574</v>
      </c>
      <c r="D227" s="151" t="s">
        <v>118</v>
      </c>
      <c r="E227" s="152" t="s">
        <v>3375</v>
      </c>
      <c r="F227" s="341" t="s">
        <v>3376</v>
      </c>
      <c r="G227" s="341"/>
      <c r="H227" s="341"/>
      <c r="I227" s="341"/>
      <c r="J227" s="153" t="s">
        <v>142</v>
      </c>
      <c r="K227" s="154">
        <v>1</v>
      </c>
      <c r="L227" s="342"/>
      <c r="M227" s="342"/>
      <c r="N227" s="343">
        <f t="shared" si="10"/>
        <v>0</v>
      </c>
      <c r="O227" s="343"/>
      <c r="P227" s="343"/>
      <c r="Q227" s="343"/>
      <c r="R227" s="186"/>
      <c r="T227" s="254" t="s">
        <v>5</v>
      </c>
      <c r="U227" s="255" t="s">
        <v>36</v>
      </c>
      <c r="V227" s="256"/>
      <c r="W227" s="257">
        <f t="shared" si="11"/>
        <v>0</v>
      </c>
      <c r="X227" s="257">
        <v>0</v>
      </c>
      <c r="Y227" s="257">
        <f t="shared" si="12"/>
        <v>0</v>
      </c>
      <c r="Z227" s="257">
        <v>0</v>
      </c>
      <c r="AA227" s="258">
        <f t="shared" si="13"/>
        <v>0</v>
      </c>
      <c r="AR227" s="172" t="s">
        <v>132</v>
      </c>
      <c r="AT227" s="172" t="s">
        <v>118</v>
      </c>
      <c r="AU227" s="172" t="s">
        <v>93</v>
      </c>
      <c r="AY227" s="172" t="s">
        <v>117</v>
      </c>
      <c r="BE227" s="259">
        <f t="shared" si="14"/>
        <v>0</v>
      </c>
      <c r="BF227" s="259">
        <f t="shared" si="15"/>
        <v>0</v>
      </c>
      <c r="BG227" s="259">
        <f t="shared" si="16"/>
        <v>0</v>
      </c>
      <c r="BH227" s="259">
        <f t="shared" si="17"/>
        <v>0</v>
      </c>
      <c r="BI227" s="259">
        <f t="shared" si="18"/>
        <v>0</v>
      </c>
      <c r="BJ227" s="172" t="s">
        <v>16</v>
      </c>
      <c r="BK227" s="259">
        <f t="shared" si="19"/>
        <v>0</v>
      </c>
      <c r="BL227" s="172" t="s">
        <v>132</v>
      </c>
      <c r="BM227" s="172" t="s">
        <v>3377</v>
      </c>
    </row>
    <row r="228" spans="2:65" s="182" customFormat="1" ht="38.25" customHeight="1">
      <c r="B228" s="183"/>
      <c r="C228" s="151" t="s">
        <v>578</v>
      </c>
      <c r="D228" s="151" t="s">
        <v>118</v>
      </c>
      <c r="E228" s="152" t="s">
        <v>3378</v>
      </c>
      <c r="F228" s="341" t="s">
        <v>3379</v>
      </c>
      <c r="G228" s="341"/>
      <c r="H228" s="341"/>
      <c r="I228" s="341"/>
      <c r="J228" s="153" t="s">
        <v>142</v>
      </c>
      <c r="K228" s="154">
        <v>1</v>
      </c>
      <c r="L228" s="342"/>
      <c r="M228" s="342"/>
      <c r="N228" s="343">
        <f t="shared" si="10"/>
        <v>0</v>
      </c>
      <c r="O228" s="343"/>
      <c r="P228" s="343"/>
      <c r="Q228" s="343"/>
      <c r="R228" s="186"/>
      <c r="T228" s="254" t="s">
        <v>5</v>
      </c>
      <c r="U228" s="255" t="s">
        <v>36</v>
      </c>
      <c r="V228" s="256"/>
      <c r="W228" s="257">
        <f t="shared" si="11"/>
        <v>0</v>
      </c>
      <c r="X228" s="257">
        <v>0</v>
      </c>
      <c r="Y228" s="257">
        <f t="shared" si="12"/>
        <v>0</v>
      </c>
      <c r="Z228" s="257">
        <v>0</v>
      </c>
      <c r="AA228" s="258">
        <f t="shared" si="13"/>
        <v>0</v>
      </c>
      <c r="AR228" s="172" t="s">
        <v>132</v>
      </c>
      <c r="AT228" s="172" t="s">
        <v>118</v>
      </c>
      <c r="AU228" s="172" t="s">
        <v>93</v>
      </c>
      <c r="AY228" s="172" t="s">
        <v>117</v>
      </c>
      <c r="BE228" s="259">
        <f t="shared" si="14"/>
        <v>0</v>
      </c>
      <c r="BF228" s="259">
        <f t="shared" si="15"/>
        <v>0</v>
      </c>
      <c r="BG228" s="259">
        <f t="shared" si="16"/>
        <v>0</v>
      </c>
      <c r="BH228" s="259">
        <f t="shared" si="17"/>
        <v>0</v>
      </c>
      <c r="BI228" s="259">
        <f t="shared" si="18"/>
        <v>0</v>
      </c>
      <c r="BJ228" s="172" t="s">
        <v>16</v>
      </c>
      <c r="BK228" s="259">
        <f t="shared" si="19"/>
        <v>0</v>
      </c>
      <c r="BL228" s="172" t="s">
        <v>132</v>
      </c>
      <c r="BM228" s="172" t="s">
        <v>3380</v>
      </c>
    </row>
    <row r="229" spans="2:65" s="182" customFormat="1" ht="25.5" customHeight="1">
      <c r="B229" s="183"/>
      <c r="C229" s="151" t="s">
        <v>582</v>
      </c>
      <c r="D229" s="151" t="s">
        <v>118</v>
      </c>
      <c r="E229" s="152" t="s">
        <v>3381</v>
      </c>
      <c r="F229" s="341" t="s">
        <v>3382</v>
      </c>
      <c r="G229" s="341"/>
      <c r="H229" s="341"/>
      <c r="I229" s="341"/>
      <c r="J229" s="153" t="s">
        <v>142</v>
      </c>
      <c r="K229" s="154">
        <v>1</v>
      </c>
      <c r="L229" s="342"/>
      <c r="M229" s="342"/>
      <c r="N229" s="343">
        <f t="shared" si="10"/>
        <v>0</v>
      </c>
      <c r="O229" s="343"/>
      <c r="P229" s="343"/>
      <c r="Q229" s="343"/>
      <c r="R229" s="186"/>
      <c r="T229" s="254" t="s">
        <v>5</v>
      </c>
      <c r="U229" s="255" t="s">
        <v>36</v>
      </c>
      <c r="V229" s="256"/>
      <c r="W229" s="257">
        <f t="shared" si="11"/>
        <v>0</v>
      </c>
      <c r="X229" s="257">
        <v>0</v>
      </c>
      <c r="Y229" s="257">
        <f t="shared" si="12"/>
        <v>0</v>
      </c>
      <c r="Z229" s="257">
        <v>0</v>
      </c>
      <c r="AA229" s="258">
        <f t="shared" si="13"/>
        <v>0</v>
      </c>
      <c r="AR229" s="172" t="s">
        <v>132</v>
      </c>
      <c r="AT229" s="172" t="s">
        <v>118</v>
      </c>
      <c r="AU229" s="172" t="s">
        <v>93</v>
      </c>
      <c r="AY229" s="172" t="s">
        <v>117</v>
      </c>
      <c r="BE229" s="259">
        <f t="shared" si="14"/>
        <v>0</v>
      </c>
      <c r="BF229" s="259">
        <f t="shared" si="15"/>
        <v>0</v>
      </c>
      <c r="BG229" s="259">
        <f t="shared" si="16"/>
        <v>0</v>
      </c>
      <c r="BH229" s="259">
        <f t="shared" si="17"/>
        <v>0</v>
      </c>
      <c r="BI229" s="259">
        <f t="shared" si="18"/>
        <v>0</v>
      </c>
      <c r="BJ229" s="172" t="s">
        <v>16</v>
      </c>
      <c r="BK229" s="259">
        <f t="shared" si="19"/>
        <v>0</v>
      </c>
      <c r="BL229" s="172" t="s">
        <v>132</v>
      </c>
      <c r="BM229" s="172" t="s">
        <v>3383</v>
      </c>
    </row>
    <row r="230" spans="2:65" s="182" customFormat="1" ht="38.25" customHeight="1">
      <c r="B230" s="183"/>
      <c r="C230" s="151" t="s">
        <v>586</v>
      </c>
      <c r="D230" s="151" t="s">
        <v>118</v>
      </c>
      <c r="E230" s="152" t="s">
        <v>3384</v>
      </c>
      <c r="F230" s="341" t="s">
        <v>3385</v>
      </c>
      <c r="G230" s="341"/>
      <c r="H230" s="341"/>
      <c r="I230" s="341"/>
      <c r="J230" s="153" t="s">
        <v>142</v>
      </c>
      <c r="K230" s="154">
        <v>1</v>
      </c>
      <c r="L230" s="342"/>
      <c r="M230" s="342"/>
      <c r="N230" s="343">
        <f t="shared" si="10"/>
        <v>0</v>
      </c>
      <c r="O230" s="343"/>
      <c r="P230" s="343"/>
      <c r="Q230" s="343"/>
      <c r="R230" s="186"/>
      <c r="T230" s="254" t="s">
        <v>5</v>
      </c>
      <c r="U230" s="255" t="s">
        <v>36</v>
      </c>
      <c r="V230" s="256"/>
      <c r="W230" s="257">
        <f t="shared" si="11"/>
        <v>0</v>
      </c>
      <c r="X230" s="257">
        <v>0</v>
      </c>
      <c r="Y230" s="257">
        <f t="shared" si="12"/>
        <v>0</v>
      </c>
      <c r="Z230" s="257">
        <v>0</v>
      </c>
      <c r="AA230" s="258">
        <f t="shared" si="13"/>
        <v>0</v>
      </c>
      <c r="AR230" s="172" t="s">
        <v>132</v>
      </c>
      <c r="AT230" s="172" t="s">
        <v>118</v>
      </c>
      <c r="AU230" s="172" t="s">
        <v>93</v>
      </c>
      <c r="AY230" s="172" t="s">
        <v>117</v>
      </c>
      <c r="BE230" s="259">
        <f t="shared" si="14"/>
        <v>0</v>
      </c>
      <c r="BF230" s="259">
        <f t="shared" si="15"/>
        <v>0</v>
      </c>
      <c r="BG230" s="259">
        <f t="shared" si="16"/>
        <v>0</v>
      </c>
      <c r="BH230" s="259">
        <f t="shared" si="17"/>
        <v>0</v>
      </c>
      <c r="BI230" s="259">
        <f t="shared" si="18"/>
        <v>0</v>
      </c>
      <c r="BJ230" s="172" t="s">
        <v>16</v>
      </c>
      <c r="BK230" s="259">
        <f t="shared" si="19"/>
        <v>0</v>
      </c>
      <c r="BL230" s="172" t="s">
        <v>132</v>
      </c>
      <c r="BM230" s="172" t="s">
        <v>3386</v>
      </c>
    </row>
    <row r="231" spans="2:65" s="182" customFormat="1" ht="38.25" customHeight="1">
      <c r="B231" s="183"/>
      <c r="C231" s="151" t="s">
        <v>590</v>
      </c>
      <c r="D231" s="151" t="s">
        <v>118</v>
      </c>
      <c r="E231" s="152" t="s">
        <v>3387</v>
      </c>
      <c r="F231" s="341" t="s">
        <v>3388</v>
      </c>
      <c r="G231" s="341"/>
      <c r="H231" s="341"/>
      <c r="I231" s="341"/>
      <c r="J231" s="153" t="s">
        <v>142</v>
      </c>
      <c r="K231" s="154">
        <v>1</v>
      </c>
      <c r="L231" s="342"/>
      <c r="M231" s="342"/>
      <c r="N231" s="343">
        <f t="shared" si="10"/>
        <v>0</v>
      </c>
      <c r="O231" s="343"/>
      <c r="P231" s="343"/>
      <c r="Q231" s="343"/>
      <c r="R231" s="186"/>
      <c r="T231" s="254" t="s">
        <v>5</v>
      </c>
      <c r="U231" s="255" t="s">
        <v>36</v>
      </c>
      <c r="V231" s="256"/>
      <c r="W231" s="257">
        <f t="shared" si="11"/>
        <v>0</v>
      </c>
      <c r="X231" s="257">
        <v>0</v>
      </c>
      <c r="Y231" s="257">
        <f t="shared" si="12"/>
        <v>0</v>
      </c>
      <c r="Z231" s="257">
        <v>0</v>
      </c>
      <c r="AA231" s="258">
        <f t="shared" si="13"/>
        <v>0</v>
      </c>
      <c r="AR231" s="172" t="s">
        <v>132</v>
      </c>
      <c r="AT231" s="172" t="s">
        <v>118</v>
      </c>
      <c r="AU231" s="172" t="s">
        <v>93</v>
      </c>
      <c r="AY231" s="172" t="s">
        <v>117</v>
      </c>
      <c r="BE231" s="259">
        <f t="shared" si="14"/>
        <v>0</v>
      </c>
      <c r="BF231" s="259">
        <f t="shared" si="15"/>
        <v>0</v>
      </c>
      <c r="BG231" s="259">
        <f t="shared" si="16"/>
        <v>0</v>
      </c>
      <c r="BH231" s="259">
        <f t="shared" si="17"/>
        <v>0</v>
      </c>
      <c r="BI231" s="259">
        <f t="shared" si="18"/>
        <v>0</v>
      </c>
      <c r="BJ231" s="172" t="s">
        <v>16</v>
      </c>
      <c r="BK231" s="259">
        <f t="shared" si="19"/>
        <v>0</v>
      </c>
      <c r="BL231" s="172" t="s">
        <v>132</v>
      </c>
      <c r="BM231" s="172" t="s">
        <v>3389</v>
      </c>
    </row>
    <row r="232" spans="2:65" s="182" customFormat="1" ht="25.5" customHeight="1">
      <c r="B232" s="183"/>
      <c r="C232" s="151" t="s">
        <v>594</v>
      </c>
      <c r="D232" s="151" t="s">
        <v>118</v>
      </c>
      <c r="E232" s="152" t="s">
        <v>3390</v>
      </c>
      <c r="F232" s="341" t="s">
        <v>3391</v>
      </c>
      <c r="G232" s="341"/>
      <c r="H232" s="341"/>
      <c r="I232" s="341"/>
      <c r="J232" s="153" t="s">
        <v>142</v>
      </c>
      <c r="K232" s="154">
        <v>1</v>
      </c>
      <c r="L232" s="342"/>
      <c r="M232" s="342"/>
      <c r="N232" s="343">
        <f t="shared" si="10"/>
        <v>0</v>
      </c>
      <c r="O232" s="343"/>
      <c r="P232" s="343"/>
      <c r="Q232" s="343"/>
      <c r="R232" s="186"/>
      <c r="T232" s="254" t="s">
        <v>5</v>
      </c>
      <c r="U232" s="255" t="s">
        <v>36</v>
      </c>
      <c r="V232" s="256"/>
      <c r="W232" s="257">
        <f t="shared" si="11"/>
        <v>0</v>
      </c>
      <c r="X232" s="257">
        <v>0</v>
      </c>
      <c r="Y232" s="257">
        <f t="shared" si="12"/>
        <v>0</v>
      </c>
      <c r="Z232" s="257">
        <v>0</v>
      </c>
      <c r="AA232" s="258">
        <f t="shared" si="13"/>
        <v>0</v>
      </c>
      <c r="AR232" s="172" t="s">
        <v>132</v>
      </c>
      <c r="AT232" s="172" t="s">
        <v>118</v>
      </c>
      <c r="AU232" s="172" t="s">
        <v>93</v>
      </c>
      <c r="AY232" s="172" t="s">
        <v>117</v>
      </c>
      <c r="BE232" s="259">
        <f t="shared" si="14"/>
        <v>0</v>
      </c>
      <c r="BF232" s="259">
        <f t="shared" si="15"/>
        <v>0</v>
      </c>
      <c r="BG232" s="259">
        <f t="shared" si="16"/>
        <v>0</v>
      </c>
      <c r="BH232" s="259">
        <f t="shared" si="17"/>
        <v>0</v>
      </c>
      <c r="BI232" s="259">
        <f t="shared" si="18"/>
        <v>0</v>
      </c>
      <c r="BJ232" s="172" t="s">
        <v>16</v>
      </c>
      <c r="BK232" s="259">
        <f t="shared" si="19"/>
        <v>0</v>
      </c>
      <c r="BL232" s="172" t="s">
        <v>132</v>
      </c>
      <c r="BM232" s="172" t="s">
        <v>3392</v>
      </c>
    </row>
    <row r="233" spans="2:65" s="182" customFormat="1" ht="38.25" customHeight="1">
      <c r="B233" s="183"/>
      <c r="C233" s="151" t="s">
        <v>598</v>
      </c>
      <c r="D233" s="151" t="s">
        <v>118</v>
      </c>
      <c r="E233" s="152" t="s">
        <v>3393</v>
      </c>
      <c r="F233" s="341" t="s">
        <v>3394</v>
      </c>
      <c r="G233" s="341"/>
      <c r="H233" s="341"/>
      <c r="I233" s="341"/>
      <c r="J233" s="153" t="s">
        <v>142</v>
      </c>
      <c r="K233" s="154">
        <v>1</v>
      </c>
      <c r="L233" s="342"/>
      <c r="M233" s="342"/>
      <c r="N233" s="343">
        <f t="shared" si="10"/>
        <v>0</v>
      </c>
      <c r="O233" s="343"/>
      <c r="P233" s="343"/>
      <c r="Q233" s="343"/>
      <c r="R233" s="186"/>
      <c r="T233" s="254" t="s">
        <v>5</v>
      </c>
      <c r="U233" s="255" t="s">
        <v>36</v>
      </c>
      <c r="V233" s="256"/>
      <c r="W233" s="257">
        <f t="shared" si="11"/>
        <v>0</v>
      </c>
      <c r="X233" s="257">
        <v>0</v>
      </c>
      <c r="Y233" s="257">
        <f t="shared" si="12"/>
        <v>0</v>
      </c>
      <c r="Z233" s="257">
        <v>0</v>
      </c>
      <c r="AA233" s="258">
        <f t="shared" si="13"/>
        <v>0</v>
      </c>
      <c r="AR233" s="172" t="s">
        <v>132</v>
      </c>
      <c r="AT233" s="172" t="s">
        <v>118</v>
      </c>
      <c r="AU233" s="172" t="s">
        <v>93</v>
      </c>
      <c r="AY233" s="172" t="s">
        <v>117</v>
      </c>
      <c r="BE233" s="259">
        <f t="shared" si="14"/>
        <v>0</v>
      </c>
      <c r="BF233" s="259">
        <f t="shared" si="15"/>
        <v>0</v>
      </c>
      <c r="BG233" s="259">
        <f t="shared" si="16"/>
        <v>0</v>
      </c>
      <c r="BH233" s="259">
        <f t="shared" si="17"/>
        <v>0</v>
      </c>
      <c r="BI233" s="259">
        <f t="shared" si="18"/>
        <v>0</v>
      </c>
      <c r="BJ233" s="172" t="s">
        <v>16</v>
      </c>
      <c r="BK233" s="259">
        <f t="shared" si="19"/>
        <v>0</v>
      </c>
      <c r="BL233" s="172" t="s">
        <v>132</v>
      </c>
      <c r="BM233" s="172" t="s">
        <v>3395</v>
      </c>
    </row>
    <row r="234" spans="2:65" s="182" customFormat="1" ht="38.25" customHeight="1">
      <c r="B234" s="183"/>
      <c r="C234" s="151" t="s">
        <v>602</v>
      </c>
      <c r="D234" s="151" t="s">
        <v>118</v>
      </c>
      <c r="E234" s="152" t="s">
        <v>3396</v>
      </c>
      <c r="F234" s="341" t="s">
        <v>3397</v>
      </c>
      <c r="G234" s="341"/>
      <c r="H234" s="341"/>
      <c r="I234" s="341"/>
      <c r="J234" s="153" t="s">
        <v>142</v>
      </c>
      <c r="K234" s="154">
        <v>1</v>
      </c>
      <c r="L234" s="342"/>
      <c r="M234" s="342"/>
      <c r="N234" s="343">
        <f t="shared" si="10"/>
        <v>0</v>
      </c>
      <c r="O234" s="343"/>
      <c r="P234" s="343"/>
      <c r="Q234" s="343"/>
      <c r="R234" s="186"/>
      <c r="T234" s="254" t="s">
        <v>5</v>
      </c>
      <c r="U234" s="255" t="s">
        <v>36</v>
      </c>
      <c r="V234" s="256"/>
      <c r="W234" s="257">
        <f t="shared" si="11"/>
        <v>0</v>
      </c>
      <c r="X234" s="257">
        <v>0</v>
      </c>
      <c r="Y234" s="257">
        <f t="shared" si="12"/>
        <v>0</v>
      </c>
      <c r="Z234" s="257">
        <v>0</v>
      </c>
      <c r="AA234" s="258">
        <f t="shared" si="13"/>
        <v>0</v>
      </c>
      <c r="AR234" s="172" t="s">
        <v>132</v>
      </c>
      <c r="AT234" s="172" t="s">
        <v>118</v>
      </c>
      <c r="AU234" s="172" t="s">
        <v>93</v>
      </c>
      <c r="AY234" s="172" t="s">
        <v>117</v>
      </c>
      <c r="BE234" s="259">
        <f t="shared" si="14"/>
        <v>0</v>
      </c>
      <c r="BF234" s="259">
        <f t="shared" si="15"/>
        <v>0</v>
      </c>
      <c r="BG234" s="259">
        <f t="shared" si="16"/>
        <v>0</v>
      </c>
      <c r="BH234" s="259">
        <f t="shared" si="17"/>
        <v>0</v>
      </c>
      <c r="BI234" s="259">
        <f t="shared" si="18"/>
        <v>0</v>
      </c>
      <c r="BJ234" s="172" t="s">
        <v>16</v>
      </c>
      <c r="BK234" s="259">
        <f t="shared" si="19"/>
        <v>0</v>
      </c>
      <c r="BL234" s="172" t="s">
        <v>132</v>
      </c>
      <c r="BM234" s="172" t="s">
        <v>3398</v>
      </c>
    </row>
    <row r="235" spans="2:65" s="182" customFormat="1" ht="25.5" customHeight="1">
      <c r="B235" s="183"/>
      <c r="C235" s="151" t="s">
        <v>606</v>
      </c>
      <c r="D235" s="151" t="s">
        <v>118</v>
      </c>
      <c r="E235" s="152" t="s">
        <v>3399</v>
      </c>
      <c r="F235" s="341" t="s">
        <v>3400</v>
      </c>
      <c r="G235" s="341"/>
      <c r="H235" s="341"/>
      <c r="I235" s="341"/>
      <c r="J235" s="153" t="s">
        <v>142</v>
      </c>
      <c r="K235" s="154">
        <v>1</v>
      </c>
      <c r="L235" s="342"/>
      <c r="M235" s="342"/>
      <c r="N235" s="343">
        <f t="shared" si="10"/>
        <v>0</v>
      </c>
      <c r="O235" s="343"/>
      <c r="P235" s="343"/>
      <c r="Q235" s="343"/>
      <c r="R235" s="186"/>
      <c r="T235" s="254" t="s">
        <v>5</v>
      </c>
      <c r="U235" s="255" t="s">
        <v>36</v>
      </c>
      <c r="V235" s="256"/>
      <c r="W235" s="257">
        <f t="shared" si="11"/>
        <v>0</v>
      </c>
      <c r="X235" s="257">
        <v>0</v>
      </c>
      <c r="Y235" s="257">
        <f t="shared" si="12"/>
        <v>0</v>
      </c>
      <c r="Z235" s="257">
        <v>0</v>
      </c>
      <c r="AA235" s="258">
        <f t="shared" si="13"/>
        <v>0</v>
      </c>
      <c r="AR235" s="172" t="s">
        <v>132</v>
      </c>
      <c r="AT235" s="172" t="s">
        <v>118</v>
      </c>
      <c r="AU235" s="172" t="s">
        <v>93</v>
      </c>
      <c r="AY235" s="172" t="s">
        <v>117</v>
      </c>
      <c r="BE235" s="259">
        <f t="shared" si="14"/>
        <v>0</v>
      </c>
      <c r="BF235" s="259">
        <f t="shared" si="15"/>
        <v>0</v>
      </c>
      <c r="BG235" s="259">
        <f t="shared" si="16"/>
        <v>0</v>
      </c>
      <c r="BH235" s="259">
        <f t="shared" si="17"/>
        <v>0</v>
      </c>
      <c r="BI235" s="259">
        <f t="shared" si="18"/>
        <v>0</v>
      </c>
      <c r="BJ235" s="172" t="s">
        <v>16</v>
      </c>
      <c r="BK235" s="259">
        <f t="shared" si="19"/>
        <v>0</v>
      </c>
      <c r="BL235" s="172" t="s">
        <v>132</v>
      </c>
      <c r="BM235" s="172" t="s">
        <v>3401</v>
      </c>
    </row>
    <row r="236" spans="2:65" s="182" customFormat="1" ht="25.5" customHeight="1">
      <c r="B236" s="183"/>
      <c r="C236" s="151" t="s">
        <v>610</v>
      </c>
      <c r="D236" s="151" t="s">
        <v>118</v>
      </c>
      <c r="E236" s="152" t="s">
        <v>3402</v>
      </c>
      <c r="F236" s="341" t="s">
        <v>3403</v>
      </c>
      <c r="G236" s="341"/>
      <c r="H236" s="341"/>
      <c r="I236" s="341"/>
      <c r="J236" s="153" t="s">
        <v>142</v>
      </c>
      <c r="K236" s="154">
        <v>1</v>
      </c>
      <c r="L236" s="342"/>
      <c r="M236" s="342"/>
      <c r="N236" s="343">
        <f t="shared" si="10"/>
        <v>0</v>
      </c>
      <c r="O236" s="343"/>
      <c r="P236" s="343"/>
      <c r="Q236" s="343"/>
      <c r="R236" s="186"/>
      <c r="T236" s="254" t="s">
        <v>5</v>
      </c>
      <c r="U236" s="255" t="s">
        <v>36</v>
      </c>
      <c r="V236" s="256"/>
      <c r="W236" s="257">
        <f t="shared" si="11"/>
        <v>0</v>
      </c>
      <c r="X236" s="257">
        <v>0</v>
      </c>
      <c r="Y236" s="257">
        <f t="shared" si="12"/>
        <v>0</v>
      </c>
      <c r="Z236" s="257">
        <v>0</v>
      </c>
      <c r="AA236" s="258">
        <f t="shared" si="13"/>
        <v>0</v>
      </c>
      <c r="AR236" s="172" t="s">
        <v>132</v>
      </c>
      <c r="AT236" s="172" t="s">
        <v>118</v>
      </c>
      <c r="AU236" s="172" t="s">
        <v>93</v>
      </c>
      <c r="AY236" s="172" t="s">
        <v>117</v>
      </c>
      <c r="BE236" s="259">
        <f t="shared" si="14"/>
        <v>0</v>
      </c>
      <c r="BF236" s="259">
        <f t="shared" si="15"/>
        <v>0</v>
      </c>
      <c r="BG236" s="259">
        <f t="shared" si="16"/>
        <v>0</v>
      </c>
      <c r="BH236" s="259">
        <f t="shared" si="17"/>
        <v>0</v>
      </c>
      <c r="BI236" s="259">
        <f t="shared" si="18"/>
        <v>0</v>
      </c>
      <c r="BJ236" s="172" t="s">
        <v>16</v>
      </c>
      <c r="BK236" s="259">
        <f t="shared" si="19"/>
        <v>0</v>
      </c>
      <c r="BL236" s="172" t="s">
        <v>132</v>
      </c>
      <c r="BM236" s="172" t="s">
        <v>3404</v>
      </c>
    </row>
    <row r="237" spans="2:65" s="182" customFormat="1" ht="25.5" customHeight="1">
      <c r="B237" s="183"/>
      <c r="C237" s="151" t="s">
        <v>614</v>
      </c>
      <c r="D237" s="151" t="s">
        <v>118</v>
      </c>
      <c r="E237" s="152" t="s">
        <v>3405</v>
      </c>
      <c r="F237" s="341" t="s">
        <v>3406</v>
      </c>
      <c r="G237" s="341"/>
      <c r="H237" s="341"/>
      <c r="I237" s="341"/>
      <c r="J237" s="153" t="s">
        <v>142</v>
      </c>
      <c r="K237" s="154">
        <v>1</v>
      </c>
      <c r="L237" s="342"/>
      <c r="M237" s="342"/>
      <c r="N237" s="343">
        <f t="shared" si="10"/>
        <v>0</v>
      </c>
      <c r="O237" s="343"/>
      <c r="P237" s="343"/>
      <c r="Q237" s="343"/>
      <c r="R237" s="186"/>
      <c r="T237" s="254" t="s">
        <v>5</v>
      </c>
      <c r="U237" s="255" t="s">
        <v>36</v>
      </c>
      <c r="V237" s="256"/>
      <c r="W237" s="257">
        <f t="shared" si="11"/>
        <v>0</v>
      </c>
      <c r="X237" s="257">
        <v>0</v>
      </c>
      <c r="Y237" s="257">
        <f t="shared" si="12"/>
        <v>0</v>
      </c>
      <c r="Z237" s="257">
        <v>0</v>
      </c>
      <c r="AA237" s="258">
        <f t="shared" si="13"/>
        <v>0</v>
      </c>
      <c r="AR237" s="172" t="s">
        <v>132</v>
      </c>
      <c r="AT237" s="172" t="s">
        <v>118</v>
      </c>
      <c r="AU237" s="172" t="s">
        <v>93</v>
      </c>
      <c r="AY237" s="172" t="s">
        <v>117</v>
      </c>
      <c r="BE237" s="259">
        <f t="shared" si="14"/>
        <v>0</v>
      </c>
      <c r="BF237" s="259">
        <f t="shared" si="15"/>
        <v>0</v>
      </c>
      <c r="BG237" s="259">
        <f t="shared" si="16"/>
        <v>0</v>
      </c>
      <c r="BH237" s="259">
        <f t="shared" si="17"/>
        <v>0</v>
      </c>
      <c r="BI237" s="259">
        <f t="shared" si="18"/>
        <v>0</v>
      </c>
      <c r="BJ237" s="172" t="s">
        <v>16</v>
      </c>
      <c r="BK237" s="259">
        <f t="shared" si="19"/>
        <v>0</v>
      </c>
      <c r="BL237" s="172" t="s">
        <v>132</v>
      </c>
      <c r="BM237" s="172" t="s">
        <v>3407</v>
      </c>
    </row>
    <row r="238" spans="2:65" s="182" customFormat="1" ht="25.5" customHeight="1">
      <c r="B238" s="183"/>
      <c r="C238" s="151" t="s">
        <v>618</v>
      </c>
      <c r="D238" s="151" t="s">
        <v>118</v>
      </c>
      <c r="E238" s="152" t="s">
        <v>3408</v>
      </c>
      <c r="F238" s="341" t="s">
        <v>3409</v>
      </c>
      <c r="G238" s="341"/>
      <c r="H238" s="341"/>
      <c r="I238" s="341"/>
      <c r="J238" s="153" t="s">
        <v>142</v>
      </c>
      <c r="K238" s="154">
        <v>1</v>
      </c>
      <c r="L238" s="342"/>
      <c r="M238" s="342"/>
      <c r="N238" s="343">
        <f t="shared" si="10"/>
        <v>0</v>
      </c>
      <c r="O238" s="343"/>
      <c r="P238" s="343"/>
      <c r="Q238" s="343"/>
      <c r="R238" s="186"/>
      <c r="T238" s="254" t="s">
        <v>5</v>
      </c>
      <c r="U238" s="255" t="s">
        <v>36</v>
      </c>
      <c r="V238" s="256"/>
      <c r="W238" s="257">
        <f t="shared" si="11"/>
        <v>0</v>
      </c>
      <c r="X238" s="257">
        <v>0</v>
      </c>
      <c r="Y238" s="257">
        <f t="shared" si="12"/>
        <v>0</v>
      </c>
      <c r="Z238" s="257">
        <v>0</v>
      </c>
      <c r="AA238" s="258">
        <f t="shared" si="13"/>
        <v>0</v>
      </c>
      <c r="AR238" s="172" t="s">
        <v>132</v>
      </c>
      <c r="AT238" s="172" t="s">
        <v>118</v>
      </c>
      <c r="AU238" s="172" t="s">
        <v>93</v>
      </c>
      <c r="AY238" s="172" t="s">
        <v>117</v>
      </c>
      <c r="BE238" s="259">
        <f t="shared" si="14"/>
        <v>0</v>
      </c>
      <c r="BF238" s="259">
        <f t="shared" si="15"/>
        <v>0</v>
      </c>
      <c r="BG238" s="259">
        <f t="shared" si="16"/>
        <v>0</v>
      </c>
      <c r="BH238" s="259">
        <f t="shared" si="17"/>
        <v>0</v>
      </c>
      <c r="BI238" s="259">
        <f t="shared" si="18"/>
        <v>0</v>
      </c>
      <c r="BJ238" s="172" t="s">
        <v>16</v>
      </c>
      <c r="BK238" s="259">
        <f t="shared" si="19"/>
        <v>0</v>
      </c>
      <c r="BL238" s="172" t="s">
        <v>132</v>
      </c>
      <c r="BM238" s="172" t="s">
        <v>3410</v>
      </c>
    </row>
    <row r="239" spans="2:65" s="182" customFormat="1" ht="25.5" customHeight="1">
      <c r="B239" s="183"/>
      <c r="C239" s="151" t="s">
        <v>622</v>
      </c>
      <c r="D239" s="151" t="s">
        <v>118</v>
      </c>
      <c r="E239" s="152" t="s">
        <v>3411</v>
      </c>
      <c r="F239" s="341" t="s">
        <v>3412</v>
      </c>
      <c r="G239" s="341"/>
      <c r="H239" s="341"/>
      <c r="I239" s="341"/>
      <c r="J239" s="153" t="s">
        <v>142</v>
      </c>
      <c r="K239" s="154">
        <v>1</v>
      </c>
      <c r="L239" s="342"/>
      <c r="M239" s="342"/>
      <c r="N239" s="343">
        <f t="shared" si="10"/>
        <v>0</v>
      </c>
      <c r="O239" s="343"/>
      <c r="P239" s="343"/>
      <c r="Q239" s="343"/>
      <c r="R239" s="186"/>
      <c r="T239" s="254" t="s">
        <v>5</v>
      </c>
      <c r="U239" s="255" t="s">
        <v>36</v>
      </c>
      <c r="V239" s="256"/>
      <c r="W239" s="257">
        <f t="shared" si="11"/>
        <v>0</v>
      </c>
      <c r="X239" s="257">
        <v>0</v>
      </c>
      <c r="Y239" s="257">
        <f t="shared" si="12"/>
        <v>0</v>
      </c>
      <c r="Z239" s="257">
        <v>0</v>
      </c>
      <c r="AA239" s="258">
        <f t="shared" si="13"/>
        <v>0</v>
      </c>
      <c r="AR239" s="172" t="s">
        <v>132</v>
      </c>
      <c r="AT239" s="172" t="s">
        <v>118</v>
      </c>
      <c r="AU239" s="172" t="s">
        <v>93</v>
      </c>
      <c r="AY239" s="172" t="s">
        <v>117</v>
      </c>
      <c r="BE239" s="259">
        <f t="shared" si="14"/>
        <v>0</v>
      </c>
      <c r="BF239" s="259">
        <f t="shared" si="15"/>
        <v>0</v>
      </c>
      <c r="BG239" s="259">
        <f t="shared" si="16"/>
        <v>0</v>
      </c>
      <c r="BH239" s="259">
        <f t="shared" si="17"/>
        <v>0</v>
      </c>
      <c r="BI239" s="259">
        <f t="shared" si="18"/>
        <v>0</v>
      </c>
      <c r="BJ239" s="172" t="s">
        <v>16</v>
      </c>
      <c r="BK239" s="259">
        <f t="shared" si="19"/>
        <v>0</v>
      </c>
      <c r="BL239" s="172" t="s">
        <v>132</v>
      </c>
      <c r="BM239" s="172" t="s">
        <v>3413</v>
      </c>
    </row>
    <row r="240" spans="2:65" s="182" customFormat="1" ht="25.5" customHeight="1">
      <c r="B240" s="183"/>
      <c r="C240" s="151" t="s">
        <v>626</v>
      </c>
      <c r="D240" s="151" t="s">
        <v>118</v>
      </c>
      <c r="E240" s="152" t="s">
        <v>3414</v>
      </c>
      <c r="F240" s="341" t="s">
        <v>3415</v>
      </c>
      <c r="G240" s="341"/>
      <c r="H240" s="341"/>
      <c r="I240" s="341"/>
      <c r="J240" s="153" t="s">
        <v>142</v>
      </c>
      <c r="K240" s="154">
        <v>1</v>
      </c>
      <c r="L240" s="342"/>
      <c r="M240" s="342"/>
      <c r="N240" s="343">
        <f t="shared" si="10"/>
        <v>0</v>
      </c>
      <c r="O240" s="343"/>
      <c r="P240" s="343"/>
      <c r="Q240" s="343"/>
      <c r="R240" s="186"/>
      <c r="T240" s="254" t="s">
        <v>5</v>
      </c>
      <c r="U240" s="255" t="s">
        <v>36</v>
      </c>
      <c r="V240" s="256"/>
      <c r="W240" s="257">
        <f t="shared" si="11"/>
        <v>0</v>
      </c>
      <c r="X240" s="257">
        <v>0</v>
      </c>
      <c r="Y240" s="257">
        <f t="shared" si="12"/>
        <v>0</v>
      </c>
      <c r="Z240" s="257">
        <v>0</v>
      </c>
      <c r="AA240" s="258">
        <f t="shared" si="13"/>
        <v>0</v>
      </c>
      <c r="AR240" s="172" t="s">
        <v>132</v>
      </c>
      <c r="AT240" s="172" t="s">
        <v>118</v>
      </c>
      <c r="AU240" s="172" t="s">
        <v>93</v>
      </c>
      <c r="AY240" s="172" t="s">
        <v>117</v>
      </c>
      <c r="BE240" s="259">
        <f t="shared" si="14"/>
        <v>0</v>
      </c>
      <c r="BF240" s="259">
        <f t="shared" si="15"/>
        <v>0</v>
      </c>
      <c r="BG240" s="259">
        <f t="shared" si="16"/>
        <v>0</v>
      </c>
      <c r="BH240" s="259">
        <f t="shared" si="17"/>
        <v>0</v>
      </c>
      <c r="BI240" s="259">
        <f t="shared" si="18"/>
        <v>0</v>
      </c>
      <c r="BJ240" s="172" t="s">
        <v>16</v>
      </c>
      <c r="BK240" s="259">
        <f t="shared" si="19"/>
        <v>0</v>
      </c>
      <c r="BL240" s="172" t="s">
        <v>132</v>
      </c>
      <c r="BM240" s="172" t="s">
        <v>3416</v>
      </c>
    </row>
    <row r="241" spans="2:65" s="182" customFormat="1" ht="38.25" customHeight="1">
      <c r="B241" s="183"/>
      <c r="C241" s="151" t="s">
        <v>630</v>
      </c>
      <c r="D241" s="151" t="s">
        <v>118</v>
      </c>
      <c r="E241" s="152" t="s">
        <v>3417</v>
      </c>
      <c r="F241" s="341" t="s">
        <v>3418</v>
      </c>
      <c r="G241" s="341"/>
      <c r="H241" s="341"/>
      <c r="I241" s="341"/>
      <c r="J241" s="153" t="s">
        <v>142</v>
      </c>
      <c r="K241" s="154">
        <v>1</v>
      </c>
      <c r="L241" s="342"/>
      <c r="M241" s="342"/>
      <c r="N241" s="343">
        <f t="shared" si="10"/>
        <v>0</v>
      </c>
      <c r="O241" s="343"/>
      <c r="P241" s="343"/>
      <c r="Q241" s="343"/>
      <c r="R241" s="186"/>
      <c r="T241" s="254" t="s">
        <v>5</v>
      </c>
      <c r="U241" s="255" t="s">
        <v>36</v>
      </c>
      <c r="V241" s="256"/>
      <c r="W241" s="257">
        <f t="shared" si="11"/>
        <v>0</v>
      </c>
      <c r="X241" s="257">
        <v>0</v>
      </c>
      <c r="Y241" s="257">
        <f t="shared" si="12"/>
        <v>0</v>
      </c>
      <c r="Z241" s="257">
        <v>0</v>
      </c>
      <c r="AA241" s="258">
        <f t="shared" si="13"/>
        <v>0</v>
      </c>
      <c r="AR241" s="172" t="s">
        <v>132</v>
      </c>
      <c r="AT241" s="172" t="s">
        <v>118</v>
      </c>
      <c r="AU241" s="172" t="s">
        <v>93</v>
      </c>
      <c r="AY241" s="172" t="s">
        <v>117</v>
      </c>
      <c r="BE241" s="259">
        <f t="shared" si="14"/>
        <v>0</v>
      </c>
      <c r="BF241" s="259">
        <f t="shared" si="15"/>
        <v>0</v>
      </c>
      <c r="BG241" s="259">
        <f t="shared" si="16"/>
        <v>0</v>
      </c>
      <c r="BH241" s="259">
        <f t="shared" si="17"/>
        <v>0</v>
      </c>
      <c r="BI241" s="259">
        <f t="shared" si="18"/>
        <v>0</v>
      </c>
      <c r="BJ241" s="172" t="s">
        <v>16</v>
      </c>
      <c r="BK241" s="259">
        <f t="shared" si="19"/>
        <v>0</v>
      </c>
      <c r="BL241" s="172" t="s">
        <v>132</v>
      </c>
      <c r="BM241" s="172" t="s">
        <v>3419</v>
      </c>
    </row>
    <row r="242" spans="2:65" s="182" customFormat="1" ht="38.25" customHeight="1">
      <c r="B242" s="183"/>
      <c r="C242" s="151" t="s">
        <v>634</v>
      </c>
      <c r="D242" s="151" t="s">
        <v>118</v>
      </c>
      <c r="E242" s="152" t="s">
        <v>3420</v>
      </c>
      <c r="F242" s="341" t="s">
        <v>3421</v>
      </c>
      <c r="G242" s="341"/>
      <c r="H242" s="341"/>
      <c r="I242" s="341"/>
      <c r="J242" s="153" t="s">
        <v>142</v>
      </c>
      <c r="K242" s="154">
        <v>1</v>
      </c>
      <c r="L242" s="342"/>
      <c r="M242" s="342"/>
      <c r="N242" s="343">
        <f aca="true" t="shared" si="20" ref="N242:N305">ROUND(L242*K242,2)</f>
        <v>0</v>
      </c>
      <c r="O242" s="343"/>
      <c r="P242" s="343"/>
      <c r="Q242" s="343"/>
      <c r="R242" s="186"/>
      <c r="T242" s="254" t="s">
        <v>5</v>
      </c>
      <c r="U242" s="255" t="s">
        <v>36</v>
      </c>
      <c r="V242" s="256"/>
      <c r="W242" s="257">
        <f aca="true" t="shared" si="21" ref="W242:W305">V242*K242</f>
        <v>0</v>
      </c>
      <c r="X242" s="257">
        <v>0</v>
      </c>
      <c r="Y242" s="257">
        <f aca="true" t="shared" si="22" ref="Y242:Y305">X242*K242</f>
        <v>0</v>
      </c>
      <c r="Z242" s="257">
        <v>0</v>
      </c>
      <c r="AA242" s="258">
        <f aca="true" t="shared" si="23" ref="AA242:AA305">Z242*K242</f>
        <v>0</v>
      </c>
      <c r="AR242" s="172" t="s">
        <v>132</v>
      </c>
      <c r="AT242" s="172" t="s">
        <v>118</v>
      </c>
      <c r="AU242" s="172" t="s">
        <v>93</v>
      </c>
      <c r="AY242" s="172" t="s">
        <v>117</v>
      </c>
      <c r="BE242" s="259">
        <f aca="true" t="shared" si="24" ref="BE242:BE305">IF(U242="základní",N242,0)</f>
        <v>0</v>
      </c>
      <c r="BF242" s="259">
        <f aca="true" t="shared" si="25" ref="BF242:BF305">IF(U242="snížená",N242,0)</f>
        <v>0</v>
      </c>
      <c r="BG242" s="259">
        <f aca="true" t="shared" si="26" ref="BG242:BG305">IF(U242="zákl. přenesená",N242,0)</f>
        <v>0</v>
      </c>
      <c r="BH242" s="259">
        <f aca="true" t="shared" si="27" ref="BH242:BH305">IF(U242="sníž. přenesená",N242,0)</f>
        <v>0</v>
      </c>
      <c r="BI242" s="259">
        <f aca="true" t="shared" si="28" ref="BI242:BI305">IF(U242="nulová",N242,0)</f>
        <v>0</v>
      </c>
      <c r="BJ242" s="172" t="s">
        <v>16</v>
      </c>
      <c r="BK242" s="259">
        <f aca="true" t="shared" si="29" ref="BK242:BK305">ROUND(L242*K242,2)</f>
        <v>0</v>
      </c>
      <c r="BL242" s="172" t="s">
        <v>132</v>
      </c>
      <c r="BM242" s="172" t="s">
        <v>3422</v>
      </c>
    </row>
    <row r="243" spans="2:65" s="182" customFormat="1" ht="38.25" customHeight="1">
      <c r="B243" s="183"/>
      <c r="C243" s="151" t="s">
        <v>638</v>
      </c>
      <c r="D243" s="151" t="s">
        <v>118</v>
      </c>
      <c r="E243" s="152" t="s">
        <v>3423</v>
      </c>
      <c r="F243" s="341" t="s">
        <v>3424</v>
      </c>
      <c r="G243" s="341"/>
      <c r="H243" s="341"/>
      <c r="I243" s="341"/>
      <c r="J243" s="153" t="s">
        <v>142</v>
      </c>
      <c r="K243" s="154">
        <v>1</v>
      </c>
      <c r="L243" s="342"/>
      <c r="M243" s="342"/>
      <c r="N243" s="343">
        <f t="shared" si="20"/>
        <v>0</v>
      </c>
      <c r="O243" s="343"/>
      <c r="P243" s="343"/>
      <c r="Q243" s="343"/>
      <c r="R243" s="186"/>
      <c r="T243" s="254" t="s">
        <v>5</v>
      </c>
      <c r="U243" s="255" t="s">
        <v>36</v>
      </c>
      <c r="V243" s="256"/>
      <c r="W243" s="257">
        <f t="shared" si="21"/>
        <v>0</v>
      </c>
      <c r="X243" s="257">
        <v>0</v>
      </c>
      <c r="Y243" s="257">
        <f t="shared" si="22"/>
        <v>0</v>
      </c>
      <c r="Z243" s="257">
        <v>0</v>
      </c>
      <c r="AA243" s="258">
        <f t="shared" si="23"/>
        <v>0</v>
      </c>
      <c r="AR243" s="172" t="s">
        <v>132</v>
      </c>
      <c r="AT243" s="172" t="s">
        <v>118</v>
      </c>
      <c r="AU243" s="172" t="s">
        <v>93</v>
      </c>
      <c r="AY243" s="172" t="s">
        <v>117</v>
      </c>
      <c r="BE243" s="259">
        <f t="shared" si="24"/>
        <v>0</v>
      </c>
      <c r="BF243" s="259">
        <f t="shared" si="25"/>
        <v>0</v>
      </c>
      <c r="BG243" s="259">
        <f t="shared" si="26"/>
        <v>0</v>
      </c>
      <c r="BH243" s="259">
        <f t="shared" si="27"/>
        <v>0</v>
      </c>
      <c r="BI243" s="259">
        <f t="shared" si="28"/>
        <v>0</v>
      </c>
      <c r="BJ243" s="172" t="s">
        <v>16</v>
      </c>
      <c r="BK243" s="259">
        <f t="shared" si="29"/>
        <v>0</v>
      </c>
      <c r="BL243" s="172" t="s">
        <v>132</v>
      </c>
      <c r="BM243" s="172" t="s">
        <v>3425</v>
      </c>
    </row>
    <row r="244" spans="2:65" s="182" customFormat="1" ht="25.5" customHeight="1">
      <c r="B244" s="183"/>
      <c r="C244" s="151" t="s">
        <v>642</v>
      </c>
      <c r="D244" s="151" t="s">
        <v>118</v>
      </c>
      <c r="E244" s="152" t="s">
        <v>3426</v>
      </c>
      <c r="F244" s="341" t="s">
        <v>3427</v>
      </c>
      <c r="G244" s="341"/>
      <c r="H244" s="341"/>
      <c r="I244" s="341"/>
      <c r="J244" s="153" t="s">
        <v>142</v>
      </c>
      <c r="K244" s="154">
        <v>1</v>
      </c>
      <c r="L244" s="342"/>
      <c r="M244" s="342"/>
      <c r="N244" s="343">
        <f t="shared" si="20"/>
        <v>0</v>
      </c>
      <c r="O244" s="343"/>
      <c r="P244" s="343"/>
      <c r="Q244" s="343"/>
      <c r="R244" s="186"/>
      <c r="T244" s="254" t="s">
        <v>5</v>
      </c>
      <c r="U244" s="255" t="s">
        <v>36</v>
      </c>
      <c r="V244" s="256"/>
      <c r="W244" s="257">
        <f t="shared" si="21"/>
        <v>0</v>
      </c>
      <c r="X244" s="257">
        <v>0</v>
      </c>
      <c r="Y244" s="257">
        <f t="shared" si="22"/>
        <v>0</v>
      </c>
      <c r="Z244" s="257">
        <v>0</v>
      </c>
      <c r="AA244" s="258">
        <f t="shared" si="23"/>
        <v>0</v>
      </c>
      <c r="AR244" s="172" t="s">
        <v>132</v>
      </c>
      <c r="AT244" s="172" t="s">
        <v>118</v>
      </c>
      <c r="AU244" s="172" t="s">
        <v>93</v>
      </c>
      <c r="AY244" s="172" t="s">
        <v>117</v>
      </c>
      <c r="BE244" s="259">
        <f t="shared" si="24"/>
        <v>0</v>
      </c>
      <c r="BF244" s="259">
        <f t="shared" si="25"/>
        <v>0</v>
      </c>
      <c r="BG244" s="259">
        <f t="shared" si="26"/>
        <v>0</v>
      </c>
      <c r="BH244" s="259">
        <f t="shared" si="27"/>
        <v>0</v>
      </c>
      <c r="BI244" s="259">
        <f t="shared" si="28"/>
        <v>0</v>
      </c>
      <c r="BJ244" s="172" t="s">
        <v>16</v>
      </c>
      <c r="BK244" s="259">
        <f t="shared" si="29"/>
        <v>0</v>
      </c>
      <c r="BL244" s="172" t="s">
        <v>132</v>
      </c>
      <c r="BM244" s="172" t="s">
        <v>3428</v>
      </c>
    </row>
    <row r="245" spans="2:65" s="182" customFormat="1" ht="25.5" customHeight="1">
      <c r="B245" s="183"/>
      <c r="C245" s="151" t="s">
        <v>646</v>
      </c>
      <c r="D245" s="151" t="s">
        <v>118</v>
      </c>
      <c r="E245" s="152" t="s">
        <v>3429</v>
      </c>
      <c r="F245" s="341" t="s">
        <v>3430</v>
      </c>
      <c r="G245" s="341"/>
      <c r="H245" s="341"/>
      <c r="I245" s="341"/>
      <c r="J245" s="153" t="s">
        <v>142</v>
      </c>
      <c r="K245" s="154">
        <v>1</v>
      </c>
      <c r="L245" s="342"/>
      <c r="M245" s="342"/>
      <c r="N245" s="343">
        <f t="shared" si="20"/>
        <v>0</v>
      </c>
      <c r="O245" s="343"/>
      <c r="P245" s="343"/>
      <c r="Q245" s="343"/>
      <c r="R245" s="186"/>
      <c r="T245" s="254" t="s">
        <v>5</v>
      </c>
      <c r="U245" s="255" t="s">
        <v>36</v>
      </c>
      <c r="V245" s="256"/>
      <c r="W245" s="257">
        <f t="shared" si="21"/>
        <v>0</v>
      </c>
      <c r="X245" s="257">
        <v>0</v>
      </c>
      <c r="Y245" s="257">
        <f t="shared" si="22"/>
        <v>0</v>
      </c>
      <c r="Z245" s="257">
        <v>0</v>
      </c>
      <c r="AA245" s="258">
        <f t="shared" si="23"/>
        <v>0</v>
      </c>
      <c r="AR245" s="172" t="s">
        <v>132</v>
      </c>
      <c r="AT245" s="172" t="s">
        <v>118</v>
      </c>
      <c r="AU245" s="172" t="s">
        <v>93</v>
      </c>
      <c r="AY245" s="172" t="s">
        <v>117</v>
      </c>
      <c r="BE245" s="259">
        <f t="shared" si="24"/>
        <v>0</v>
      </c>
      <c r="BF245" s="259">
        <f t="shared" si="25"/>
        <v>0</v>
      </c>
      <c r="BG245" s="259">
        <f t="shared" si="26"/>
        <v>0</v>
      </c>
      <c r="BH245" s="259">
        <f t="shared" si="27"/>
        <v>0</v>
      </c>
      <c r="BI245" s="259">
        <f t="shared" si="28"/>
        <v>0</v>
      </c>
      <c r="BJ245" s="172" t="s">
        <v>16</v>
      </c>
      <c r="BK245" s="259">
        <f t="shared" si="29"/>
        <v>0</v>
      </c>
      <c r="BL245" s="172" t="s">
        <v>132</v>
      </c>
      <c r="BM245" s="172" t="s">
        <v>3431</v>
      </c>
    </row>
    <row r="246" spans="2:65" s="182" customFormat="1" ht="25.5" customHeight="1">
      <c r="B246" s="183"/>
      <c r="C246" s="151" t="s">
        <v>650</v>
      </c>
      <c r="D246" s="151" t="s">
        <v>118</v>
      </c>
      <c r="E246" s="152" t="s">
        <v>3432</v>
      </c>
      <c r="F246" s="341" t="s">
        <v>3433</v>
      </c>
      <c r="G246" s="341"/>
      <c r="H246" s="341"/>
      <c r="I246" s="341"/>
      <c r="J246" s="153" t="s">
        <v>142</v>
      </c>
      <c r="K246" s="154">
        <v>1</v>
      </c>
      <c r="L246" s="342"/>
      <c r="M246" s="342"/>
      <c r="N246" s="343">
        <f t="shared" si="20"/>
        <v>0</v>
      </c>
      <c r="O246" s="343"/>
      <c r="P246" s="343"/>
      <c r="Q246" s="343"/>
      <c r="R246" s="186"/>
      <c r="T246" s="254" t="s">
        <v>5</v>
      </c>
      <c r="U246" s="255" t="s">
        <v>36</v>
      </c>
      <c r="V246" s="256"/>
      <c r="W246" s="257">
        <f t="shared" si="21"/>
        <v>0</v>
      </c>
      <c r="X246" s="257">
        <v>0</v>
      </c>
      <c r="Y246" s="257">
        <f t="shared" si="22"/>
        <v>0</v>
      </c>
      <c r="Z246" s="257">
        <v>0</v>
      </c>
      <c r="AA246" s="258">
        <f t="shared" si="23"/>
        <v>0</v>
      </c>
      <c r="AR246" s="172" t="s">
        <v>132</v>
      </c>
      <c r="AT246" s="172" t="s">
        <v>118</v>
      </c>
      <c r="AU246" s="172" t="s">
        <v>93</v>
      </c>
      <c r="AY246" s="172" t="s">
        <v>117</v>
      </c>
      <c r="BE246" s="259">
        <f t="shared" si="24"/>
        <v>0</v>
      </c>
      <c r="BF246" s="259">
        <f t="shared" si="25"/>
        <v>0</v>
      </c>
      <c r="BG246" s="259">
        <f t="shared" si="26"/>
        <v>0</v>
      </c>
      <c r="BH246" s="259">
        <f t="shared" si="27"/>
        <v>0</v>
      </c>
      <c r="BI246" s="259">
        <f t="shared" si="28"/>
        <v>0</v>
      </c>
      <c r="BJ246" s="172" t="s">
        <v>16</v>
      </c>
      <c r="BK246" s="259">
        <f t="shared" si="29"/>
        <v>0</v>
      </c>
      <c r="BL246" s="172" t="s">
        <v>132</v>
      </c>
      <c r="BM246" s="172" t="s">
        <v>3434</v>
      </c>
    </row>
    <row r="247" spans="2:65" s="182" customFormat="1" ht="25.5" customHeight="1">
      <c r="B247" s="183"/>
      <c r="C247" s="151" t="s">
        <v>654</v>
      </c>
      <c r="D247" s="151" t="s">
        <v>118</v>
      </c>
      <c r="E247" s="152" t="s">
        <v>3435</v>
      </c>
      <c r="F247" s="341" t="s">
        <v>3436</v>
      </c>
      <c r="G247" s="341"/>
      <c r="H247" s="341"/>
      <c r="I247" s="341"/>
      <c r="J247" s="153" t="s">
        <v>238</v>
      </c>
      <c r="K247" s="154">
        <v>10</v>
      </c>
      <c r="L247" s="342"/>
      <c r="M247" s="342"/>
      <c r="N247" s="343">
        <f t="shared" si="20"/>
        <v>0</v>
      </c>
      <c r="O247" s="343"/>
      <c r="P247" s="343"/>
      <c r="Q247" s="343"/>
      <c r="R247" s="186"/>
      <c r="T247" s="254" t="s">
        <v>5</v>
      </c>
      <c r="U247" s="255" t="s">
        <v>36</v>
      </c>
      <c r="V247" s="256"/>
      <c r="W247" s="257">
        <f t="shared" si="21"/>
        <v>0</v>
      </c>
      <c r="X247" s="257">
        <v>0</v>
      </c>
      <c r="Y247" s="257">
        <f t="shared" si="22"/>
        <v>0</v>
      </c>
      <c r="Z247" s="257">
        <v>0</v>
      </c>
      <c r="AA247" s="258">
        <f t="shared" si="23"/>
        <v>0</v>
      </c>
      <c r="AR247" s="172" t="s">
        <v>132</v>
      </c>
      <c r="AT247" s="172" t="s">
        <v>118</v>
      </c>
      <c r="AU247" s="172" t="s">
        <v>93</v>
      </c>
      <c r="AY247" s="172" t="s">
        <v>117</v>
      </c>
      <c r="BE247" s="259">
        <f t="shared" si="24"/>
        <v>0</v>
      </c>
      <c r="BF247" s="259">
        <f t="shared" si="25"/>
        <v>0</v>
      </c>
      <c r="BG247" s="259">
        <f t="shared" si="26"/>
        <v>0</v>
      </c>
      <c r="BH247" s="259">
        <f t="shared" si="27"/>
        <v>0</v>
      </c>
      <c r="BI247" s="259">
        <f t="shared" si="28"/>
        <v>0</v>
      </c>
      <c r="BJ247" s="172" t="s">
        <v>16</v>
      </c>
      <c r="BK247" s="259">
        <f t="shared" si="29"/>
        <v>0</v>
      </c>
      <c r="BL247" s="172" t="s">
        <v>132</v>
      </c>
      <c r="BM247" s="172" t="s">
        <v>3437</v>
      </c>
    </row>
    <row r="248" spans="2:65" s="182" customFormat="1" ht="25.5" customHeight="1">
      <c r="B248" s="183"/>
      <c r="C248" s="151" t="s">
        <v>658</v>
      </c>
      <c r="D248" s="151" t="s">
        <v>118</v>
      </c>
      <c r="E248" s="152" t="s">
        <v>3438</v>
      </c>
      <c r="F248" s="341" t="s">
        <v>3439</v>
      </c>
      <c r="G248" s="341"/>
      <c r="H248" s="341"/>
      <c r="I248" s="341"/>
      <c r="J248" s="153" t="s">
        <v>238</v>
      </c>
      <c r="K248" s="154">
        <v>10</v>
      </c>
      <c r="L248" s="342"/>
      <c r="M248" s="342"/>
      <c r="N248" s="343">
        <f t="shared" si="20"/>
        <v>0</v>
      </c>
      <c r="O248" s="343"/>
      <c r="P248" s="343"/>
      <c r="Q248" s="343"/>
      <c r="R248" s="186"/>
      <c r="T248" s="254" t="s">
        <v>5</v>
      </c>
      <c r="U248" s="255" t="s">
        <v>36</v>
      </c>
      <c r="V248" s="256"/>
      <c r="W248" s="257">
        <f t="shared" si="21"/>
        <v>0</v>
      </c>
      <c r="X248" s="257">
        <v>0</v>
      </c>
      <c r="Y248" s="257">
        <f t="shared" si="22"/>
        <v>0</v>
      </c>
      <c r="Z248" s="257">
        <v>0</v>
      </c>
      <c r="AA248" s="258">
        <f t="shared" si="23"/>
        <v>0</v>
      </c>
      <c r="AR248" s="172" t="s">
        <v>132</v>
      </c>
      <c r="AT248" s="172" t="s">
        <v>118</v>
      </c>
      <c r="AU248" s="172" t="s">
        <v>93</v>
      </c>
      <c r="AY248" s="172" t="s">
        <v>117</v>
      </c>
      <c r="BE248" s="259">
        <f t="shared" si="24"/>
        <v>0</v>
      </c>
      <c r="BF248" s="259">
        <f t="shared" si="25"/>
        <v>0</v>
      </c>
      <c r="BG248" s="259">
        <f t="shared" si="26"/>
        <v>0</v>
      </c>
      <c r="BH248" s="259">
        <f t="shared" si="27"/>
        <v>0</v>
      </c>
      <c r="BI248" s="259">
        <f t="shared" si="28"/>
        <v>0</v>
      </c>
      <c r="BJ248" s="172" t="s">
        <v>16</v>
      </c>
      <c r="BK248" s="259">
        <f t="shared" si="29"/>
        <v>0</v>
      </c>
      <c r="BL248" s="172" t="s">
        <v>132</v>
      </c>
      <c r="BM248" s="172" t="s">
        <v>3440</v>
      </c>
    </row>
    <row r="249" spans="2:65" s="182" customFormat="1" ht="25.5" customHeight="1">
      <c r="B249" s="183"/>
      <c r="C249" s="151" t="s">
        <v>662</v>
      </c>
      <c r="D249" s="151" t="s">
        <v>118</v>
      </c>
      <c r="E249" s="152" t="s">
        <v>3441</v>
      </c>
      <c r="F249" s="341" t="s">
        <v>3442</v>
      </c>
      <c r="G249" s="341"/>
      <c r="H249" s="341"/>
      <c r="I249" s="341"/>
      <c r="J249" s="153" t="s">
        <v>238</v>
      </c>
      <c r="K249" s="154">
        <v>10</v>
      </c>
      <c r="L249" s="342"/>
      <c r="M249" s="342"/>
      <c r="N249" s="343">
        <f t="shared" si="20"/>
        <v>0</v>
      </c>
      <c r="O249" s="343"/>
      <c r="P249" s="343"/>
      <c r="Q249" s="343"/>
      <c r="R249" s="186"/>
      <c r="T249" s="254" t="s">
        <v>5</v>
      </c>
      <c r="U249" s="255" t="s">
        <v>36</v>
      </c>
      <c r="V249" s="256"/>
      <c r="W249" s="257">
        <f t="shared" si="21"/>
        <v>0</v>
      </c>
      <c r="X249" s="257">
        <v>0</v>
      </c>
      <c r="Y249" s="257">
        <f t="shared" si="22"/>
        <v>0</v>
      </c>
      <c r="Z249" s="257">
        <v>0</v>
      </c>
      <c r="AA249" s="258">
        <f t="shared" si="23"/>
        <v>0</v>
      </c>
      <c r="AR249" s="172" t="s">
        <v>132</v>
      </c>
      <c r="AT249" s="172" t="s">
        <v>118</v>
      </c>
      <c r="AU249" s="172" t="s">
        <v>93</v>
      </c>
      <c r="AY249" s="172" t="s">
        <v>117</v>
      </c>
      <c r="BE249" s="259">
        <f t="shared" si="24"/>
        <v>0</v>
      </c>
      <c r="BF249" s="259">
        <f t="shared" si="25"/>
        <v>0</v>
      </c>
      <c r="BG249" s="259">
        <f t="shared" si="26"/>
        <v>0</v>
      </c>
      <c r="BH249" s="259">
        <f t="shared" si="27"/>
        <v>0</v>
      </c>
      <c r="BI249" s="259">
        <f t="shared" si="28"/>
        <v>0</v>
      </c>
      <c r="BJ249" s="172" t="s">
        <v>16</v>
      </c>
      <c r="BK249" s="259">
        <f t="shared" si="29"/>
        <v>0</v>
      </c>
      <c r="BL249" s="172" t="s">
        <v>132</v>
      </c>
      <c r="BM249" s="172" t="s">
        <v>3443</v>
      </c>
    </row>
    <row r="250" spans="2:65" s="182" customFormat="1" ht="25.5" customHeight="1">
      <c r="B250" s="183"/>
      <c r="C250" s="151" t="s">
        <v>666</v>
      </c>
      <c r="D250" s="151" t="s">
        <v>118</v>
      </c>
      <c r="E250" s="152" t="s">
        <v>3444</v>
      </c>
      <c r="F250" s="341" t="s">
        <v>3445</v>
      </c>
      <c r="G250" s="341"/>
      <c r="H250" s="341"/>
      <c r="I250" s="341"/>
      <c r="J250" s="153" t="s">
        <v>238</v>
      </c>
      <c r="K250" s="154">
        <v>10</v>
      </c>
      <c r="L250" s="342"/>
      <c r="M250" s="342"/>
      <c r="N250" s="343">
        <f t="shared" si="20"/>
        <v>0</v>
      </c>
      <c r="O250" s="343"/>
      <c r="P250" s="343"/>
      <c r="Q250" s="343"/>
      <c r="R250" s="186"/>
      <c r="T250" s="254" t="s">
        <v>5</v>
      </c>
      <c r="U250" s="255" t="s">
        <v>36</v>
      </c>
      <c r="V250" s="256"/>
      <c r="W250" s="257">
        <f t="shared" si="21"/>
        <v>0</v>
      </c>
      <c r="X250" s="257">
        <v>0</v>
      </c>
      <c r="Y250" s="257">
        <f t="shared" si="22"/>
        <v>0</v>
      </c>
      <c r="Z250" s="257">
        <v>0</v>
      </c>
      <c r="AA250" s="258">
        <f t="shared" si="23"/>
        <v>0</v>
      </c>
      <c r="AR250" s="172" t="s">
        <v>132</v>
      </c>
      <c r="AT250" s="172" t="s">
        <v>118</v>
      </c>
      <c r="AU250" s="172" t="s">
        <v>93</v>
      </c>
      <c r="AY250" s="172" t="s">
        <v>117</v>
      </c>
      <c r="BE250" s="259">
        <f t="shared" si="24"/>
        <v>0</v>
      </c>
      <c r="BF250" s="259">
        <f t="shared" si="25"/>
        <v>0</v>
      </c>
      <c r="BG250" s="259">
        <f t="shared" si="26"/>
        <v>0</v>
      </c>
      <c r="BH250" s="259">
        <f t="shared" si="27"/>
        <v>0</v>
      </c>
      <c r="BI250" s="259">
        <f t="shared" si="28"/>
        <v>0</v>
      </c>
      <c r="BJ250" s="172" t="s">
        <v>16</v>
      </c>
      <c r="BK250" s="259">
        <f t="shared" si="29"/>
        <v>0</v>
      </c>
      <c r="BL250" s="172" t="s">
        <v>132</v>
      </c>
      <c r="BM250" s="172" t="s">
        <v>3446</v>
      </c>
    </row>
    <row r="251" spans="2:65" s="182" customFormat="1" ht="25.5" customHeight="1">
      <c r="B251" s="183"/>
      <c r="C251" s="151" t="s">
        <v>670</v>
      </c>
      <c r="D251" s="151" t="s">
        <v>118</v>
      </c>
      <c r="E251" s="152" t="s">
        <v>3447</v>
      </c>
      <c r="F251" s="341" t="s">
        <v>3448</v>
      </c>
      <c r="G251" s="341"/>
      <c r="H251" s="341"/>
      <c r="I251" s="341"/>
      <c r="J251" s="153" t="s">
        <v>238</v>
      </c>
      <c r="K251" s="154">
        <v>10</v>
      </c>
      <c r="L251" s="342"/>
      <c r="M251" s="342"/>
      <c r="N251" s="343">
        <f t="shared" si="20"/>
        <v>0</v>
      </c>
      <c r="O251" s="343"/>
      <c r="P251" s="343"/>
      <c r="Q251" s="343"/>
      <c r="R251" s="186"/>
      <c r="T251" s="254" t="s">
        <v>5</v>
      </c>
      <c r="U251" s="255" t="s">
        <v>36</v>
      </c>
      <c r="V251" s="256"/>
      <c r="W251" s="257">
        <f t="shared" si="21"/>
        <v>0</v>
      </c>
      <c r="X251" s="257">
        <v>0</v>
      </c>
      <c r="Y251" s="257">
        <f t="shared" si="22"/>
        <v>0</v>
      </c>
      <c r="Z251" s="257">
        <v>0</v>
      </c>
      <c r="AA251" s="258">
        <f t="shared" si="23"/>
        <v>0</v>
      </c>
      <c r="AR251" s="172" t="s">
        <v>132</v>
      </c>
      <c r="AT251" s="172" t="s">
        <v>118</v>
      </c>
      <c r="AU251" s="172" t="s">
        <v>93</v>
      </c>
      <c r="AY251" s="172" t="s">
        <v>117</v>
      </c>
      <c r="BE251" s="259">
        <f t="shared" si="24"/>
        <v>0</v>
      </c>
      <c r="BF251" s="259">
        <f t="shared" si="25"/>
        <v>0</v>
      </c>
      <c r="BG251" s="259">
        <f t="shared" si="26"/>
        <v>0</v>
      </c>
      <c r="BH251" s="259">
        <f t="shared" si="27"/>
        <v>0</v>
      </c>
      <c r="BI251" s="259">
        <f t="shared" si="28"/>
        <v>0</v>
      </c>
      <c r="BJ251" s="172" t="s">
        <v>16</v>
      </c>
      <c r="BK251" s="259">
        <f t="shared" si="29"/>
        <v>0</v>
      </c>
      <c r="BL251" s="172" t="s">
        <v>132</v>
      </c>
      <c r="BM251" s="172" t="s">
        <v>3449</v>
      </c>
    </row>
    <row r="252" spans="2:65" s="182" customFormat="1" ht="25.5" customHeight="1">
      <c r="B252" s="183"/>
      <c r="C252" s="151" t="s">
        <v>674</v>
      </c>
      <c r="D252" s="151" t="s">
        <v>118</v>
      </c>
      <c r="E252" s="152" t="s">
        <v>3450</v>
      </c>
      <c r="F252" s="341" t="s">
        <v>3451</v>
      </c>
      <c r="G252" s="341"/>
      <c r="H252" s="341"/>
      <c r="I252" s="341"/>
      <c r="J252" s="153" t="s">
        <v>238</v>
      </c>
      <c r="K252" s="154">
        <v>10</v>
      </c>
      <c r="L252" s="342"/>
      <c r="M252" s="342"/>
      <c r="N252" s="343">
        <f t="shared" si="20"/>
        <v>0</v>
      </c>
      <c r="O252" s="343"/>
      <c r="P252" s="343"/>
      <c r="Q252" s="343"/>
      <c r="R252" s="186"/>
      <c r="T252" s="254" t="s">
        <v>5</v>
      </c>
      <c r="U252" s="255" t="s">
        <v>36</v>
      </c>
      <c r="V252" s="256"/>
      <c r="W252" s="257">
        <f t="shared" si="21"/>
        <v>0</v>
      </c>
      <c r="X252" s="257">
        <v>0</v>
      </c>
      <c r="Y252" s="257">
        <f t="shared" si="22"/>
        <v>0</v>
      </c>
      <c r="Z252" s="257">
        <v>0</v>
      </c>
      <c r="AA252" s="258">
        <f t="shared" si="23"/>
        <v>0</v>
      </c>
      <c r="AR252" s="172" t="s">
        <v>132</v>
      </c>
      <c r="AT252" s="172" t="s">
        <v>118</v>
      </c>
      <c r="AU252" s="172" t="s">
        <v>93</v>
      </c>
      <c r="AY252" s="172" t="s">
        <v>117</v>
      </c>
      <c r="BE252" s="259">
        <f t="shared" si="24"/>
        <v>0</v>
      </c>
      <c r="BF252" s="259">
        <f t="shared" si="25"/>
        <v>0</v>
      </c>
      <c r="BG252" s="259">
        <f t="shared" si="26"/>
        <v>0</v>
      </c>
      <c r="BH252" s="259">
        <f t="shared" si="27"/>
        <v>0</v>
      </c>
      <c r="BI252" s="259">
        <f t="shared" si="28"/>
        <v>0</v>
      </c>
      <c r="BJ252" s="172" t="s">
        <v>16</v>
      </c>
      <c r="BK252" s="259">
        <f t="shared" si="29"/>
        <v>0</v>
      </c>
      <c r="BL252" s="172" t="s">
        <v>132</v>
      </c>
      <c r="BM252" s="172" t="s">
        <v>3452</v>
      </c>
    </row>
    <row r="253" spans="2:65" s="182" customFormat="1" ht="38.25" customHeight="1">
      <c r="B253" s="183"/>
      <c r="C253" s="151" t="s">
        <v>678</v>
      </c>
      <c r="D253" s="151" t="s">
        <v>118</v>
      </c>
      <c r="E253" s="152" t="s">
        <v>3453</v>
      </c>
      <c r="F253" s="341" t="s">
        <v>3454</v>
      </c>
      <c r="G253" s="341"/>
      <c r="H253" s="341"/>
      <c r="I253" s="341"/>
      <c r="J253" s="153" t="s">
        <v>238</v>
      </c>
      <c r="K253" s="154">
        <v>10</v>
      </c>
      <c r="L253" s="342"/>
      <c r="M253" s="342"/>
      <c r="N253" s="343">
        <f t="shared" si="20"/>
        <v>0</v>
      </c>
      <c r="O253" s="343"/>
      <c r="P253" s="343"/>
      <c r="Q253" s="343"/>
      <c r="R253" s="186"/>
      <c r="T253" s="254" t="s">
        <v>5</v>
      </c>
      <c r="U253" s="255" t="s">
        <v>36</v>
      </c>
      <c r="V253" s="256"/>
      <c r="W253" s="257">
        <f t="shared" si="21"/>
        <v>0</v>
      </c>
      <c r="X253" s="257">
        <v>0</v>
      </c>
      <c r="Y253" s="257">
        <f t="shared" si="22"/>
        <v>0</v>
      </c>
      <c r="Z253" s="257">
        <v>0</v>
      </c>
      <c r="AA253" s="258">
        <f t="shared" si="23"/>
        <v>0</v>
      </c>
      <c r="AR253" s="172" t="s">
        <v>132</v>
      </c>
      <c r="AT253" s="172" t="s">
        <v>118</v>
      </c>
      <c r="AU253" s="172" t="s">
        <v>93</v>
      </c>
      <c r="AY253" s="172" t="s">
        <v>117</v>
      </c>
      <c r="BE253" s="259">
        <f t="shared" si="24"/>
        <v>0</v>
      </c>
      <c r="BF253" s="259">
        <f t="shared" si="25"/>
        <v>0</v>
      </c>
      <c r="BG253" s="259">
        <f t="shared" si="26"/>
        <v>0</v>
      </c>
      <c r="BH253" s="259">
        <f t="shared" si="27"/>
        <v>0</v>
      </c>
      <c r="BI253" s="259">
        <f t="shared" si="28"/>
        <v>0</v>
      </c>
      <c r="BJ253" s="172" t="s">
        <v>16</v>
      </c>
      <c r="BK253" s="259">
        <f t="shared" si="29"/>
        <v>0</v>
      </c>
      <c r="BL253" s="172" t="s">
        <v>132</v>
      </c>
      <c r="BM253" s="172" t="s">
        <v>3455</v>
      </c>
    </row>
    <row r="254" spans="2:65" s="182" customFormat="1" ht="38.25" customHeight="1">
      <c r="B254" s="183"/>
      <c r="C254" s="151" t="s">
        <v>682</v>
      </c>
      <c r="D254" s="151" t="s">
        <v>118</v>
      </c>
      <c r="E254" s="152" t="s">
        <v>3456</v>
      </c>
      <c r="F254" s="341" t="s">
        <v>3457</v>
      </c>
      <c r="G254" s="341"/>
      <c r="H254" s="341"/>
      <c r="I254" s="341"/>
      <c r="J254" s="153" t="s">
        <v>238</v>
      </c>
      <c r="K254" s="154">
        <v>10</v>
      </c>
      <c r="L254" s="342"/>
      <c r="M254" s="342"/>
      <c r="N254" s="343">
        <f t="shared" si="20"/>
        <v>0</v>
      </c>
      <c r="O254" s="343"/>
      <c r="P254" s="343"/>
      <c r="Q254" s="343"/>
      <c r="R254" s="186"/>
      <c r="T254" s="254" t="s">
        <v>5</v>
      </c>
      <c r="U254" s="255" t="s">
        <v>36</v>
      </c>
      <c r="V254" s="256"/>
      <c r="W254" s="257">
        <f t="shared" si="21"/>
        <v>0</v>
      </c>
      <c r="X254" s="257">
        <v>0</v>
      </c>
      <c r="Y254" s="257">
        <f t="shared" si="22"/>
        <v>0</v>
      </c>
      <c r="Z254" s="257">
        <v>0</v>
      </c>
      <c r="AA254" s="258">
        <f t="shared" si="23"/>
        <v>0</v>
      </c>
      <c r="AR254" s="172" t="s">
        <v>132</v>
      </c>
      <c r="AT254" s="172" t="s">
        <v>118</v>
      </c>
      <c r="AU254" s="172" t="s">
        <v>93</v>
      </c>
      <c r="AY254" s="172" t="s">
        <v>117</v>
      </c>
      <c r="BE254" s="259">
        <f t="shared" si="24"/>
        <v>0</v>
      </c>
      <c r="BF254" s="259">
        <f t="shared" si="25"/>
        <v>0</v>
      </c>
      <c r="BG254" s="259">
        <f t="shared" si="26"/>
        <v>0</v>
      </c>
      <c r="BH254" s="259">
        <f t="shared" si="27"/>
        <v>0</v>
      </c>
      <c r="BI254" s="259">
        <f t="shared" si="28"/>
        <v>0</v>
      </c>
      <c r="BJ254" s="172" t="s">
        <v>16</v>
      </c>
      <c r="BK254" s="259">
        <f t="shared" si="29"/>
        <v>0</v>
      </c>
      <c r="BL254" s="172" t="s">
        <v>132</v>
      </c>
      <c r="BM254" s="172" t="s">
        <v>3458</v>
      </c>
    </row>
    <row r="255" spans="2:65" s="182" customFormat="1" ht="38.25" customHeight="1">
      <c r="B255" s="183"/>
      <c r="C255" s="151" t="s">
        <v>686</v>
      </c>
      <c r="D255" s="151" t="s">
        <v>118</v>
      </c>
      <c r="E255" s="152" t="s">
        <v>3459</v>
      </c>
      <c r="F255" s="341" t="s">
        <v>3460</v>
      </c>
      <c r="G255" s="341"/>
      <c r="H255" s="341"/>
      <c r="I255" s="341"/>
      <c r="J255" s="153" t="s">
        <v>238</v>
      </c>
      <c r="K255" s="154">
        <v>10</v>
      </c>
      <c r="L255" s="342"/>
      <c r="M255" s="342"/>
      <c r="N255" s="343">
        <f t="shared" si="20"/>
        <v>0</v>
      </c>
      <c r="O255" s="343"/>
      <c r="P255" s="343"/>
      <c r="Q255" s="343"/>
      <c r="R255" s="186"/>
      <c r="T255" s="254" t="s">
        <v>5</v>
      </c>
      <c r="U255" s="255" t="s">
        <v>36</v>
      </c>
      <c r="V255" s="256"/>
      <c r="W255" s="257">
        <f t="shared" si="21"/>
        <v>0</v>
      </c>
      <c r="X255" s="257">
        <v>0</v>
      </c>
      <c r="Y255" s="257">
        <f t="shared" si="22"/>
        <v>0</v>
      </c>
      <c r="Z255" s="257">
        <v>0</v>
      </c>
      <c r="AA255" s="258">
        <f t="shared" si="23"/>
        <v>0</v>
      </c>
      <c r="AR255" s="172" t="s">
        <v>132</v>
      </c>
      <c r="AT255" s="172" t="s">
        <v>118</v>
      </c>
      <c r="AU255" s="172" t="s">
        <v>93</v>
      </c>
      <c r="AY255" s="172" t="s">
        <v>117</v>
      </c>
      <c r="BE255" s="259">
        <f t="shared" si="24"/>
        <v>0</v>
      </c>
      <c r="BF255" s="259">
        <f t="shared" si="25"/>
        <v>0</v>
      </c>
      <c r="BG255" s="259">
        <f t="shared" si="26"/>
        <v>0</v>
      </c>
      <c r="BH255" s="259">
        <f t="shared" si="27"/>
        <v>0</v>
      </c>
      <c r="BI255" s="259">
        <f t="shared" si="28"/>
        <v>0</v>
      </c>
      <c r="BJ255" s="172" t="s">
        <v>16</v>
      </c>
      <c r="BK255" s="259">
        <f t="shared" si="29"/>
        <v>0</v>
      </c>
      <c r="BL255" s="172" t="s">
        <v>132</v>
      </c>
      <c r="BM255" s="172" t="s">
        <v>3461</v>
      </c>
    </row>
    <row r="256" spans="2:65" s="182" customFormat="1" ht="38.25" customHeight="1">
      <c r="B256" s="183"/>
      <c r="C256" s="151" t="s">
        <v>690</v>
      </c>
      <c r="D256" s="151" t="s">
        <v>118</v>
      </c>
      <c r="E256" s="152" t="s">
        <v>3462</v>
      </c>
      <c r="F256" s="341" t="s">
        <v>3463</v>
      </c>
      <c r="G256" s="341"/>
      <c r="H256" s="341"/>
      <c r="I256" s="341"/>
      <c r="J256" s="153" t="s">
        <v>238</v>
      </c>
      <c r="K256" s="154">
        <v>10</v>
      </c>
      <c r="L256" s="342"/>
      <c r="M256" s="342"/>
      <c r="N256" s="343">
        <f t="shared" si="20"/>
        <v>0</v>
      </c>
      <c r="O256" s="343"/>
      <c r="P256" s="343"/>
      <c r="Q256" s="343"/>
      <c r="R256" s="186"/>
      <c r="T256" s="254" t="s">
        <v>5</v>
      </c>
      <c r="U256" s="255" t="s">
        <v>36</v>
      </c>
      <c r="V256" s="256"/>
      <c r="W256" s="257">
        <f t="shared" si="21"/>
        <v>0</v>
      </c>
      <c r="X256" s="257">
        <v>0</v>
      </c>
      <c r="Y256" s="257">
        <f t="shared" si="22"/>
        <v>0</v>
      </c>
      <c r="Z256" s="257">
        <v>0</v>
      </c>
      <c r="AA256" s="258">
        <f t="shared" si="23"/>
        <v>0</v>
      </c>
      <c r="AR256" s="172" t="s">
        <v>132</v>
      </c>
      <c r="AT256" s="172" t="s">
        <v>118</v>
      </c>
      <c r="AU256" s="172" t="s">
        <v>93</v>
      </c>
      <c r="AY256" s="172" t="s">
        <v>117</v>
      </c>
      <c r="BE256" s="259">
        <f t="shared" si="24"/>
        <v>0</v>
      </c>
      <c r="BF256" s="259">
        <f t="shared" si="25"/>
        <v>0</v>
      </c>
      <c r="BG256" s="259">
        <f t="shared" si="26"/>
        <v>0</v>
      </c>
      <c r="BH256" s="259">
        <f t="shared" si="27"/>
        <v>0</v>
      </c>
      <c r="BI256" s="259">
        <f t="shared" si="28"/>
        <v>0</v>
      </c>
      <c r="BJ256" s="172" t="s">
        <v>16</v>
      </c>
      <c r="BK256" s="259">
        <f t="shared" si="29"/>
        <v>0</v>
      </c>
      <c r="BL256" s="172" t="s">
        <v>132</v>
      </c>
      <c r="BM256" s="172" t="s">
        <v>3464</v>
      </c>
    </row>
    <row r="257" spans="2:65" s="182" customFormat="1" ht="38.25" customHeight="1">
      <c r="B257" s="183"/>
      <c r="C257" s="151" t="s">
        <v>694</v>
      </c>
      <c r="D257" s="151" t="s">
        <v>118</v>
      </c>
      <c r="E257" s="152" t="s">
        <v>3465</v>
      </c>
      <c r="F257" s="341" t="s">
        <v>3466</v>
      </c>
      <c r="G257" s="341"/>
      <c r="H257" s="341"/>
      <c r="I257" s="341"/>
      <c r="J257" s="153" t="s">
        <v>238</v>
      </c>
      <c r="K257" s="154">
        <v>10</v>
      </c>
      <c r="L257" s="342"/>
      <c r="M257" s="342"/>
      <c r="N257" s="343">
        <f t="shared" si="20"/>
        <v>0</v>
      </c>
      <c r="O257" s="343"/>
      <c r="P257" s="343"/>
      <c r="Q257" s="343"/>
      <c r="R257" s="186"/>
      <c r="T257" s="254" t="s">
        <v>5</v>
      </c>
      <c r="U257" s="255" t="s">
        <v>36</v>
      </c>
      <c r="V257" s="256"/>
      <c r="W257" s="257">
        <f t="shared" si="21"/>
        <v>0</v>
      </c>
      <c r="X257" s="257">
        <v>0</v>
      </c>
      <c r="Y257" s="257">
        <f t="shared" si="22"/>
        <v>0</v>
      </c>
      <c r="Z257" s="257">
        <v>0</v>
      </c>
      <c r="AA257" s="258">
        <f t="shared" si="23"/>
        <v>0</v>
      </c>
      <c r="AR257" s="172" t="s">
        <v>132</v>
      </c>
      <c r="AT257" s="172" t="s">
        <v>118</v>
      </c>
      <c r="AU257" s="172" t="s">
        <v>93</v>
      </c>
      <c r="AY257" s="172" t="s">
        <v>117</v>
      </c>
      <c r="BE257" s="259">
        <f t="shared" si="24"/>
        <v>0</v>
      </c>
      <c r="BF257" s="259">
        <f t="shared" si="25"/>
        <v>0</v>
      </c>
      <c r="BG257" s="259">
        <f t="shared" si="26"/>
        <v>0</v>
      </c>
      <c r="BH257" s="259">
        <f t="shared" si="27"/>
        <v>0</v>
      </c>
      <c r="BI257" s="259">
        <f t="shared" si="28"/>
        <v>0</v>
      </c>
      <c r="BJ257" s="172" t="s">
        <v>16</v>
      </c>
      <c r="BK257" s="259">
        <f t="shared" si="29"/>
        <v>0</v>
      </c>
      <c r="BL257" s="172" t="s">
        <v>132</v>
      </c>
      <c r="BM257" s="172" t="s">
        <v>3467</v>
      </c>
    </row>
    <row r="258" spans="2:65" s="182" customFormat="1" ht="38.25" customHeight="1">
      <c r="B258" s="183"/>
      <c r="C258" s="151" t="s">
        <v>698</v>
      </c>
      <c r="D258" s="151" t="s">
        <v>118</v>
      </c>
      <c r="E258" s="152" t="s">
        <v>3468</v>
      </c>
      <c r="F258" s="341" t="s">
        <v>3469</v>
      </c>
      <c r="G258" s="341"/>
      <c r="H258" s="341"/>
      <c r="I258" s="341"/>
      <c r="J258" s="153" t="s">
        <v>238</v>
      </c>
      <c r="K258" s="154">
        <v>10</v>
      </c>
      <c r="L258" s="342"/>
      <c r="M258" s="342"/>
      <c r="N258" s="343">
        <f t="shared" si="20"/>
        <v>0</v>
      </c>
      <c r="O258" s="343"/>
      <c r="P258" s="343"/>
      <c r="Q258" s="343"/>
      <c r="R258" s="186"/>
      <c r="T258" s="254" t="s">
        <v>5</v>
      </c>
      <c r="U258" s="255" t="s">
        <v>36</v>
      </c>
      <c r="V258" s="256"/>
      <c r="W258" s="257">
        <f t="shared" si="21"/>
        <v>0</v>
      </c>
      <c r="X258" s="257">
        <v>0</v>
      </c>
      <c r="Y258" s="257">
        <f t="shared" si="22"/>
        <v>0</v>
      </c>
      <c r="Z258" s="257">
        <v>0</v>
      </c>
      <c r="AA258" s="258">
        <f t="shared" si="23"/>
        <v>0</v>
      </c>
      <c r="AR258" s="172" t="s">
        <v>132</v>
      </c>
      <c r="AT258" s="172" t="s">
        <v>118</v>
      </c>
      <c r="AU258" s="172" t="s">
        <v>93</v>
      </c>
      <c r="AY258" s="172" t="s">
        <v>117</v>
      </c>
      <c r="BE258" s="259">
        <f t="shared" si="24"/>
        <v>0</v>
      </c>
      <c r="BF258" s="259">
        <f t="shared" si="25"/>
        <v>0</v>
      </c>
      <c r="BG258" s="259">
        <f t="shared" si="26"/>
        <v>0</v>
      </c>
      <c r="BH258" s="259">
        <f t="shared" si="27"/>
        <v>0</v>
      </c>
      <c r="BI258" s="259">
        <f t="shared" si="28"/>
        <v>0</v>
      </c>
      <c r="BJ258" s="172" t="s">
        <v>16</v>
      </c>
      <c r="BK258" s="259">
        <f t="shared" si="29"/>
        <v>0</v>
      </c>
      <c r="BL258" s="172" t="s">
        <v>132</v>
      </c>
      <c r="BM258" s="172" t="s">
        <v>3470</v>
      </c>
    </row>
    <row r="259" spans="2:65" s="182" customFormat="1" ht="38.25" customHeight="1">
      <c r="B259" s="183"/>
      <c r="C259" s="151" t="s">
        <v>702</v>
      </c>
      <c r="D259" s="151" t="s">
        <v>118</v>
      </c>
      <c r="E259" s="152" t="s">
        <v>3471</v>
      </c>
      <c r="F259" s="341" t="s">
        <v>3472</v>
      </c>
      <c r="G259" s="341"/>
      <c r="H259" s="341"/>
      <c r="I259" s="341"/>
      <c r="J259" s="153" t="s">
        <v>238</v>
      </c>
      <c r="K259" s="154">
        <v>10</v>
      </c>
      <c r="L259" s="342"/>
      <c r="M259" s="342"/>
      <c r="N259" s="343">
        <f t="shared" si="20"/>
        <v>0</v>
      </c>
      <c r="O259" s="343"/>
      <c r="P259" s="343"/>
      <c r="Q259" s="343"/>
      <c r="R259" s="186"/>
      <c r="T259" s="254" t="s">
        <v>5</v>
      </c>
      <c r="U259" s="255" t="s">
        <v>36</v>
      </c>
      <c r="V259" s="256"/>
      <c r="W259" s="257">
        <f t="shared" si="21"/>
        <v>0</v>
      </c>
      <c r="X259" s="257">
        <v>0</v>
      </c>
      <c r="Y259" s="257">
        <f t="shared" si="22"/>
        <v>0</v>
      </c>
      <c r="Z259" s="257">
        <v>0</v>
      </c>
      <c r="AA259" s="258">
        <f t="shared" si="23"/>
        <v>0</v>
      </c>
      <c r="AR259" s="172" t="s">
        <v>132</v>
      </c>
      <c r="AT259" s="172" t="s">
        <v>118</v>
      </c>
      <c r="AU259" s="172" t="s">
        <v>93</v>
      </c>
      <c r="AY259" s="172" t="s">
        <v>117</v>
      </c>
      <c r="BE259" s="259">
        <f t="shared" si="24"/>
        <v>0</v>
      </c>
      <c r="BF259" s="259">
        <f t="shared" si="25"/>
        <v>0</v>
      </c>
      <c r="BG259" s="259">
        <f t="shared" si="26"/>
        <v>0</v>
      </c>
      <c r="BH259" s="259">
        <f t="shared" si="27"/>
        <v>0</v>
      </c>
      <c r="BI259" s="259">
        <f t="shared" si="28"/>
        <v>0</v>
      </c>
      <c r="BJ259" s="172" t="s">
        <v>16</v>
      </c>
      <c r="BK259" s="259">
        <f t="shared" si="29"/>
        <v>0</v>
      </c>
      <c r="BL259" s="172" t="s">
        <v>132</v>
      </c>
      <c r="BM259" s="172" t="s">
        <v>3473</v>
      </c>
    </row>
    <row r="260" spans="2:65" s="182" customFormat="1" ht="38.25" customHeight="1">
      <c r="B260" s="183"/>
      <c r="C260" s="151" t="s">
        <v>706</v>
      </c>
      <c r="D260" s="151" t="s">
        <v>118</v>
      </c>
      <c r="E260" s="152" t="s">
        <v>3474</v>
      </c>
      <c r="F260" s="341" t="s">
        <v>3475</v>
      </c>
      <c r="G260" s="341"/>
      <c r="H260" s="341"/>
      <c r="I260" s="341"/>
      <c r="J260" s="153" t="s">
        <v>238</v>
      </c>
      <c r="K260" s="154">
        <v>10</v>
      </c>
      <c r="L260" s="342"/>
      <c r="M260" s="342"/>
      <c r="N260" s="343">
        <f t="shared" si="20"/>
        <v>0</v>
      </c>
      <c r="O260" s="343"/>
      <c r="P260" s="343"/>
      <c r="Q260" s="343"/>
      <c r="R260" s="186"/>
      <c r="T260" s="254" t="s">
        <v>5</v>
      </c>
      <c r="U260" s="255" t="s">
        <v>36</v>
      </c>
      <c r="V260" s="256"/>
      <c r="W260" s="257">
        <f t="shared" si="21"/>
        <v>0</v>
      </c>
      <c r="X260" s="257">
        <v>0</v>
      </c>
      <c r="Y260" s="257">
        <f t="shared" si="22"/>
        <v>0</v>
      </c>
      <c r="Z260" s="257">
        <v>0</v>
      </c>
      <c r="AA260" s="258">
        <f t="shared" si="23"/>
        <v>0</v>
      </c>
      <c r="AR260" s="172" t="s">
        <v>132</v>
      </c>
      <c r="AT260" s="172" t="s">
        <v>118</v>
      </c>
      <c r="AU260" s="172" t="s">
        <v>93</v>
      </c>
      <c r="AY260" s="172" t="s">
        <v>117</v>
      </c>
      <c r="BE260" s="259">
        <f t="shared" si="24"/>
        <v>0</v>
      </c>
      <c r="BF260" s="259">
        <f t="shared" si="25"/>
        <v>0</v>
      </c>
      <c r="BG260" s="259">
        <f t="shared" si="26"/>
        <v>0</v>
      </c>
      <c r="BH260" s="259">
        <f t="shared" si="27"/>
        <v>0</v>
      </c>
      <c r="BI260" s="259">
        <f t="shared" si="28"/>
        <v>0</v>
      </c>
      <c r="BJ260" s="172" t="s">
        <v>16</v>
      </c>
      <c r="BK260" s="259">
        <f t="shared" si="29"/>
        <v>0</v>
      </c>
      <c r="BL260" s="172" t="s">
        <v>132</v>
      </c>
      <c r="BM260" s="172" t="s">
        <v>3476</v>
      </c>
    </row>
    <row r="261" spans="2:65" s="182" customFormat="1" ht="38.25" customHeight="1">
      <c r="B261" s="183"/>
      <c r="C261" s="151" t="s">
        <v>710</v>
      </c>
      <c r="D261" s="151" t="s">
        <v>118</v>
      </c>
      <c r="E261" s="152" t="s">
        <v>3477</v>
      </c>
      <c r="F261" s="341" t="s">
        <v>3478</v>
      </c>
      <c r="G261" s="341"/>
      <c r="H261" s="341"/>
      <c r="I261" s="341"/>
      <c r="J261" s="153" t="s">
        <v>238</v>
      </c>
      <c r="K261" s="154">
        <v>10</v>
      </c>
      <c r="L261" s="342"/>
      <c r="M261" s="342"/>
      <c r="N261" s="343">
        <f t="shared" si="20"/>
        <v>0</v>
      </c>
      <c r="O261" s="343"/>
      <c r="P261" s="343"/>
      <c r="Q261" s="343"/>
      <c r="R261" s="186"/>
      <c r="T261" s="254" t="s">
        <v>5</v>
      </c>
      <c r="U261" s="255" t="s">
        <v>36</v>
      </c>
      <c r="V261" s="256"/>
      <c r="W261" s="257">
        <f t="shared" si="21"/>
        <v>0</v>
      </c>
      <c r="X261" s="257">
        <v>0</v>
      </c>
      <c r="Y261" s="257">
        <f t="shared" si="22"/>
        <v>0</v>
      </c>
      <c r="Z261" s="257">
        <v>0</v>
      </c>
      <c r="AA261" s="258">
        <f t="shared" si="23"/>
        <v>0</v>
      </c>
      <c r="AR261" s="172" t="s">
        <v>132</v>
      </c>
      <c r="AT261" s="172" t="s">
        <v>118</v>
      </c>
      <c r="AU261" s="172" t="s">
        <v>93</v>
      </c>
      <c r="AY261" s="172" t="s">
        <v>117</v>
      </c>
      <c r="BE261" s="259">
        <f t="shared" si="24"/>
        <v>0</v>
      </c>
      <c r="BF261" s="259">
        <f t="shared" si="25"/>
        <v>0</v>
      </c>
      <c r="BG261" s="259">
        <f t="shared" si="26"/>
        <v>0</v>
      </c>
      <c r="BH261" s="259">
        <f t="shared" si="27"/>
        <v>0</v>
      </c>
      <c r="BI261" s="259">
        <f t="shared" si="28"/>
        <v>0</v>
      </c>
      <c r="BJ261" s="172" t="s">
        <v>16</v>
      </c>
      <c r="BK261" s="259">
        <f t="shared" si="29"/>
        <v>0</v>
      </c>
      <c r="BL261" s="172" t="s">
        <v>132</v>
      </c>
      <c r="BM261" s="172" t="s">
        <v>3479</v>
      </c>
    </row>
    <row r="262" spans="2:65" s="182" customFormat="1" ht="25.5" customHeight="1">
      <c r="B262" s="183"/>
      <c r="C262" s="151" t="s">
        <v>714</v>
      </c>
      <c r="D262" s="151" t="s">
        <v>118</v>
      </c>
      <c r="E262" s="152" t="s">
        <v>3480</v>
      </c>
      <c r="F262" s="341" t="s">
        <v>3481</v>
      </c>
      <c r="G262" s="341"/>
      <c r="H262" s="341"/>
      <c r="I262" s="341"/>
      <c r="J262" s="153" t="s">
        <v>238</v>
      </c>
      <c r="K262" s="154">
        <v>1</v>
      </c>
      <c r="L262" s="342"/>
      <c r="M262" s="342"/>
      <c r="N262" s="343">
        <f t="shared" si="20"/>
        <v>0</v>
      </c>
      <c r="O262" s="343"/>
      <c r="P262" s="343"/>
      <c r="Q262" s="343"/>
      <c r="R262" s="186"/>
      <c r="T262" s="254" t="s">
        <v>5</v>
      </c>
      <c r="U262" s="255" t="s">
        <v>36</v>
      </c>
      <c r="V262" s="256"/>
      <c r="W262" s="257">
        <f t="shared" si="21"/>
        <v>0</v>
      </c>
      <c r="X262" s="257">
        <v>0</v>
      </c>
      <c r="Y262" s="257">
        <f t="shared" si="22"/>
        <v>0</v>
      </c>
      <c r="Z262" s="257">
        <v>0</v>
      </c>
      <c r="AA262" s="258">
        <f t="shared" si="23"/>
        <v>0</v>
      </c>
      <c r="AR262" s="172" t="s">
        <v>132</v>
      </c>
      <c r="AT262" s="172" t="s">
        <v>118</v>
      </c>
      <c r="AU262" s="172" t="s">
        <v>93</v>
      </c>
      <c r="AY262" s="172" t="s">
        <v>117</v>
      </c>
      <c r="BE262" s="259">
        <f t="shared" si="24"/>
        <v>0</v>
      </c>
      <c r="BF262" s="259">
        <f t="shared" si="25"/>
        <v>0</v>
      </c>
      <c r="BG262" s="259">
        <f t="shared" si="26"/>
        <v>0</v>
      </c>
      <c r="BH262" s="259">
        <f t="shared" si="27"/>
        <v>0</v>
      </c>
      <c r="BI262" s="259">
        <f t="shared" si="28"/>
        <v>0</v>
      </c>
      <c r="BJ262" s="172" t="s">
        <v>16</v>
      </c>
      <c r="BK262" s="259">
        <f t="shared" si="29"/>
        <v>0</v>
      </c>
      <c r="BL262" s="172" t="s">
        <v>132</v>
      </c>
      <c r="BM262" s="172" t="s">
        <v>3482</v>
      </c>
    </row>
    <row r="263" spans="2:65" s="182" customFormat="1" ht="25.5" customHeight="1">
      <c r="B263" s="183"/>
      <c r="C263" s="151" t="s">
        <v>718</v>
      </c>
      <c r="D263" s="151" t="s">
        <v>118</v>
      </c>
      <c r="E263" s="152" t="s">
        <v>3483</v>
      </c>
      <c r="F263" s="341" t="s">
        <v>3484</v>
      </c>
      <c r="G263" s="341"/>
      <c r="H263" s="341"/>
      <c r="I263" s="341"/>
      <c r="J263" s="153" t="s">
        <v>238</v>
      </c>
      <c r="K263" s="154">
        <v>1</v>
      </c>
      <c r="L263" s="342"/>
      <c r="M263" s="342"/>
      <c r="N263" s="343">
        <f t="shared" si="20"/>
        <v>0</v>
      </c>
      <c r="O263" s="343"/>
      <c r="P263" s="343"/>
      <c r="Q263" s="343"/>
      <c r="R263" s="186"/>
      <c r="T263" s="254" t="s">
        <v>5</v>
      </c>
      <c r="U263" s="255" t="s">
        <v>36</v>
      </c>
      <c r="V263" s="256"/>
      <c r="W263" s="257">
        <f t="shared" si="21"/>
        <v>0</v>
      </c>
      <c r="X263" s="257">
        <v>0</v>
      </c>
      <c r="Y263" s="257">
        <f t="shared" si="22"/>
        <v>0</v>
      </c>
      <c r="Z263" s="257">
        <v>0</v>
      </c>
      <c r="AA263" s="258">
        <f t="shared" si="23"/>
        <v>0</v>
      </c>
      <c r="AR263" s="172" t="s">
        <v>132</v>
      </c>
      <c r="AT263" s="172" t="s">
        <v>118</v>
      </c>
      <c r="AU263" s="172" t="s">
        <v>93</v>
      </c>
      <c r="AY263" s="172" t="s">
        <v>117</v>
      </c>
      <c r="BE263" s="259">
        <f t="shared" si="24"/>
        <v>0</v>
      </c>
      <c r="BF263" s="259">
        <f t="shared" si="25"/>
        <v>0</v>
      </c>
      <c r="BG263" s="259">
        <f t="shared" si="26"/>
        <v>0</v>
      </c>
      <c r="BH263" s="259">
        <f t="shared" si="27"/>
        <v>0</v>
      </c>
      <c r="BI263" s="259">
        <f t="shared" si="28"/>
        <v>0</v>
      </c>
      <c r="BJ263" s="172" t="s">
        <v>16</v>
      </c>
      <c r="BK263" s="259">
        <f t="shared" si="29"/>
        <v>0</v>
      </c>
      <c r="BL263" s="172" t="s">
        <v>132</v>
      </c>
      <c r="BM263" s="172" t="s">
        <v>3485</v>
      </c>
    </row>
    <row r="264" spans="2:65" s="182" customFormat="1" ht="25.5" customHeight="1">
      <c r="B264" s="183"/>
      <c r="C264" s="151" t="s">
        <v>722</v>
      </c>
      <c r="D264" s="151" t="s">
        <v>118</v>
      </c>
      <c r="E264" s="152" t="s">
        <v>3486</v>
      </c>
      <c r="F264" s="341" t="s">
        <v>3487</v>
      </c>
      <c r="G264" s="341"/>
      <c r="H264" s="341"/>
      <c r="I264" s="341"/>
      <c r="J264" s="153" t="s">
        <v>238</v>
      </c>
      <c r="K264" s="154">
        <v>1</v>
      </c>
      <c r="L264" s="342"/>
      <c r="M264" s="342"/>
      <c r="N264" s="343">
        <f t="shared" si="20"/>
        <v>0</v>
      </c>
      <c r="O264" s="343"/>
      <c r="P264" s="343"/>
      <c r="Q264" s="343"/>
      <c r="R264" s="186"/>
      <c r="T264" s="254" t="s">
        <v>5</v>
      </c>
      <c r="U264" s="255" t="s">
        <v>36</v>
      </c>
      <c r="V264" s="256"/>
      <c r="W264" s="257">
        <f t="shared" si="21"/>
        <v>0</v>
      </c>
      <c r="X264" s="257">
        <v>0</v>
      </c>
      <c r="Y264" s="257">
        <f t="shared" si="22"/>
        <v>0</v>
      </c>
      <c r="Z264" s="257">
        <v>0</v>
      </c>
      <c r="AA264" s="258">
        <f t="shared" si="23"/>
        <v>0</v>
      </c>
      <c r="AR264" s="172" t="s">
        <v>132</v>
      </c>
      <c r="AT264" s="172" t="s">
        <v>118</v>
      </c>
      <c r="AU264" s="172" t="s">
        <v>93</v>
      </c>
      <c r="AY264" s="172" t="s">
        <v>117</v>
      </c>
      <c r="BE264" s="259">
        <f t="shared" si="24"/>
        <v>0</v>
      </c>
      <c r="BF264" s="259">
        <f t="shared" si="25"/>
        <v>0</v>
      </c>
      <c r="BG264" s="259">
        <f t="shared" si="26"/>
        <v>0</v>
      </c>
      <c r="BH264" s="259">
        <f t="shared" si="27"/>
        <v>0</v>
      </c>
      <c r="BI264" s="259">
        <f t="shared" si="28"/>
        <v>0</v>
      </c>
      <c r="BJ264" s="172" t="s">
        <v>16</v>
      </c>
      <c r="BK264" s="259">
        <f t="shared" si="29"/>
        <v>0</v>
      </c>
      <c r="BL264" s="172" t="s">
        <v>132</v>
      </c>
      <c r="BM264" s="172" t="s">
        <v>3488</v>
      </c>
    </row>
    <row r="265" spans="2:65" s="182" customFormat="1" ht="25.5" customHeight="1">
      <c r="B265" s="183"/>
      <c r="C265" s="151" t="s">
        <v>726</v>
      </c>
      <c r="D265" s="151" t="s">
        <v>118</v>
      </c>
      <c r="E265" s="152" t="s">
        <v>3489</v>
      </c>
      <c r="F265" s="341" t="s">
        <v>3490</v>
      </c>
      <c r="G265" s="341"/>
      <c r="H265" s="341"/>
      <c r="I265" s="341"/>
      <c r="J265" s="153" t="s">
        <v>238</v>
      </c>
      <c r="K265" s="154">
        <v>1</v>
      </c>
      <c r="L265" s="342"/>
      <c r="M265" s="342"/>
      <c r="N265" s="343">
        <f t="shared" si="20"/>
        <v>0</v>
      </c>
      <c r="O265" s="343"/>
      <c r="P265" s="343"/>
      <c r="Q265" s="343"/>
      <c r="R265" s="186"/>
      <c r="T265" s="254" t="s">
        <v>5</v>
      </c>
      <c r="U265" s="255" t="s">
        <v>36</v>
      </c>
      <c r="V265" s="256"/>
      <c r="W265" s="257">
        <f t="shared" si="21"/>
        <v>0</v>
      </c>
      <c r="X265" s="257">
        <v>0</v>
      </c>
      <c r="Y265" s="257">
        <f t="shared" si="22"/>
        <v>0</v>
      </c>
      <c r="Z265" s="257">
        <v>0</v>
      </c>
      <c r="AA265" s="258">
        <f t="shared" si="23"/>
        <v>0</v>
      </c>
      <c r="AR265" s="172" t="s">
        <v>132</v>
      </c>
      <c r="AT265" s="172" t="s">
        <v>118</v>
      </c>
      <c r="AU265" s="172" t="s">
        <v>93</v>
      </c>
      <c r="AY265" s="172" t="s">
        <v>117</v>
      </c>
      <c r="BE265" s="259">
        <f t="shared" si="24"/>
        <v>0</v>
      </c>
      <c r="BF265" s="259">
        <f t="shared" si="25"/>
        <v>0</v>
      </c>
      <c r="BG265" s="259">
        <f t="shared" si="26"/>
        <v>0</v>
      </c>
      <c r="BH265" s="259">
        <f t="shared" si="27"/>
        <v>0</v>
      </c>
      <c r="BI265" s="259">
        <f t="shared" si="28"/>
        <v>0</v>
      </c>
      <c r="BJ265" s="172" t="s">
        <v>16</v>
      </c>
      <c r="BK265" s="259">
        <f t="shared" si="29"/>
        <v>0</v>
      </c>
      <c r="BL265" s="172" t="s">
        <v>132</v>
      </c>
      <c r="BM265" s="172" t="s">
        <v>3491</v>
      </c>
    </row>
    <row r="266" spans="2:65" s="182" customFormat="1" ht="25.5" customHeight="1">
      <c r="B266" s="183"/>
      <c r="C266" s="151" t="s">
        <v>730</v>
      </c>
      <c r="D266" s="151" t="s">
        <v>118</v>
      </c>
      <c r="E266" s="152" t="s">
        <v>3492</v>
      </c>
      <c r="F266" s="341" t="s">
        <v>3493</v>
      </c>
      <c r="G266" s="341"/>
      <c r="H266" s="341"/>
      <c r="I266" s="341"/>
      <c r="J266" s="153" t="s">
        <v>238</v>
      </c>
      <c r="K266" s="154">
        <v>1</v>
      </c>
      <c r="L266" s="342"/>
      <c r="M266" s="342"/>
      <c r="N266" s="343">
        <f t="shared" si="20"/>
        <v>0</v>
      </c>
      <c r="O266" s="343"/>
      <c r="P266" s="343"/>
      <c r="Q266" s="343"/>
      <c r="R266" s="186"/>
      <c r="T266" s="254" t="s">
        <v>5</v>
      </c>
      <c r="U266" s="255" t="s">
        <v>36</v>
      </c>
      <c r="V266" s="256"/>
      <c r="W266" s="257">
        <f t="shared" si="21"/>
        <v>0</v>
      </c>
      <c r="X266" s="257">
        <v>0</v>
      </c>
      <c r="Y266" s="257">
        <f t="shared" si="22"/>
        <v>0</v>
      </c>
      <c r="Z266" s="257">
        <v>0</v>
      </c>
      <c r="AA266" s="258">
        <f t="shared" si="23"/>
        <v>0</v>
      </c>
      <c r="AR266" s="172" t="s">
        <v>132</v>
      </c>
      <c r="AT266" s="172" t="s">
        <v>118</v>
      </c>
      <c r="AU266" s="172" t="s">
        <v>93</v>
      </c>
      <c r="AY266" s="172" t="s">
        <v>117</v>
      </c>
      <c r="BE266" s="259">
        <f t="shared" si="24"/>
        <v>0</v>
      </c>
      <c r="BF266" s="259">
        <f t="shared" si="25"/>
        <v>0</v>
      </c>
      <c r="BG266" s="259">
        <f t="shared" si="26"/>
        <v>0</v>
      </c>
      <c r="BH266" s="259">
        <f t="shared" si="27"/>
        <v>0</v>
      </c>
      <c r="BI266" s="259">
        <f t="shared" si="28"/>
        <v>0</v>
      </c>
      <c r="BJ266" s="172" t="s">
        <v>16</v>
      </c>
      <c r="BK266" s="259">
        <f t="shared" si="29"/>
        <v>0</v>
      </c>
      <c r="BL266" s="172" t="s">
        <v>132</v>
      </c>
      <c r="BM266" s="172" t="s">
        <v>3494</v>
      </c>
    </row>
    <row r="267" spans="2:65" s="182" customFormat="1" ht="25.5" customHeight="1">
      <c r="B267" s="183"/>
      <c r="C267" s="151" t="s">
        <v>734</v>
      </c>
      <c r="D267" s="151" t="s">
        <v>118</v>
      </c>
      <c r="E267" s="152" t="s">
        <v>3495</v>
      </c>
      <c r="F267" s="341" t="s">
        <v>3496</v>
      </c>
      <c r="G267" s="341"/>
      <c r="H267" s="341"/>
      <c r="I267" s="341"/>
      <c r="J267" s="153" t="s">
        <v>238</v>
      </c>
      <c r="K267" s="154">
        <v>1</v>
      </c>
      <c r="L267" s="342"/>
      <c r="M267" s="342"/>
      <c r="N267" s="343">
        <f t="shared" si="20"/>
        <v>0</v>
      </c>
      <c r="O267" s="343"/>
      <c r="P267" s="343"/>
      <c r="Q267" s="343"/>
      <c r="R267" s="186"/>
      <c r="T267" s="254" t="s">
        <v>5</v>
      </c>
      <c r="U267" s="255" t="s">
        <v>36</v>
      </c>
      <c r="V267" s="256"/>
      <c r="W267" s="257">
        <f t="shared" si="21"/>
        <v>0</v>
      </c>
      <c r="X267" s="257">
        <v>0</v>
      </c>
      <c r="Y267" s="257">
        <f t="shared" si="22"/>
        <v>0</v>
      </c>
      <c r="Z267" s="257">
        <v>0</v>
      </c>
      <c r="AA267" s="258">
        <f t="shared" si="23"/>
        <v>0</v>
      </c>
      <c r="AR267" s="172" t="s">
        <v>132</v>
      </c>
      <c r="AT267" s="172" t="s">
        <v>118</v>
      </c>
      <c r="AU267" s="172" t="s">
        <v>93</v>
      </c>
      <c r="AY267" s="172" t="s">
        <v>117</v>
      </c>
      <c r="BE267" s="259">
        <f t="shared" si="24"/>
        <v>0</v>
      </c>
      <c r="BF267" s="259">
        <f t="shared" si="25"/>
        <v>0</v>
      </c>
      <c r="BG267" s="259">
        <f t="shared" si="26"/>
        <v>0</v>
      </c>
      <c r="BH267" s="259">
        <f t="shared" si="27"/>
        <v>0</v>
      </c>
      <c r="BI267" s="259">
        <f t="shared" si="28"/>
        <v>0</v>
      </c>
      <c r="BJ267" s="172" t="s">
        <v>16</v>
      </c>
      <c r="BK267" s="259">
        <f t="shared" si="29"/>
        <v>0</v>
      </c>
      <c r="BL267" s="172" t="s">
        <v>132</v>
      </c>
      <c r="BM267" s="172" t="s">
        <v>3497</v>
      </c>
    </row>
    <row r="268" spans="2:65" s="182" customFormat="1" ht="25.5" customHeight="1">
      <c r="B268" s="183"/>
      <c r="C268" s="151" t="s">
        <v>738</v>
      </c>
      <c r="D268" s="151" t="s">
        <v>118</v>
      </c>
      <c r="E268" s="152" t="s">
        <v>3498</v>
      </c>
      <c r="F268" s="341" t="s">
        <v>3499</v>
      </c>
      <c r="G268" s="341"/>
      <c r="H268" s="341"/>
      <c r="I268" s="341"/>
      <c r="J268" s="153" t="s">
        <v>238</v>
      </c>
      <c r="K268" s="154">
        <v>1</v>
      </c>
      <c r="L268" s="342"/>
      <c r="M268" s="342"/>
      <c r="N268" s="343">
        <f t="shared" si="20"/>
        <v>0</v>
      </c>
      <c r="O268" s="343"/>
      <c r="P268" s="343"/>
      <c r="Q268" s="343"/>
      <c r="R268" s="186"/>
      <c r="T268" s="254" t="s">
        <v>5</v>
      </c>
      <c r="U268" s="255" t="s">
        <v>36</v>
      </c>
      <c r="V268" s="256"/>
      <c r="W268" s="257">
        <f t="shared" si="21"/>
        <v>0</v>
      </c>
      <c r="X268" s="257">
        <v>0</v>
      </c>
      <c r="Y268" s="257">
        <f t="shared" si="22"/>
        <v>0</v>
      </c>
      <c r="Z268" s="257">
        <v>0</v>
      </c>
      <c r="AA268" s="258">
        <f t="shared" si="23"/>
        <v>0</v>
      </c>
      <c r="AR268" s="172" t="s">
        <v>132</v>
      </c>
      <c r="AT268" s="172" t="s">
        <v>118</v>
      </c>
      <c r="AU268" s="172" t="s">
        <v>93</v>
      </c>
      <c r="AY268" s="172" t="s">
        <v>117</v>
      </c>
      <c r="BE268" s="259">
        <f t="shared" si="24"/>
        <v>0</v>
      </c>
      <c r="BF268" s="259">
        <f t="shared" si="25"/>
        <v>0</v>
      </c>
      <c r="BG268" s="259">
        <f t="shared" si="26"/>
        <v>0</v>
      </c>
      <c r="BH268" s="259">
        <f t="shared" si="27"/>
        <v>0</v>
      </c>
      <c r="BI268" s="259">
        <f t="shared" si="28"/>
        <v>0</v>
      </c>
      <c r="BJ268" s="172" t="s">
        <v>16</v>
      </c>
      <c r="BK268" s="259">
        <f t="shared" si="29"/>
        <v>0</v>
      </c>
      <c r="BL268" s="172" t="s">
        <v>132</v>
      </c>
      <c r="BM268" s="172" t="s">
        <v>3500</v>
      </c>
    </row>
    <row r="269" spans="2:65" s="182" customFormat="1" ht="25.5" customHeight="1">
      <c r="B269" s="183"/>
      <c r="C269" s="151" t="s">
        <v>742</v>
      </c>
      <c r="D269" s="151" t="s">
        <v>118</v>
      </c>
      <c r="E269" s="152" t="s">
        <v>3501</v>
      </c>
      <c r="F269" s="341" t="s">
        <v>3502</v>
      </c>
      <c r="G269" s="341"/>
      <c r="H269" s="341"/>
      <c r="I269" s="341"/>
      <c r="J269" s="153" t="s">
        <v>238</v>
      </c>
      <c r="K269" s="154">
        <v>1</v>
      </c>
      <c r="L269" s="342"/>
      <c r="M269" s="342"/>
      <c r="N269" s="343">
        <f t="shared" si="20"/>
        <v>0</v>
      </c>
      <c r="O269" s="343"/>
      <c r="P269" s="343"/>
      <c r="Q269" s="343"/>
      <c r="R269" s="186"/>
      <c r="T269" s="254" t="s">
        <v>5</v>
      </c>
      <c r="U269" s="255" t="s">
        <v>36</v>
      </c>
      <c r="V269" s="256"/>
      <c r="W269" s="257">
        <f t="shared" si="21"/>
        <v>0</v>
      </c>
      <c r="X269" s="257">
        <v>0</v>
      </c>
      <c r="Y269" s="257">
        <f t="shared" si="22"/>
        <v>0</v>
      </c>
      <c r="Z269" s="257">
        <v>0</v>
      </c>
      <c r="AA269" s="258">
        <f t="shared" si="23"/>
        <v>0</v>
      </c>
      <c r="AR269" s="172" t="s">
        <v>132</v>
      </c>
      <c r="AT269" s="172" t="s">
        <v>118</v>
      </c>
      <c r="AU269" s="172" t="s">
        <v>93</v>
      </c>
      <c r="AY269" s="172" t="s">
        <v>117</v>
      </c>
      <c r="BE269" s="259">
        <f t="shared" si="24"/>
        <v>0</v>
      </c>
      <c r="BF269" s="259">
        <f t="shared" si="25"/>
        <v>0</v>
      </c>
      <c r="BG269" s="259">
        <f t="shared" si="26"/>
        <v>0</v>
      </c>
      <c r="BH269" s="259">
        <f t="shared" si="27"/>
        <v>0</v>
      </c>
      <c r="BI269" s="259">
        <f t="shared" si="28"/>
        <v>0</v>
      </c>
      <c r="BJ269" s="172" t="s">
        <v>16</v>
      </c>
      <c r="BK269" s="259">
        <f t="shared" si="29"/>
        <v>0</v>
      </c>
      <c r="BL269" s="172" t="s">
        <v>132</v>
      </c>
      <c r="BM269" s="172" t="s">
        <v>3503</v>
      </c>
    </row>
    <row r="270" spans="2:65" s="182" customFormat="1" ht="25.5" customHeight="1">
      <c r="B270" s="183"/>
      <c r="C270" s="151" t="s">
        <v>746</v>
      </c>
      <c r="D270" s="151" t="s">
        <v>118</v>
      </c>
      <c r="E270" s="152" t="s">
        <v>3504</v>
      </c>
      <c r="F270" s="341" t="s">
        <v>3505</v>
      </c>
      <c r="G270" s="341"/>
      <c r="H270" s="341"/>
      <c r="I270" s="341"/>
      <c r="J270" s="153" t="s">
        <v>238</v>
      </c>
      <c r="K270" s="154">
        <v>1</v>
      </c>
      <c r="L270" s="342"/>
      <c r="M270" s="342"/>
      <c r="N270" s="343">
        <f t="shared" si="20"/>
        <v>0</v>
      </c>
      <c r="O270" s="343"/>
      <c r="P270" s="343"/>
      <c r="Q270" s="343"/>
      <c r="R270" s="186"/>
      <c r="T270" s="254" t="s">
        <v>5</v>
      </c>
      <c r="U270" s="255" t="s">
        <v>36</v>
      </c>
      <c r="V270" s="256"/>
      <c r="W270" s="257">
        <f t="shared" si="21"/>
        <v>0</v>
      </c>
      <c r="X270" s="257">
        <v>0</v>
      </c>
      <c r="Y270" s="257">
        <f t="shared" si="22"/>
        <v>0</v>
      </c>
      <c r="Z270" s="257">
        <v>0</v>
      </c>
      <c r="AA270" s="258">
        <f t="shared" si="23"/>
        <v>0</v>
      </c>
      <c r="AR270" s="172" t="s">
        <v>132</v>
      </c>
      <c r="AT270" s="172" t="s">
        <v>118</v>
      </c>
      <c r="AU270" s="172" t="s">
        <v>93</v>
      </c>
      <c r="AY270" s="172" t="s">
        <v>117</v>
      </c>
      <c r="BE270" s="259">
        <f t="shared" si="24"/>
        <v>0</v>
      </c>
      <c r="BF270" s="259">
        <f t="shared" si="25"/>
        <v>0</v>
      </c>
      <c r="BG270" s="259">
        <f t="shared" si="26"/>
        <v>0</v>
      </c>
      <c r="BH270" s="259">
        <f t="shared" si="27"/>
        <v>0</v>
      </c>
      <c r="BI270" s="259">
        <f t="shared" si="28"/>
        <v>0</v>
      </c>
      <c r="BJ270" s="172" t="s">
        <v>16</v>
      </c>
      <c r="BK270" s="259">
        <f t="shared" si="29"/>
        <v>0</v>
      </c>
      <c r="BL270" s="172" t="s">
        <v>132</v>
      </c>
      <c r="BM270" s="172" t="s">
        <v>3506</v>
      </c>
    </row>
    <row r="271" spans="2:65" s="182" customFormat="1" ht="25.5" customHeight="1">
      <c r="B271" s="183"/>
      <c r="C271" s="151" t="s">
        <v>750</v>
      </c>
      <c r="D271" s="151" t="s">
        <v>118</v>
      </c>
      <c r="E271" s="152" t="s">
        <v>3507</v>
      </c>
      <c r="F271" s="341" t="s">
        <v>3508</v>
      </c>
      <c r="G271" s="341"/>
      <c r="H271" s="341"/>
      <c r="I271" s="341"/>
      <c r="J271" s="153" t="s">
        <v>238</v>
      </c>
      <c r="K271" s="154">
        <v>1</v>
      </c>
      <c r="L271" s="342"/>
      <c r="M271" s="342"/>
      <c r="N271" s="343">
        <f t="shared" si="20"/>
        <v>0</v>
      </c>
      <c r="O271" s="343"/>
      <c r="P271" s="343"/>
      <c r="Q271" s="343"/>
      <c r="R271" s="186"/>
      <c r="T271" s="254" t="s">
        <v>5</v>
      </c>
      <c r="U271" s="255" t="s">
        <v>36</v>
      </c>
      <c r="V271" s="256"/>
      <c r="W271" s="257">
        <f t="shared" si="21"/>
        <v>0</v>
      </c>
      <c r="X271" s="257">
        <v>0</v>
      </c>
      <c r="Y271" s="257">
        <f t="shared" si="22"/>
        <v>0</v>
      </c>
      <c r="Z271" s="257">
        <v>0</v>
      </c>
      <c r="AA271" s="258">
        <f t="shared" si="23"/>
        <v>0</v>
      </c>
      <c r="AR271" s="172" t="s">
        <v>132</v>
      </c>
      <c r="AT271" s="172" t="s">
        <v>118</v>
      </c>
      <c r="AU271" s="172" t="s">
        <v>93</v>
      </c>
      <c r="AY271" s="172" t="s">
        <v>117</v>
      </c>
      <c r="BE271" s="259">
        <f t="shared" si="24"/>
        <v>0</v>
      </c>
      <c r="BF271" s="259">
        <f t="shared" si="25"/>
        <v>0</v>
      </c>
      <c r="BG271" s="259">
        <f t="shared" si="26"/>
        <v>0</v>
      </c>
      <c r="BH271" s="259">
        <f t="shared" si="27"/>
        <v>0</v>
      </c>
      <c r="BI271" s="259">
        <f t="shared" si="28"/>
        <v>0</v>
      </c>
      <c r="BJ271" s="172" t="s">
        <v>16</v>
      </c>
      <c r="BK271" s="259">
        <f t="shared" si="29"/>
        <v>0</v>
      </c>
      <c r="BL271" s="172" t="s">
        <v>132</v>
      </c>
      <c r="BM271" s="172" t="s">
        <v>3509</v>
      </c>
    </row>
    <row r="272" spans="2:65" s="182" customFormat="1" ht="25.5" customHeight="1">
      <c r="B272" s="183"/>
      <c r="C272" s="151" t="s">
        <v>754</v>
      </c>
      <c r="D272" s="151" t="s">
        <v>118</v>
      </c>
      <c r="E272" s="152" t="s">
        <v>3510</v>
      </c>
      <c r="F272" s="341" t="s">
        <v>3511</v>
      </c>
      <c r="G272" s="341"/>
      <c r="H272" s="341"/>
      <c r="I272" s="341"/>
      <c r="J272" s="153" t="s">
        <v>238</v>
      </c>
      <c r="K272" s="154">
        <v>1</v>
      </c>
      <c r="L272" s="342"/>
      <c r="M272" s="342"/>
      <c r="N272" s="343">
        <f t="shared" si="20"/>
        <v>0</v>
      </c>
      <c r="O272" s="343"/>
      <c r="P272" s="343"/>
      <c r="Q272" s="343"/>
      <c r="R272" s="186"/>
      <c r="T272" s="254" t="s">
        <v>5</v>
      </c>
      <c r="U272" s="255" t="s">
        <v>36</v>
      </c>
      <c r="V272" s="256"/>
      <c r="W272" s="257">
        <f t="shared" si="21"/>
        <v>0</v>
      </c>
      <c r="X272" s="257">
        <v>0</v>
      </c>
      <c r="Y272" s="257">
        <f t="shared" si="22"/>
        <v>0</v>
      </c>
      <c r="Z272" s="257">
        <v>0</v>
      </c>
      <c r="AA272" s="258">
        <f t="shared" si="23"/>
        <v>0</v>
      </c>
      <c r="AR272" s="172" t="s">
        <v>132</v>
      </c>
      <c r="AT272" s="172" t="s">
        <v>118</v>
      </c>
      <c r="AU272" s="172" t="s">
        <v>93</v>
      </c>
      <c r="AY272" s="172" t="s">
        <v>117</v>
      </c>
      <c r="BE272" s="259">
        <f t="shared" si="24"/>
        <v>0</v>
      </c>
      <c r="BF272" s="259">
        <f t="shared" si="25"/>
        <v>0</v>
      </c>
      <c r="BG272" s="259">
        <f t="shared" si="26"/>
        <v>0</v>
      </c>
      <c r="BH272" s="259">
        <f t="shared" si="27"/>
        <v>0</v>
      </c>
      <c r="BI272" s="259">
        <f t="shared" si="28"/>
        <v>0</v>
      </c>
      <c r="BJ272" s="172" t="s">
        <v>16</v>
      </c>
      <c r="BK272" s="259">
        <f t="shared" si="29"/>
        <v>0</v>
      </c>
      <c r="BL272" s="172" t="s">
        <v>132</v>
      </c>
      <c r="BM272" s="172" t="s">
        <v>3512</v>
      </c>
    </row>
    <row r="273" spans="2:65" s="182" customFormat="1" ht="25.5" customHeight="1">
      <c r="B273" s="183"/>
      <c r="C273" s="151" t="s">
        <v>758</v>
      </c>
      <c r="D273" s="151" t="s">
        <v>118</v>
      </c>
      <c r="E273" s="152" t="s">
        <v>3513</v>
      </c>
      <c r="F273" s="341" t="s">
        <v>3514</v>
      </c>
      <c r="G273" s="341"/>
      <c r="H273" s="341"/>
      <c r="I273" s="341"/>
      <c r="J273" s="153" t="s">
        <v>238</v>
      </c>
      <c r="K273" s="154">
        <v>1</v>
      </c>
      <c r="L273" s="342"/>
      <c r="M273" s="342"/>
      <c r="N273" s="343">
        <f t="shared" si="20"/>
        <v>0</v>
      </c>
      <c r="O273" s="343"/>
      <c r="P273" s="343"/>
      <c r="Q273" s="343"/>
      <c r="R273" s="186"/>
      <c r="T273" s="254" t="s">
        <v>5</v>
      </c>
      <c r="U273" s="255" t="s">
        <v>36</v>
      </c>
      <c r="V273" s="256"/>
      <c r="W273" s="257">
        <f t="shared" si="21"/>
        <v>0</v>
      </c>
      <c r="X273" s="257">
        <v>0</v>
      </c>
      <c r="Y273" s="257">
        <f t="shared" si="22"/>
        <v>0</v>
      </c>
      <c r="Z273" s="257">
        <v>0</v>
      </c>
      <c r="AA273" s="258">
        <f t="shared" si="23"/>
        <v>0</v>
      </c>
      <c r="AR273" s="172" t="s">
        <v>132</v>
      </c>
      <c r="AT273" s="172" t="s">
        <v>118</v>
      </c>
      <c r="AU273" s="172" t="s">
        <v>93</v>
      </c>
      <c r="AY273" s="172" t="s">
        <v>117</v>
      </c>
      <c r="BE273" s="259">
        <f t="shared" si="24"/>
        <v>0</v>
      </c>
      <c r="BF273" s="259">
        <f t="shared" si="25"/>
        <v>0</v>
      </c>
      <c r="BG273" s="259">
        <f t="shared" si="26"/>
        <v>0</v>
      </c>
      <c r="BH273" s="259">
        <f t="shared" si="27"/>
        <v>0</v>
      </c>
      <c r="BI273" s="259">
        <f t="shared" si="28"/>
        <v>0</v>
      </c>
      <c r="BJ273" s="172" t="s">
        <v>16</v>
      </c>
      <c r="BK273" s="259">
        <f t="shared" si="29"/>
        <v>0</v>
      </c>
      <c r="BL273" s="172" t="s">
        <v>132</v>
      </c>
      <c r="BM273" s="172" t="s">
        <v>3515</v>
      </c>
    </row>
    <row r="274" spans="2:65" s="182" customFormat="1" ht="25.5" customHeight="1">
      <c r="B274" s="183"/>
      <c r="C274" s="151" t="s">
        <v>762</v>
      </c>
      <c r="D274" s="151" t="s">
        <v>118</v>
      </c>
      <c r="E274" s="152" t="s">
        <v>3516</v>
      </c>
      <c r="F274" s="341" t="s">
        <v>3517</v>
      </c>
      <c r="G274" s="341"/>
      <c r="H274" s="341"/>
      <c r="I274" s="341"/>
      <c r="J274" s="153" t="s">
        <v>238</v>
      </c>
      <c r="K274" s="154">
        <v>1</v>
      </c>
      <c r="L274" s="342"/>
      <c r="M274" s="342"/>
      <c r="N274" s="343">
        <f t="shared" si="20"/>
        <v>0</v>
      </c>
      <c r="O274" s="343"/>
      <c r="P274" s="343"/>
      <c r="Q274" s="343"/>
      <c r="R274" s="186"/>
      <c r="T274" s="254" t="s">
        <v>5</v>
      </c>
      <c r="U274" s="255" t="s">
        <v>36</v>
      </c>
      <c r="V274" s="256"/>
      <c r="W274" s="257">
        <f t="shared" si="21"/>
        <v>0</v>
      </c>
      <c r="X274" s="257">
        <v>0</v>
      </c>
      <c r="Y274" s="257">
        <f t="shared" si="22"/>
        <v>0</v>
      </c>
      <c r="Z274" s="257">
        <v>0</v>
      </c>
      <c r="AA274" s="258">
        <f t="shared" si="23"/>
        <v>0</v>
      </c>
      <c r="AR274" s="172" t="s">
        <v>132</v>
      </c>
      <c r="AT274" s="172" t="s">
        <v>118</v>
      </c>
      <c r="AU274" s="172" t="s">
        <v>93</v>
      </c>
      <c r="AY274" s="172" t="s">
        <v>117</v>
      </c>
      <c r="BE274" s="259">
        <f t="shared" si="24"/>
        <v>0</v>
      </c>
      <c r="BF274" s="259">
        <f t="shared" si="25"/>
        <v>0</v>
      </c>
      <c r="BG274" s="259">
        <f t="shared" si="26"/>
        <v>0</v>
      </c>
      <c r="BH274" s="259">
        <f t="shared" si="27"/>
        <v>0</v>
      </c>
      <c r="BI274" s="259">
        <f t="shared" si="28"/>
        <v>0</v>
      </c>
      <c r="BJ274" s="172" t="s">
        <v>16</v>
      </c>
      <c r="BK274" s="259">
        <f t="shared" si="29"/>
        <v>0</v>
      </c>
      <c r="BL274" s="172" t="s">
        <v>132</v>
      </c>
      <c r="BM274" s="172" t="s">
        <v>3518</v>
      </c>
    </row>
    <row r="275" spans="2:65" s="182" customFormat="1" ht="25.5" customHeight="1">
      <c r="B275" s="183"/>
      <c r="C275" s="151" t="s">
        <v>766</v>
      </c>
      <c r="D275" s="151" t="s">
        <v>118</v>
      </c>
      <c r="E275" s="152" t="s">
        <v>3519</v>
      </c>
      <c r="F275" s="341" t="s">
        <v>3520</v>
      </c>
      <c r="G275" s="341"/>
      <c r="H275" s="341"/>
      <c r="I275" s="341"/>
      <c r="J275" s="153" t="s">
        <v>238</v>
      </c>
      <c r="K275" s="154">
        <v>1</v>
      </c>
      <c r="L275" s="342"/>
      <c r="M275" s="342"/>
      <c r="N275" s="343">
        <f t="shared" si="20"/>
        <v>0</v>
      </c>
      <c r="O275" s="343"/>
      <c r="P275" s="343"/>
      <c r="Q275" s="343"/>
      <c r="R275" s="186"/>
      <c r="T275" s="254" t="s">
        <v>5</v>
      </c>
      <c r="U275" s="255" t="s">
        <v>36</v>
      </c>
      <c r="V275" s="256"/>
      <c r="W275" s="257">
        <f t="shared" si="21"/>
        <v>0</v>
      </c>
      <c r="X275" s="257">
        <v>0</v>
      </c>
      <c r="Y275" s="257">
        <f t="shared" si="22"/>
        <v>0</v>
      </c>
      <c r="Z275" s="257">
        <v>0</v>
      </c>
      <c r="AA275" s="258">
        <f t="shared" si="23"/>
        <v>0</v>
      </c>
      <c r="AR275" s="172" t="s">
        <v>132</v>
      </c>
      <c r="AT275" s="172" t="s">
        <v>118</v>
      </c>
      <c r="AU275" s="172" t="s">
        <v>93</v>
      </c>
      <c r="AY275" s="172" t="s">
        <v>117</v>
      </c>
      <c r="BE275" s="259">
        <f t="shared" si="24"/>
        <v>0</v>
      </c>
      <c r="BF275" s="259">
        <f t="shared" si="25"/>
        <v>0</v>
      </c>
      <c r="BG275" s="259">
        <f t="shared" si="26"/>
        <v>0</v>
      </c>
      <c r="BH275" s="259">
        <f t="shared" si="27"/>
        <v>0</v>
      </c>
      <c r="BI275" s="259">
        <f t="shared" si="28"/>
        <v>0</v>
      </c>
      <c r="BJ275" s="172" t="s">
        <v>16</v>
      </c>
      <c r="BK275" s="259">
        <f t="shared" si="29"/>
        <v>0</v>
      </c>
      <c r="BL275" s="172" t="s">
        <v>132</v>
      </c>
      <c r="BM275" s="172" t="s">
        <v>3521</v>
      </c>
    </row>
    <row r="276" spans="2:65" s="182" customFormat="1" ht="25.5" customHeight="1">
      <c r="B276" s="183"/>
      <c r="C276" s="151" t="s">
        <v>770</v>
      </c>
      <c r="D276" s="151" t="s">
        <v>118</v>
      </c>
      <c r="E276" s="152" t="s">
        <v>3522</v>
      </c>
      <c r="F276" s="341" t="s">
        <v>3523</v>
      </c>
      <c r="G276" s="341"/>
      <c r="H276" s="341"/>
      <c r="I276" s="341"/>
      <c r="J276" s="153" t="s">
        <v>238</v>
      </c>
      <c r="K276" s="154">
        <v>1</v>
      </c>
      <c r="L276" s="342"/>
      <c r="M276" s="342"/>
      <c r="N276" s="343">
        <f t="shared" si="20"/>
        <v>0</v>
      </c>
      <c r="O276" s="343"/>
      <c r="P276" s="343"/>
      <c r="Q276" s="343"/>
      <c r="R276" s="186"/>
      <c r="T276" s="254" t="s">
        <v>5</v>
      </c>
      <c r="U276" s="255" t="s">
        <v>36</v>
      </c>
      <c r="V276" s="256"/>
      <c r="W276" s="257">
        <f t="shared" si="21"/>
        <v>0</v>
      </c>
      <c r="X276" s="257">
        <v>0</v>
      </c>
      <c r="Y276" s="257">
        <f t="shared" si="22"/>
        <v>0</v>
      </c>
      <c r="Z276" s="257">
        <v>0</v>
      </c>
      <c r="AA276" s="258">
        <f t="shared" si="23"/>
        <v>0</v>
      </c>
      <c r="AR276" s="172" t="s">
        <v>132</v>
      </c>
      <c r="AT276" s="172" t="s">
        <v>118</v>
      </c>
      <c r="AU276" s="172" t="s">
        <v>93</v>
      </c>
      <c r="AY276" s="172" t="s">
        <v>117</v>
      </c>
      <c r="BE276" s="259">
        <f t="shared" si="24"/>
        <v>0</v>
      </c>
      <c r="BF276" s="259">
        <f t="shared" si="25"/>
        <v>0</v>
      </c>
      <c r="BG276" s="259">
        <f t="shared" si="26"/>
        <v>0</v>
      </c>
      <c r="BH276" s="259">
        <f t="shared" si="27"/>
        <v>0</v>
      </c>
      <c r="BI276" s="259">
        <f t="shared" si="28"/>
        <v>0</v>
      </c>
      <c r="BJ276" s="172" t="s">
        <v>16</v>
      </c>
      <c r="BK276" s="259">
        <f t="shared" si="29"/>
        <v>0</v>
      </c>
      <c r="BL276" s="172" t="s">
        <v>132</v>
      </c>
      <c r="BM276" s="172" t="s">
        <v>3524</v>
      </c>
    </row>
    <row r="277" spans="2:65" s="182" customFormat="1" ht="25.5" customHeight="1">
      <c r="B277" s="183"/>
      <c r="C277" s="151" t="s">
        <v>774</v>
      </c>
      <c r="D277" s="151" t="s">
        <v>118</v>
      </c>
      <c r="E277" s="152" t="s">
        <v>3525</v>
      </c>
      <c r="F277" s="341" t="s">
        <v>3526</v>
      </c>
      <c r="G277" s="341"/>
      <c r="H277" s="341"/>
      <c r="I277" s="341"/>
      <c r="J277" s="153" t="s">
        <v>238</v>
      </c>
      <c r="K277" s="154">
        <v>1</v>
      </c>
      <c r="L277" s="342"/>
      <c r="M277" s="342"/>
      <c r="N277" s="343">
        <f t="shared" si="20"/>
        <v>0</v>
      </c>
      <c r="O277" s="343"/>
      <c r="P277" s="343"/>
      <c r="Q277" s="343"/>
      <c r="R277" s="186"/>
      <c r="T277" s="254" t="s">
        <v>5</v>
      </c>
      <c r="U277" s="255" t="s">
        <v>36</v>
      </c>
      <c r="V277" s="256"/>
      <c r="W277" s="257">
        <f t="shared" si="21"/>
        <v>0</v>
      </c>
      <c r="X277" s="257">
        <v>0</v>
      </c>
      <c r="Y277" s="257">
        <f t="shared" si="22"/>
        <v>0</v>
      </c>
      <c r="Z277" s="257">
        <v>0</v>
      </c>
      <c r="AA277" s="258">
        <f t="shared" si="23"/>
        <v>0</v>
      </c>
      <c r="AR277" s="172" t="s">
        <v>132</v>
      </c>
      <c r="AT277" s="172" t="s">
        <v>118</v>
      </c>
      <c r="AU277" s="172" t="s">
        <v>93</v>
      </c>
      <c r="AY277" s="172" t="s">
        <v>117</v>
      </c>
      <c r="BE277" s="259">
        <f t="shared" si="24"/>
        <v>0</v>
      </c>
      <c r="BF277" s="259">
        <f t="shared" si="25"/>
        <v>0</v>
      </c>
      <c r="BG277" s="259">
        <f t="shared" si="26"/>
        <v>0</v>
      </c>
      <c r="BH277" s="259">
        <f t="shared" si="27"/>
        <v>0</v>
      </c>
      <c r="BI277" s="259">
        <f t="shared" si="28"/>
        <v>0</v>
      </c>
      <c r="BJ277" s="172" t="s">
        <v>16</v>
      </c>
      <c r="BK277" s="259">
        <f t="shared" si="29"/>
        <v>0</v>
      </c>
      <c r="BL277" s="172" t="s">
        <v>132</v>
      </c>
      <c r="BM277" s="172" t="s">
        <v>3527</v>
      </c>
    </row>
    <row r="278" spans="2:65" s="182" customFormat="1" ht="38.25" customHeight="1">
      <c r="B278" s="183"/>
      <c r="C278" s="151" t="s">
        <v>778</v>
      </c>
      <c r="D278" s="151" t="s">
        <v>118</v>
      </c>
      <c r="E278" s="152" t="s">
        <v>3528</v>
      </c>
      <c r="F278" s="341" t="s">
        <v>3529</v>
      </c>
      <c r="G278" s="341"/>
      <c r="H278" s="341"/>
      <c r="I278" s="341"/>
      <c r="J278" s="153" t="s">
        <v>238</v>
      </c>
      <c r="K278" s="154">
        <v>1</v>
      </c>
      <c r="L278" s="342"/>
      <c r="M278" s="342"/>
      <c r="N278" s="343">
        <f t="shared" si="20"/>
        <v>0</v>
      </c>
      <c r="O278" s="343"/>
      <c r="P278" s="343"/>
      <c r="Q278" s="343"/>
      <c r="R278" s="186"/>
      <c r="T278" s="254" t="s">
        <v>5</v>
      </c>
      <c r="U278" s="255" t="s">
        <v>36</v>
      </c>
      <c r="V278" s="256"/>
      <c r="W278" s="257">
        <f t="shared" si="21"/>
        <v>0</v>
      </c>
      <c r="X278" s="257">
        <v>0</v>
      </c>
      <c r="Y278" s="257">
        <f t="shared" si="22"/>
        <v>0</v>
      </c>
      <c r="Z278" s="257">
        <v>0</v>
      </c>
      <c r="AA278" s="258">
        <f t="shared" si="23"/>
        <v>0</v>
      </c>
      <c r="AR278" s="172" t="s">
        <v>132</v>
      </c>
      <c r="AT278" s="172" t="s">
        <v>118</v>
      </c>
      <c r="AU278" s="172" t="s">
        <v>93</v>
      </c>
      <c r="AY278" s="172" t="s">
        <v>117</v>
      </c>
      <c r="BE278" s="259">
        <f t="shared" si="24"/>
        <v>0</v>
      </c>
      <c r="BF278" s="259">
        <f t="shared" si="25"/>
        <v>0</v>
      </c>
      <c r="BG278" s="259">
        <f t="shared" si="26"/>
        <v>0</v>
      </c>
      <c r="BH278" s="259">
        <f t="shared" si="27"/>
        <v>0</v>
      </c>
      <c r="BI278" s="259">
        <f t="shared" si="28"/>
        <v>0</v>
      </c>
      <c r="BJ278" s="172" t="s">
        <v>16</v>
      </c>
      <c r="BK278" s="259">
        <f t="shared" si="29"/>
        <v>0</v>
      </c>
      <c r="BL278" s="172" t="s">
        <v>132</v>
      </c>
      <c r="BM278" s="172" t="s">
        <v>3530</v>
      </c>
    </row>
    <row r="279" spans="2:65" s="182" customFormat="1" ht="38.25" customHeight="1">
      <c r="B279" s="183"/>
      <c r="C279" s="151" t="s">
        <v>782</v>
      </c>
      <c r="D279" s="151" t="s">
        <v>118</v>
      </c>
      <c r="E279" s="152" t="s">
        <v>3531</v>
      </c>
      <c r="F279" s="341" t="s">
        <v>3532</v>
      </c>
      <c r="G279" s="341"/>
      <c r="H279" s="341"/>
      <c r="I279" s="341"/>
      <c r="J279" s="153" t="s">
        <v>238</v>
      </c>
      <c r="K279" s="154">
        <v>1</v>
      </c>
      <c r="L279" s="342"/>
      <c r="M279" s="342"/>
      <c r="N279" s="343">
        <f t="shared" si="20"/>
        <v>0</v>
      </c>
      <c r="O279" s="343"/>
      <c r="P279" s="343"/>
      <c r="Q279" s="343"/>
      <c r="R279" s="186"/>
      <c r="T279" s="254" t="s">
        <v>5</v>
      </c>
      <c r="U279" s="255" t="s">
        <v>36</v>
      </c>
      <c r="V279" s="256"/>
      <c r="W279" s="257">
        <f t="shared" si="21"/>
        <v>0</v>
      </c>
      <c r="X279" s="257">
        <v>0</v>
      </c>
      <c r="Y279" s="257">
        <f t="shared" si="22"/>
        <v>0</v>
      </c>
      <c r="Z279" s="257">
        <v>0</v>
      </c>
      <c r="AA279" s="258">
        <f t="shared" si="23"/>
        <v>0</v>
      </c>
      <c r="AR279" s="172" t="s">
        <v>132</v>
      </c>
      <c r="AT279" s="172" t="s">
        <v>118</v>
      </c>
      <c r="AU279" s="172" t="s">
        <v>93</v>
      </c>
      <c r="AY279" s="172" t="s">
        <v>117</v>
      </c>
      <c r="BE279" s="259">
        <f t="shared" si="24"/>
        <v>0</v>
      </c>
      <c r="BF279" s="259">
        <f t="shared" si="25"/>
        <v>0</v>
      </c>
      <c r="BG279" s="259">
        <f t="shared" si="26"/>
        <v>0</v>
      </c>
      <c r="BH279" s="259">
        <f t="shared" si="27"/>
        <v>0</v>
      </c>
      <c r="BI279" s="259">
        <f t="shared" si="28"/>
        <v>0</v>
      </c>
      <c r="BJ279" s="172" t="s">
        <v>16</v>
      </c>
      <c r="BK279" s="259">
        <f t="shared" si="29"/>
        <v>0</v>
      </c>
      <c r="BL279" s="172" t="s">
        <v>132</v>
      </c>
      <c r="BM279" s="172" t="s">
        <v>3533</v>
      </c>
    </row>
    <row r="280" spans="2:65" s="182" customFormat="1" ht="38.25" customHeight="1">
      <c r="B280" s="183"/>
      <c r="C280" s="151" t="s">
        <v>786</v>
      </c>
      <c r="D280" s="151" t="s">
        <v>118</v>
      </c>
      <c r="E280" s="152" t="s">
        <v>3534</v>
      </c>
      <c r="F280" s="341" t="s">
        <v>3535</v>
      </c>
      <c r="G280" s="341"/>
      <c r="H280" s="341"/>
      <c r="I280" s="341"/>
      <c r="J280" s="153" t="s">
        <v>238</v>
      </c>
      <c r="K280" s="154">
        <v>1</v>
      </c>
      <c r="L280" s="342"/>
      <c r="M280" s="342"/>
      <c r="N280" s="343">
        <f t="shared" si="20"/>
        <v>0</v>
      </c>
      <c r="O280" s="343"/>
      <c r="P280" s="343"/>
      <c r="Q280" s="343"/>
      <c r="R280" s="186"/>
      <c r="T280" s="254" t="s">
        <v>5</v>
      </c>
      <c r="U280" s="255" t="s">
        <v>36</v>
      </c>
      <c r="V280" s="256"/>
      <c r="W280" s="257">
        <f t="shared" si="21"/>
        <v>0</v>
      </c>
      <c r="X280" s="257">
        <v>0</v>
      </c>
      <c r="Y280" s="257">
        <f t="shared" si="22"/>
        <v>0</v>
      </c>
      <c r="Z280" s="257">
        <v>0</v>
      </c>
      <c r="AA280" s="258">
        <f t="shared" si="23"/>
        <v>0</v>
      </c>
      <c r="AR280" s="172" t="s">
        <v>132</v>
      </c>
      <c r="AT280" s="172" t="s">
        <v>118</v>
      </c>
      <c r="AU280" s="172" t="s">
        <v>93</v>
      </c>
      <c r="AY280" s="172" t="s">
        <v>117</v>
      </c>
      <c r="BE280" s="259">
        <f t="shared" si="24"/>
        <v>0</v>
      </c>
      <c r="BF280" s="259">
        <f t="shared" si="25"/>
        <v>0</v>
      </c>
      <c r="BG280" s="259">
        <f t="shared" si="26"/>
        <v>0</v>
      </c>
      <c r="BH280" s="259">
        <f t="shared" si="27"/>
        <v>0</v>
      </c>
      <c r="BI280" s="259">
        <f t="shared" si="28"/>
        <v>0</v>
      </c>
      <c r="BJ280" s="172" t="s">
        <v>16</v>
      </c>
      <c r="BK280" s="259">
        <f t="shared" si="29"/>
        <v>0</v>
      </c>
      <c r="BL280" s="172" t="s">
        <v>132</v>
      </c>
      <c r="BM280" s="172" t="s">
        <v>3536</v>
      </c>
    </row>
    <row r="281" spans="2:65" s="182" customFormat="1" ht="38.25" customHeight="1">
      <c r="B281" s="183"/>
      <c r="C281" s="151" t="s">
        <v>790</v>
      </c>
      <c r="D281" s="151" t="s">
        <v>118</v>
      </c>
      <c r="E281" s="152" t="s">
        <v>3537</v>
      </c>
      <c r="F281" s="341" t="s">
        <v>3538</v>
      </c>
      <c r="G281" s="341"/>
      <c r="H281" s="341"/>
      <c r="I281" s="341"/>
      <c r="J281" s="153" t="s">
        <v>238</v>
      </c>
      <c r="K281" s="154">
        <v>1</v>
      </c>
      <c r="L281" s="342"/>
      <c r="M281" s="342"/>
      <c r="N281" s="343">
        <f t="shared" si="20"/>
        <v>0</v>
      </c>
      <c r="O281" s="343"/>
      <c r="P281" s="343"/>
      <c r="Q281" s="343"/>
      <c r="R281" s="186"/>
      <c r="T281" s="254" t="s">
        <v>5</v>
      </c>
      <c r="U281" s="255" t="s">
        <v>36</v>
      </c>
      <c r="V281" s="256"/>
      <c r="W281" s="257">
        <f t="shared" si="21"/>
        <v>0</v>
      </c>
      <c r="X281" s="257">
        <v>0</v>
      </c>
      <c r="Y281" s="257">
        <f t="shared" si="22"/>
        <v>0</v>
      </c>
      <c r="Z281" s="257">
        <v>0</v>
      </c>
      <c r="AA281" s="258">
        <f t="shared" si="23"/>
        <v>0</v>
      </c>
      <c r="AR281" s="172" t="s">
        <v>132</v>
      </c>
      <c r="AT281" s="172" t="s">
        <v>118</v>
      </c>
      <c r="AU281" s="172" t="s">
        <v>93</v>
      </c>
      <c r="AY281" s="172" t="s">
        <v>117</v>
      </c>
      <c r="BE281" s="259">
        <f t="shared" si="24"/>
        <v>0</v>
      </c>
      <c r="BF281" s="259">
        <f t="shared" si="25"/>
        <v>0</v>
      </c>
      <c r="BG281" s="259">
        <f t="shared" si="26"/>
        <v>0</v>
      </c>
      <c r="BH281" s="259">
        <f t="shared" si="27"/>
        <v>0</v>
      </c>
      <c r="BI281" s="259">
        <f t="shared" si="28"/>
        <v>0</v>
      </c>
      <c r="BJ281" s="172" t="s">
        <v>16</v>
      </c>
      <c r="BK281" s="259">
        <f t="shared" si="29"/>
        <v>0</v>
      </c>
      <c r="BL281" s="172" t="s">
        <v>132</v>
      </c>
      <c r="BM281" s="172" t="s">
        <v>3539</v>
      </c>
    </row>
    <row r="282" spans="2:65" s="182" customFormat="1" ht="38.25" customHeight="1">
      <c r="B282" s="183"/>
      <c r="C282" s="151" t="s">
        <v>794</v>
      </c>
      <c r="D282" s="151" t="s">
        <v>118</v>
      </c>
      <c r="E282" s="152" t="s">
        <v>3540</v>
      </c>
      <c r="F282" s="341" t="s">
        <v>3541</v>
      </c>
      <c r="G282" s="341"/>
      <c r="H282" s="341"/>
      <c r="I282" s="341"/>
      <c r="J282" s="153" t="s">
        <v>238</v>
      </c>
      <c r="K282" s="154">
        <v>1</v>
      </c>
      <c r="L282" s="342"/>
      <c r="M282" s="342"/>
      <c r="N282" s="343">
        <f t="shared" si="20"/>
        <v>0</v>
      </c>
      <c r="O282" s="343"/>
      <c r="P282" s="343"/>
      <c r="Q282" s="343"/>
      <c r="R282" s="186"/>
      <c r="T282" s="254" t="s">
        <v>5</v>
      </c>
      <c r="U282" s="255" t="s">
        <v>36</v>
      </c>
      <c r="V282" s="256"/>
      <c r="W282" s="257">
        <f t="shared" si="21"/>
        <v>0</v>
      </c>
      <c r="X282" s="257">
        <v>0</v>
      </c>
      <c r="Y282" s="257">
        <f t="shared" si="22"/>
        <v>0</v>
      </c>
      <c r="Z282" s="257">
        <v>0</v>
      </c>
      <c r="AA282" s="258">
        <f t="shared" si="23"/>
        <v>0</v>
      </c>
      <c r="AR282" s="172" t="s">
        <v>132</v>
      </c>
      <c r="AT282" s="172" t="s">
        <v>118</v>
      </c>
      <c r="AU282" s="172" t="s">
        <v>93</v>
      </c>
      <c r="AY282" s="172" t="s">
        <v>117</v>
      </c>
      <c r="BE282" s="259">
        <f t="shared" si="24"/>
        <v>0</v>
      </c>
      <c r="BF282" s="259">
        <f t="shared" si="25"/>
        <v>0</v>
      </c>
      <c r="BG282" s="259">
        <f t="shared" si="26"/>
        <v>0</v>
      </c>
      <c r="BH282" s="259">
        <f t="shared" si="27"/>
        <v>0</v>
      </c>
      <c r="BI282" s="259">
        <f t="shared" si="28"/>
        <v>0</v>
      </c>
      <c r="BJ282" s="172" t="s">
        <v>16</v>
      </c>
      <c r="BK282" s="259">
        <f t="shared" si="29"/>
        <v>0</v>
      </c>
      <c r="BL282" s="172" t="s">
        <v>132</v>
      </c>
      <c r="BM282" s="172" t="s">
        <v>3542</v>
      </c>
    </row>
    <row r="283" spans="2:65" s="182" customFormat="1" ht="25.5" customHeight="1">
      <c r="B283" s="183"/>
      <c r="C283" s="151" t="s">
        <v>798</v>
      </c>
      <c r="D283" s="151" t="s">
        <v>118</v>
      </c>
      <c r="E283" s="152" t="s">
        <v>3543</v>
      </c>
      <c r="F283" s="341" t="s">
        <v>3544</v>
      </c>
      <c r="G283" s="341"/>
      <c r="H283" s="341"/>
      <c r="I283" s="341"/>
      <c r="J283" s="153" t="s">
        <v>238</v>
      </c>
      <c r="K283" s="154">
        <v>10</v>
      </c>
      <c r="L283" s="342"/>
      <c r="M283" s="342"/>
      <c r="N283" s="343">
        <f t="shared" si="20"/>
        <v>0</v>
      </c>
      <c r="O283" s="343"/>
      <c r="P283" s="343"/>
      <c r="Q283" s="343"/>
      <c r="R283" s="186"/>
      <c r="T283" s="254" t="s">
        <v>5</v>
      </c>
      <c r="U283" s="255" t="s">
        <v>36</v>
      </c>
      <c r="V283" s="256"/>
      <c r="W283" s="257">
        <f t="shared" si="21"/>
        <v>0</v>
      </c>
      <c r="X283" s="257">
        <v>0</v>
      </c>
      <c r="Y283" s="257">
        <f t="shared" si="22"/>
        <v>0</v>
      </c>
      <c r="Z283" s="257">
        <v>0</v>
      </c>
      <c r="AA283" s="258">
        <f t="shared" si="23"/>
        <v>0</v>
      </c>
      <c r="AR283" s="172" t="s">
        <v>132</v>
      </c>
      <c r="AT283" s="172" t="s">
        <v>118</v>
      </c>
      <c r="AU283" s="172" t="s">
        <v>93</v>
      </c>
      <c r="AY283" s="172" t="s">
        <v>117</v>
      </c>
      <c r="BE283" s="259">
        <f t="shared" si="24"/>
        <v>0</v>
      </c>
      <c r="BF283" s="259">
        <f t="shared" si="25"/>
        <v>0</v>
      </c>
      <c r="BG283" s="259">
        <f t="shared" si="26"/>
        <v>0</v>
      </c>
      <c r="BH283" s="259">
        <f t="shared" si="27"/>
        <v>0</v>
      </c>
      <c r="BI283" s="259">
        <f t="shared" si="28"/>
        <v>0</v>
      </c>
      <c r="BJ283" s="172" t="s">
        <v>16</v>
      </c>
      <c r="BK283" s="259">
        <f t="shared" si="29"/>
        <v>0</v>
      </c>
      <c r="BL283" s="172" t="s">
        <v>132</v>
      </c>
      <c r="BM283" s="172" t="s">
        <v>3545</v>
      </c>
    </row>
    <row r="284" spans="2:65" s="182" customFormat="1" ht="38.25" customHeight="1">
      <c r="B284" s="183"/>
      <c r="C284" s="151" t="s">
        <v>802</v>
      </c>
      <c r="D284" s="151" t="s">
        <v>118</v>
      </c>
      <c r="E284" s="152" t="s">
        <v>3546</v>
      </c>
      <c r="F284" s="341" t="s">
        <v>3547</v>
      </c>
      <c r="G284" s="341"/>
      <c r="H284" s="341"/>
      <c r="I284" s="341"/>
      <c r="J284" s="153" t="s">
        <v>238</v>
      </c>
      <c r="K284" s="154">
        <v>10</v>
      </c>
      <c r="L284" s="342"/>
      <c r="M284" s="342"/>
      <c r="N284" s="343">
        <f t="shared" si="20"/>
        <v>0</v>
      </c>
      <c r="O284" s="343"/>
      <c r="P284" s="343"/>
      <c r="Q284" s="343"/>
      <c r="R284" s="186"/>
      <c r="T284" s="254" t="s">
        <v>5</v>
      </c>
      <c r="U284" s="255" t="s">
        <v>36</v>
      </c>
      <c r="V284" s="256"/>
      <c r="W284" s="257">
        <f t="shared" si="21"/>
        <v>0</v>
      </c>
      <c r="X284" s="257">
        <v>0</v>
      </c>
      <c r="Y284" s="257">
        <f t="shared" si="22"/>
        <v>0</v>
      </c>
      <c r="Z284" s="257">
        <v>0</v>
      </c>
      <c r="AA284" s="258">
        <f t="shared" si="23"/>
        <v>0</v>
      </c>
      <c r="AR284" s="172" t="s">
        <v>132</v>
      </c>
      <c r="AT284" s="172" t="s">
        <v>118</v>
      </c>
      <c r="AU284" s="172" t="s">
        <v>93</v>
      </c>
      <c r="AY284" s="172" t="s">
        <v>117</v>
      </c>
      <c r="BE284" s="259">
        <f t="shared" si="24"/>
        <v>0</v>
      </c>
      <c r="BF284" s="259">
        <f t="shared" si="25"/>
        <v>0</v>
      </c>
      <c r="BG284" s="259">
        <f t="shared" si="26"/>
        <v>0</v>
      </c>
      <c r="BH284" s="259">
        <f t="shared" si="27"/>
        <v>0</v>
      </c>
      <c r="BI284" s="259">
        <f t="shared" si="28"/>
        <v>0</v>
      </c>
      <c r="BJ284" s="172" t="s">
        <v>16</v>
      </c>
      <c r="BK284" s="259">
        <f t="shared" si="29"/>
        <v>0</v>
      </c>
      <c r="BL284" s="172" t="s">
        <v>132</v>
      </c>
      <c r="BM284" s="172" t="s">
        <v>3548</v>
      </c>
    </row>
    <row r="285" spans="2:65" s="182" customFormat="1" ht="25.5" customHeight="1">
      <c r="B285" s="183"/>
      <c r="C285" s="151" t="s">
        <v>806</v>
      </c>
      <c r="D285" s="151" t="s">
        <v>118</v>
      </c>
      <c r="E285" s="152" t="s">
        <v>3549</v>
      </c>
      <c r="F285" s="341" t="s">
        <v>3550</v>
      </c>
      <c r="G285" s="341"/>
      <c r="H285" s="341"/>
      <c r="I285" s="341"/>
      <c r="J285" s="153" t="s">
        <v>238</v>
      </c>
      <c r="K285" s="154">
        <v>10</v>
      </c>
      <c r="L285" s="342"/>
      <c r="M285" s="342"/>
      <c r="N285" s="343">
        <f t="shared" si="20"/>
        <v>0</v>
      </c>
      <c r="O285" s="343"/>
      <c r="P285" s="343"/>
      <c r="Q285" s="343"/>
      <c r="R285" s="186"/>
      <c r="T285" s="254" t="s">
        <v>5</v>
      </c>
      <c r="U285" s="255" t="s">
        <v>36</v>
      </c>
      <c r="V285" s="256"/>
      <c r="W285" s="257">
        <f t="shared" si="21"/>
        <v>0</v>
      </c>
      <c r="X285" s="257">
        <v>0</v>
      </c>
      <c r="Y285" s="257">
        <f t="shared" si="22"/>
        <v>0</v>
      </c>
      <c r="Z285" s="257">
        <v>0</v>
      </c>
      <c r="AA285" s="258">
        <f t="shared" si="23"/>
        <v>0</v>
      </c>
      <c r="AR285" s="172" t="s">
        <v>132</v>
      </c>
      <c r="AT285" s="172" t="s">
        <v>118</v>
      </c>
      <c r="AU285" s="172" t="s">
        <v>93</v>
      </c>
      <c r="AY285" s="172" t="s">
        <v>117</v>
      </c>
      <c r="BE285" s="259">
        <f t="shared" si="24"/>
        <v>0</v>
      </c>
      <c r="BF285" s="259">
        <f t="shared" si="25"/>
        <v>0</v>
      </c>
      <c r="BG285" s="259">
        <f t="shared" si="26"/>
        <v>0</v>
      </c>
      <c r="BH285" s="259">
        <f t="shared" si="27"/>
        <v>0</v>
      </c>
      <c r="BI285" s="259">
        <f t="shared" si="28"/>
        <v>0</v>
      </c>
      <c r="BJ285" s="172" t="s">
        <v>16</v>
      </c>
      <c r="BK285" s="259">
        <f t="shared" si="29"/>
        <v>0</v>
      </c>
      <c r="BL285" s="172" t="s">
        <v>132</v>
      </c>
      <c r="BM285" s="172" t="s">
        <v>3551</v>
      </c>
    </row>
    <row r="286" spans="2:65" s="182" customFormat="1" ht="38.25" customHeight="1">
      <c r="B286" s="183"/>
      <c r="C286" s="151" t="s">
        <v>810</v>
      </c>
      <c r="D286" s="151" t="s">
        <v>118</v>
      </c>
      <c r="E286" s="152" t="s">
        <v>3552</v>
      </c>
      <c r="F286" s="341" t="s">
        <v>3553</v>
      </c>
      <c r="G286" s="341"/>
      <c r="H286" s="341"/>
      <c r="I286" s="341"/>
      <c r="J286" s="153" t="s">
        <v>238</v>
      </c>
      <c r="K286" s="154">
        <v>10</v>
      </c>
      <c r="L286" s="342"/>
      <c r="M286" s="342"/>
      <c r="N286" s="343">
        <f t="shared" si="20"/>
        <v>0</v>
      </c>
      <c r="O286" s="343"/>
      <c r="P286" s="343"/>
      <c r="Q286" s="343"/>
      <c r="R286" s="186"/>
      <c r="T286" s="254" t="s">
        <v>5</v>
      </c>
      <c r="U286" s="255" t="s">
        <v>36</v>
      </c>
      <c r="V286" s="256"/>
      <c r="W286" s="257">
        <f t="shared" si="21"/>
        <v>0</v>
      </c>
      <c r="X286" s="257">
        <v>0</v>
      </c>
      <c r="Y286" s="257">
        <f t="shared" si="22"/>
        <v>0</v>
      </c>
      <c r="Z286" s="257">
        <v>0</v>
      </c>
      <c r="AA286" s="258">
        <f t="shared" si="23"/>
        <v>0</v>
      </c>
      <c r="AR286" s="172" t="s">
        <v>132</v>
      </c>
      <c r="AT286" s="172" t="s">
        <v>118</v>
      </c>
      <c r="AU286" s="172" t="s">
        <v>93</v>
      </c>
      <c r="AY286" s="172" t="s">
        <v>117</v>
      </c>
      <c r="BE286" s="259">
        <f t="shared" si="24"/>
        <v>0</v>
      </c>
      <c r="BF286" s="259">
        <f t="shared" si="25"/>
        <v>0</v>
      </c>
      <c r="BG286" s="259">
        <f t="shared" si="26"/>
        <v>0</v>
      </c>
      <c r="BH286" s="259">
        <f t="shared" si="27"/>
        <v>0</v>
      </c>
      <c r="BI286" s="259">
        <f t="shared" si="28"/>
        <v>0</v>
      </c>
      <c r="BJ286" s="172" t="s">
        <v>16</v>
      </c>
      <c r="BK286" s="259">
        <f t="shared" si="29"/>
        <v>0</v>
      </c>
      <c r="BL286" s="172" t="s">
        <v>132</v>
      </c>
      <c r="BM286" s="172" t="s">
        <v>3554</v>
      </c>
    </row>
    <row r="287" spans="2:65" s="182" customFormat="1" ht="25.5" customHeight="1">
      <c r="B287" s="183"/>
      <c r="C287" s="151" t="s">
        <v>814</v>
      </c>
      <c r="D287" s="151" t="s">
        <v>118</v>
      </c>
      <c r="E287" s="152" t="s">
        <v>3555</v>
      </c>
      <c r="F287" s="341" t="s">
        <v>3556</v>
      </c>
      <c r="G287" s="341"/>
      <c r="H287" s="341"/>
      <c r="I287" s="341"/>
      <c r="J287" s="153" t="s">
        <v>238</v>
      </c>
      <c r="K287" s="154">
        <v>10</v>
      </c>
      <c r="L287" s="342"/>
      <c r="M287" s="342"/>
      <c r="N287" s="343">
        <f t="shared" si="20"/>
        <v>0</v>
      </c>
      <c r="O287" s="343"/>
      <c r="P287" s="343"/>
      <c r="Q287" s="343"/>
      <c r="R287" s="186"/>
      <c r="T287" s="254" t="s">
        <v>5</v>
      </c>
      <c r="U287" s="255" t="s">
        <v>36</v>
      </c>
      <c r="V287" s="256"/>
      <c r="W287" s="257">
        <f t="shared" si="21"/>
        <v>0</v>
      </c>
      <c r="X287" s="257">
        <v>0</v>
      </c>
      <c r="Y287" s="257">
        <f t="shared" si="22"/>
        <v>0</v>
      </c>
      <c r="Z287" s="257">
        <v>0</v>
      </c>
      <c r="AA287" s="258">
        <f t="shared" si="23"/>
        <v>0</v>
      </c>
      <c r="AR287" s="172" t="s">
        <v>132</v>
      </c>
      <c r="AT287" s="172" t="s">
        <v>118</v>
      </c>
      <c r="AU287" s="172" t="s">
        <v>93</v>
      </c>
      <c r="AY287" s="172" t="s">
        <v>117</v>
      </c>
      <c r="BE287" s="259">
        <f t="shared" si="24"/>
        <v>0</v>
      </c>
      <c r="BF287" s="259">
        <f t="shared" si="25"/>
        <v>0</v>
      </c>
      <c r="BG287" s="259">
        <f t="shared" si="26"/>
        <v>0</v>
      </c>
      <c r="BH287" s="259">
        <f t="shared" si="27"/>
        <v>0</v>
      </c>
      <c r="BI287" s="259">
        <f t="shared" si="28"/>
        <v>0</v>
      </c>
      <c r="BJ287" s="172" t="s">
        <v>16</v>
      </c>
      <c r="BK287" s="259">
        <f t="shared" si="29"/>
        <v>0</v>
      </c>
      <c r="BL287" s="172" t="s">
        <v>132</v>
      </c>
      <c r="BM287" s="172" t="s">
        <v>3557</v>
      </c>
    </row>
    <row r="288" spans="2:65" s="182" customFormat="1" ht="25.5" customHeight="1">
      <c r="B288" s="183"/>
      <c r="C288" s="151" t="s">
        <v>818</v>
      </c>
      <c r="D288" s="151" t="s">
        <v>118</v>
      </c>
      <c r="E288" s="152" t="s">
        <v>3558</v>
      </c>
      <c r="F288" s="341" t="s">
        <v>3559</v>
      </c>
      <c r="G288" s="341"/>
      <c r="H288" s="341"/>
      <c r="I288" s="341"/>
      <c r="J288" s="153" t="s">
        <v>238</v>
      </c>
      <c r="K288" s="154">
        <v>1</v>
      </c>
      <c r="L288" s="342"/>
      <c r="M288" s="342"/>
      <c r="N288" s="343">
        <f t="shared" si="20"/>
        <v>0</v>
      </c>
      <c r="O288" s="343"/>
      <c r="P288" s="343"/>
      <c r="Q288" s="343"/>
      <c r="R288" s="186"/>
      <c r="T288" s="254" t="s">
        <v>5</v>
      </c>
      <c r="U288" s="255" t="s">
        <v>36</v>
      </c>
      <c r="V288" s="256"/>
      <c r="W288" s="257">
        <f t="shared" si="21"/>
        <v>0</v>
      </c>
      <c r="X288" s="257">
        <v>0</v>
      </c>
      <c r="Y288" s="257">
        <f t="shared" si="22"/>
        <v>0</v>
      </c>
      <c r="Z288" s="257">
        <v>0</v>
      </c>
      <c r="AA288" s="258">
        <f t="shared" si="23"/>
        <v>0</v>
      </c>
      <c r="AR288" s="172" t="s">
        <v>132</v>
      </c>
      <c r="AT288" s="172" t="s">
        <v>118</v>
      </c>
      <c r="AU288" s="172" t="s">
        <v>93</v>
      </c>
      <c r="AY288" s="172" t="s">
        <v>117</v>
      </c>
      <c r="BE288" s="259">
        <f t="shared" si="24"/>
        <v>0</v>
      </c>
      <c r="BF288" s="259">
        <f t="shared" si="25"/>
        <v>0</v>
      </c>
      <c r="BG288" s="259">
        <f t="shared" si="26"/>
        <v>0</v>
      </c>
      <c r="BH288" s="259">
        <f t="shared" si="27"/>
        <v>0</v>
      </c>
      <c r="BI288" s="259">
        <f t="shared" si="28"/>
        <v>0</v>
      </c>
      <c r="BJ288" s="172" t="s">
        <v>16</v>
      </c>
      <c r="BK288" s="259">
        <f t="shared" si="29"/>
        <v>0</v>
      </c>
      <c r="BL288" s="172" t="s">
        <v>132</v>
      </c>
      <c r="BM288" s="172" t="s">
        <v>3560</v>
      </c>
    </row>
    <row r="289" spans="2:65" s="182" customFormat="1" ht="38.25" customHeight="1">
      <c r="B289" s="183"/>
      <c r="C289" s="151" t="s">
        <v>822</v>
      </c>
      <c r="D289" s="151" t="s">
        <v>118</v>
      </c>
      <c r="E289" s="152" t="s">
        <v>3561</v>
      </c>
      <c r="F289" s="341" t="s">
        <v>3562</v>
      </c>
      <c r="G289" s="341"/>
      <c r="H289" s="341"/>
      <c r="I289" s="341"/>
      <c r="J289" s="153" t="s">
        <v>238</v>
      </c>
      <c r="K289" s="154">
        <v>1</v>
      </c>
      <c r="L289" s="342"/>
      <c r="M289" s="342"/>
      <c r="N289" s="343">
        <f t="shared" si="20"/>
        <v>0</v>
      </c>
      <c r="O289" s="343"/>
      <c r="P289" s="343"/>
      <c r="Q289" s="343"/>
      <c r="R289" s="186"/>
      <c r="T289" s="254" t="s">
        <v>5</v>
      </c>
      <c r="U289" s="255" t="s">
        <v>36</v>
      </c>
      <c r="V289" s="256"/>
      <c r="W289" s="257">
        <f t="shared" si="21"/>
        <v>0</v>
      </c>
      <c r="X289" s="257">
        <v>0</v>
      </c>
      <c r="Y289" s="257">
        <f t="shared" si="22"/>
        <v>0</v>
      </c>
      <c r="Z289" s="257">
        <v>0</v>
      </c>
      <c r="AA289" s="258">
        <f t="shared" si="23"/>
        <v>0</v>
      </c>
      <c r="AR289" s="172" t="s">
        <v>132</v>
      </c>
      <c r="AT289" s="172" t="s">
        <v>118</v>
      </c>
      <c r="AU289" s="172" t="s">
        <v>93</v>
      </c>
      <c r="AY289" s="172" t="s">
        <v>117</v>
      </c>
      <c r="BE289" s="259">
        <f t="shared" si="24"/>
        <v>0</v>
      </c>
      <c r="BF289" s="259">
        <f t="shared" si="25"/>
        <v>0</v>
      </c>
      <c r="BG289" s="259">
        <f t="shared" si="26"/>
        <v>0</v>
      </c>
      <c r="BH289" s="259">
        <f t="shared" si="27"/>
        <v>0</v>
      </c>
      <c r="BI289" s="259">
        <f t="shared" si="28"/>
        <v>0</v>
      </c>
      <c r="BJ289" s="172" t="s">
        <v>16</v>
      </c>
      <c r="BK289" s="259">
        <f t="shared" si="29"/>
        <v>0</v>
      </c>
      <c r="BL289" s="172" t="s">
        <v>132</v>
      </c>
      <c r="BM289" s="172" t="s">
        <v>3563</v>
      </c>
    </row>
    <row r="290" spans="2:65" s="182" customFormat="1" ht="38.25" customHeight="1">
      <c r="B290" s="183"/>
      <c r="C290" s="151" t="s">
        <v>826</v>
      </c>
      <c r="D290" s="151" t="s">
        <v>118</v>
      </c>
      <c r="E290" s="152" t="s">
        <v>3564</v>
      </c>
      <c r="F290" s="341" t="s">
        <v>3565</v>
      </c>
      <c r="G290" s="341"/>
      <c r="H290" s="341"/>
      <c r="I290" s="341"/>
      <c r="J290" s="153" t="s">
        <v>238</v>
      </c>
      <c r="K290" s="154">
        <v>1</v>
      </c>
      <c r="L290" s="342"/>
      <c r="M290" s="342"/>
      <c r="N290" s="343">
        <f t="shared" si="20"/>
        <v>0</v>
      </c>
      <c r="O290" s="343"/>
      <c r="P290" s="343"/>
      <c r="Q290" s="343"/>
      <c r="R290" s="186"/>
      <c r="T290" s="254" t="s">
        <v>5</v>
      </c>
      <c r="U290" s="255" t="s">
        <v>36</v>
      </c>
      <c r="V290" s="256"/>
      <c r="W290" s="257">
        <f t="shared" si="21"/>
        <v>0</v>
      </c>
      <c r="X290" s="257">
        <v>0</v>
      </c>
      <c r="Y290" s="257">
        <f t="shared" si="22"/>
        <v>0</v>
      </c>
      <c r="Z290" s="257">
        <v>0</v>
      </c>
      <c r="AA290" s="258">
        <f t="shared" si="23"/>
        <v>0</v>
      </c>
      <c r="AR290" s="172" t="s">
        <v>132</v>
      </c>
      <c r="AT290" s="172" t="s">
        <v>118</v>
      </c>
      <c r="AU290" s="172" t="s">
        <v>93</v>
      </c>
      <c r="AY290" s="172" t="s">
        <v>117</v>
      </c>
      <c r="BE290" s="259">
        <f t="shared" si="24"/>
        <v>0</v>
      </c>
      <c r="BF290" s="259">
        <f t="shared" si="25"/>
        <v>0</v>
      </c>
      <c r="BG290" s="259">
        <f t="shared" si="26"/>
        <v>0</v>
      </c>
      <c r="BH290" s="259">
        <f t="shared" si="27"/>
        <v>0</v>
      </c>
      <c r="BI290" s="259">
        <f t="shared" si="28"/>
        <v>0</v>
      </c>
      <c r="BJ290" s="172" t="s">
        <v>16</v>
      </c>
      <c r="BK290" s="259">
        <f t="shared" si="29"/>
        <v>0</v>
      </c>
      <c r="BL290" s="172" t="s">
        <v>132</v>
      </c>
      <c r="BM290" s="172" t="s">
        <v>3566</v>
      </c>
    </row>
    <row r="291" spans="2:65" s="182" customFormat="1" ht="38.25" customHeight="1">
      <c r="B291" s="183"/>
      <c r="C291" s="151" t="s">
        <v>830</v>
      </c>
      <c r="D291" s="151" t="s">
        <v>118</v>
      </c>
      <c r="E291" s="152" t="s">
        <v>3567</v>
      </c>
      <c r="F291" s="341" t="s">
        <v>3568</v>
      </c>
      <c r="G291" s="341"/>
      <c r="H291" s="341"/>
      <c r="I291" s="341"/>
      <c r="J291" s="153" t="s">
        <v>238</v>
      </c>
      <c r="K291" s="154">
        <v>1</v>
      </c>
      <c r="L291" s="342"/>
      <c r="M291" s="342"/>
      <c r="N291" s="343">
        <f t="shared" si="20"/>
        <v>0</v>
      </c>
      <c r="O291" s="343"/>
      <c r="P291" s="343"/>
      <c r="Q291" s="343"/>
      <c r="R291" s="186"/>
      <c r="T291" s="254" t="s">
        <v>5</v>
      </c>
      <c r="U291" s="255" t="s">
        <v>36</v>
      </c>
      <c r="V291" s="256"/>
      <c r="W291" s="257">
        <f t="shared" si="21"/>
        <v>0</v>
      </c>
      <c r="X291" s="257">
        <v>0</v>
      </c>
      <c r="Y291" s="257">
        <f t="shared" si="22"/>
        <v>0</v>
      </c>
      <c r="Z291" s="257">
        <v>0</v>
      </c>
      <c r="AA291" s="258">
        <f t="shared" si="23"/>
        <v>0</v>
      </c>
      <c r="AR291" s="172" t="s">
        <v>132</v>
      </c>
      <c r="AT291" s="172" t="s">
        <v>118</v>
      </c>
      <c r="AU291" s="172" t="s">
        <v>93</v>
      </c>
      <c r="AY291" s="172" t="s">
        <v>117</v>
      </c>
      <c r="BE291" s="259">
        <f t="shared" si="24"/>
        <v>0</v>
      </c>
      <c r="BF291" s="259">
        <f t="shared" si="25"/>
        <v>0</v>
      </c>
      <c r="BG291" s="259">
        <f t="shared" si="26"/>
        <v>0</v>
      </c>
      <c r="BH291" s="259">
        <f t="shared" si="27"/>
        <v>0</v>
      </c>
      <c r="BI291" s="259">
        <f t="shared" si="28"/>
        <v>0</v>
      </c>
      <c r="BJ291" s="172" t="s">
        <v>16</v>
      </c>
      <c r="BK291" s="259">
        <f t="shared" si="29"/>
        <v>0</v>
      </c>
      <c r="BL291" s="172" t="s">
        <v>132</v>
      </c>
      <c r="BM291" s="172" t="s">
        <v>3569</v>
      </c>
    </row>
    <row r="292" spans="2:65" s="182" customFormat="1" ht="25.5" customHeight="1">
      <c r="B292" s="183"/>
      <c r="C292" s="151" t="s">
        <v>834</v>
      </c>
      <c r="D292" s="151" t="s">
        <v>118</v>
      </c>
      <c r="E292" s="152" t="s">
        <v>3570</v>
      </c>
      <c r="F292" s="341" t="s">
        <v>3571</v>
      </c>
      <c r="G292" s="341"/>
      <c r="H292" s="341"/>
      <c r="I292" s="341"/>
      <c r="J292" s="153" t="s">
        <v>238</v>
      </c>
      <c r="K292" s="154">
        <v>1</v>
      </c>
      <c r="L292" s="342"/>
      <c r="M292" s="342"/>
      <c r="N292" s="343">
        <f t="shared" si="20"/>
        <v>0</v>
      </c>
      <c r="O292" s="343"/>
      <c r="P292" s="343"/>
      <c r="Q292" s="343"/>
      <c r="R292" s="186"/>
      <c r="T292" s="254" t="s">
        <v>5</v>
      </c>
      <c r="U292" s="255" t="s">
        <v>36</v>
      </c>
      <c r="V292" s="256"/>
      <c r="W292" s="257">
        <f t="shared" si="21"/>
        <v>0</v>
      </c>
      <c r="X292" s="257">
        <v>0</v>
      </c>
      <c r="Y292" s="257">
        <f t="shared" si="22"/>
        <v>0</v>
      </c>
      <c r="Z292" s="257">
        <v>0</v>
      </c>
      <c r="AA292" s="258">
        <f t="shared" si="23"/>
        <v>0</v>
      </c>
      <c r="AR292" s="172" t="s">
        <v>132</v>
      </c>
      <c r="AT292" s="172" t="s">
        <v>118</v>
      </c>
      <c r="AU292" s="172" t="s">
        <v>93</v>
      </c>
      <c r="AY292" s="172" t="s">
        <v>117</v>
      </c>
      <c r="BE292" s="259">
        <f t="shared" si="24"/>
        <v>0</v>
      </c>
      <c r="BF292" s="259">
        <f t="shared" si="25"/>
        <v>0</v>
      </c>
      <c r="BG292" s="259">
        <f t="shared" si="26"/>
        <v>0</v>
      </c>
      <c r="BH292" s="259">
        <f t="shared" si="27"/>
        <v>0</v>
      </c>
      <c r="BI292" s="259">
        <f t="shared" si="28"/>
        <v>0</v>
      </c>
      <c r="BJ292" s="172" t="s">
        <v>16</v>
      </c>
      <c r="BK292" s="259">
        <f t="shared" si="29"/>
        <v>0</v>
      </c>
      <c r="BL292" s="172" t="s">
        <v>132</v>
      </c>
      <c r="BM292" s="172" t="s">
        <v>3572</v>
      </c>
    </row>
    <row r="293" spans="2:65" s="182" customFormat="1" ht="38.25" customHeight="1">
      <c r="B293" s="183"/>
      <c r="C293" s="151" t="s">
        <v>838</v>
      </c>
      <c r="D293" s="151" t="s">
        <v>118</v>
      </c>
      <c r="E293" s="152" t="s">
        <v>3573</v>
      </c>
      <c r="F293" s="341" t="s">
        <v>3574</v>
      </c>
      <c r="G293" s="341"/>
      <c r="H293" s="341"/>
      <c r="I293" s="341"/>
      <c r="J293" s="153" t="s">
        <v>238</v>
      </c>
      <c r="K293" s="154">
        <v>1</v>
      </c>
      <c r="L293" s="342"/>
      <c r="M293" s="342"/>
      <c r="N293" s="343">
        <f t="shared" si="20"/>
        <v>0</v>
      </c>
      <c r="O293" s="343"/>
      <c r="P293" s="343"/>
      <c r="Q293" s="343"/>
      <c r="R293" s="186"/>
      <c r="T293" s="254" t="s">
        <v>5</v>
      </c>
      <c r="U293" s="255" t="s">
        <v>36</v>
      </c>
      <c r="V293" s="256"/>
      <c r="W293" s="257">
        <f t="shared" si="21"/>
        <v>0</v>
      </c>
      <c r="X293" s="257">
        <v>0</v>
      </c>
      <c r="Y293" s="257">
        <f t="shared" si="22"/>
        <v>0</v>
      </c>
      <c r="Z293" s="257">
        <v>0</v>
      </c>
      <c r="AA293" s="258">
        <f t="shared" si="23"/>
        <v>0</v>
      </c>
      <c r="AR293" s="172" t="s">
        <v>132</v>
      </c>
      <c r="AT293" s="172" t="s">
        <v>118</v>
      </c>
      <c r="AU293" s="172" t="s">
        <v>93</v>
      </c>
      <c r="AY293" s="172" t="s">
        <v>117</v>
      </c>
      <c r="BE293" s="259">
        <f t="shared" si="24"/>
        <v>0</v>
      </c>
      <c r="BF293" s="259">
        <f t="shared" si="25"/>
        <v>0</v>
      </c>
      <c r="BG293" s="259">
        <f t="shared" si="26"/>
        <v>0</v>
      </c>
      <c r="BH293" s="259">
        <f t="shared" si="27"/>
        <v>0</v>
      </c>
      <c r="BI293" s="259">
        <f t="shared" si="28"/>
        <v>0</v>
      </c>
      <c r="BJ293" s="172" t="s">
        <v>16</v>
      </c>
      <c r="BK293" s="259">
        <f t="shared" si="29"/>
        <v>0</v>
      </c>
      <c r="BL293" s="172" t="s">
        <v>132</v>
      </c>
      <c r="BM293" s="172" t="s">
        <v>3575</v>
      </c>
    </row>
    <row r="294" spans="2:65" s="182" customFormat="1" ht="25.5" customHeight="1">
      <c r="B294" s="183"/>
      <c r="C294" s="151" t="s">
        <v>842</v>
      </c>
      <c r="D294" s="151" t="s">
        <v>118</v>
      </c>
      <c r="E294" s="152" t="s">
        <v>3576</v>
      </c>
      <c r="F294" s="341" t="s">
        <v>3577</v>
      </c>
      <c r="G294" s="341"/>
      <c r="H294" s="341"/>
      <c r="I294" s="341"/>
      <c r="J294" s="153" t="s">
        <v>238</v>
      </c>
      <c r="K294" s="154">
        <v>1</v>
      </c>
      <c r="L294" s="342"/>
      <c r="M294" s="342"/>
      <c r="N294" s="343">
        <f t="shared" si="20"/>
        <v>0</v>
      </c>
      <c r="O294" s="343"/>
      <c r="P294" s="343"/>
      <c r="Q294" s="343"/>
      <c r="R294" s="186"/>
      <c r="T294" s="254" t="s">
        <v>5</v>
      </c>
      <c r="U294" s="255" t="s">
        <v>36</v>
      </c>
      <c r="V294" s="256"/>
      <c r="W294" s="257">
        <f t="shared" si="21"/>
        <v>0</v>
      </c>
      <c r="X294" s="257">
        <v>0</v>
      </c>
      <c r="Y294" s="257">
        <f t="shared" si="22"/>
        <v>0</v>
      </c>
      <c r="Z294" s="257">
        <v>0</v>
      </c>
      <c r="AA294" s="258">
        <f t="shared" si="23"/>
        <v>0</v>
      </c>
      <c r="AR294" s="172" t="s">
        <v>132</v>
      </c>
      <c r="AT294" s="172" t="s">
        <v>118</v>
      </c>
      <c r="AU294" s="172" t="s">
        <v>93</v>
      </c>
      <c r="AY294" s="172" t="s">
        <v>117</v>
      </c>
      <c r="BE294" s="259">
        <f t="shared" si="24"/>
        <v>0</v>
      </c>
      <c r="BF294" s="259">
        <f t="shared" si="25"/>
        <v>0</v>
      </c>
      <c r="BG294" s="259">
        <f t="shared" si="26"/>
        <v>0</v>
      </c>
      <c r="BH294" s="259">
        <f t="shared" si="27"/>
        <v>0</v>
      </c>
      <c r="BI294" s="259">
        <f t="shared" si="28"/>
        <v>0</v>
      </c>
      <c r="BJ294" s="172" t="s">
        <v>16</v>
      </c>
      <c r="BK294" s="259">
        <f t="shared" si="29"/>
        <v>0</v>
      </c>
      <c r="BL294" s="172" t="s">
        <v>132</v>
      </c>
      <c r="BM294" s="172" t="s">
        <v>3578</v>
      </c>
    </row>
    <row r="295" spans="2:65" s="182" customFormat="1" ht="25.5" customHeight="1">
      <c r="B295" s="183"/>
      <c r="C295" s="151" t="s">
        <v>846</v>
      </c>
      <c r="D295" s="151" t="s">
        <v>118</v>
      </c>
      <c r="E295" s="152" t="s">
        <v>3579</v>
      </c>
      <c r="F295" s="341" t="s">
        <v>3580</v>
      </c>
      <c r="G295" s="341"/>
      <c r="H295" s="341"/>
      <c r="I295" s="341"/>
      <c r="J295" s="153" t="s">
        <v>238</v>
      </c>
      <c r="K295" s="154">
        <v>1</v>
      </c>
      <c r="L295" s="342"/>
      <c r="M295" s="342"/>
      <c r="N295" s="343">
        <f t="shared" si="20"/>
        <v>0</v>
      </c>
      <c r="O295" s="343"/>
      <c r="P295" s="343"/>
      <c r="Q295" s="343"/>
      <c r="R295" s="186"/>
      <c r="T295" s="254" t="s">
        <v>5</v>
      </c>
      <c r="U295" s="255" t="s">
        <v>36</v>
      </c>
      <c r="V295" s="256"/>
      <c r="W295" s="257">
        <f t="shared" si="21"/>
        <v>0</v>
      </c>
      <c r="X295" s="257">
        <v>0</v>
      </c>
      <c r="Y295" s="257">
        <f t="shared" si="22"/>
        <v>0</v>
      </c>
      <c r="Z295" s="257">
        <v>0</v>
      </c>
      <c r="AA295" s="258">
        <f t="shared" si="23"/>
        <v>0</v>
      </c>
      <c r="AR295" s="172" t="s">
        <v>132</v>
      </c>
      <c r="AT295" s="172" t="s">
        <v>118</v>
      </c>
      <c r="AU295" s="172" t="s">
        <v>93</v>
      </c>
      <c r="AY295" s="172" t="s">
        <v>117</v>
      </c>
      <c r="BE295" s="259">
        <f t="shared" si="24"/>
        <v>0</v>
      </c>
      <c r="BF295" s="259">
        <f t="shared" si="25"/>
        <v>0</v>
      </c>
      <c r="BG295" s="259">
        <f t="shared" si="26"/>
        <v>0</v>
      </c>
      <c r="BH295" s="259">
        <f t="shared" si="27"/>
        <v>0</v>
      </c>
      <c r="BI295" s="259">
        <f t="shared" si="28"/>
        <v>0</v>
      </c>
      <c r="BJ295" s="172" t="s">
        <v>16</v>
      </c>
      <c r="BK295" s="259">
        <f t="shared" si="29"/>
        <v>0</v>
      </c>
      <c r="BL295" s="172" t="s">
        <v>132</v>
      </c>
      <c r="BM295" s="172" t="s">
        <v>3581</v>
      </c>
    </row>
    <row r="296" spans="2:65" s="182" customFormat="1" ht="25.5" customHeight="1">
      <c r="B296" s="183"/>
      <c r="C296" s="151" t="s">
        <v>850</v>
      </c>
      <c r="D296" s="151" t="s">
        <v>118</v>
      </c>
      <c r="E296" s="152" t="s">
        <v>3582</v>
      </c>
      <c r="F296" s="341" t="s">
        <v>3583</v>
      </c>
      <c r="G296" s="341"/>
      <c r="H296" s="341"/>
      <c r="I296" s="341"/>
      <c r="J296" s="153" t="s">
        <v>238</v>
      </c>
      <c r="K296" s="154">
        <v>1</v>
      </c>
      <c r="L296" s="342"/>
      <c r="M296" s="342"/>
      <c r="N296" s="343">
        <f t="shared" si="20"/>
        <v>0</v>
      </c>
      <c r="O296" s="343"/>
      <c r="P296" s="343"/>
      <c r="Q296" s="343"/>
      <c r="R296" s="186"/>
      <c r="T296" s="254" t="s">
        <v>5</v>
      </c>
      <c r="U296" s="255" t="s">
        <v>36</v>
      </c>
      <c r="V296" s="256"/>
      <c r="W296" s="257">
        <f t="shared" si="21"/>
        <v>0</v>
      </c>
      <c r="X296" s="257">
        <v>0</v>
      </c>
      <c r="Y296" s="257">
        <f t="shared" si="22"/>
        <v>0</v>
      </c>
      <c r="Z296" s="257">
        <v>0</v>
      </c>
      <c r="AA296" s="258">
        <f t="shared" si="23"/>
        <v>0</v>
      </c>
      <c r="AR296" s="172" t="s">
        <v>132</v>
      </c>
      <c r="AT296" s="172" t="s">
        <v>118</v>
      </c>
      <c r="AU296" s="172" t="s">
        <v>93</v>
      </c>
      <c r="AY296" s="172" t="s">
        <v>117</v>
      </c>
      <c r="BE296" s="259">
        <f t="shared" si="24"/>
        <v>0</v>
      </c>
      <c r="BF296" s="259">
        <f t="shared" si="25"/>
        <v>0</v>
      </c>
      <c r="BG296" s="259">
        <f t="shared" si="26"/>
        <v>0</v>
      </c>
      <c r="BH296" s="259">
        <f t="shared" si="27"/>
        <v>0</v>
      </c>
      <c r="BI296" s="259">
        <f t="shared" si="28"/>
        <v>0</v>
      </c>
      <c r="BJ296" s="172" t="s">
        <v>16</v>
      </c>
      <c r="BK296" s="259">
        <f t="shared" si="29"/>
        <v>0</v>
      </c>
      <c r="BL296" s="172" t="s">
        <v>132</v>
      </c>
      <c r="BM296" s="172" t="s">
        <v>3584</v>
      </c>
    </row>
    <row r="297" spans="2:65" s="182" customFormat="1" ht="25.5" customHeight="1">
      <c r="B297" s="183"/>
      <c r="C297" s="151" t="s">
        <v>854</v>
      </c>
      <c r="D297" s="151" t="s">
        <v>118</v>
      </c>
      <c r="E297" s="152" t="s">
        <v>3585</v>
      </c>
      <c r="F297" s="341" t="s">
        <v>3586</v>
      </c>
      <c r="G297" s="341"/>
      <c r="H297" s="341"/>
      <c r="I297" s="341"/>
      <c r="J297" s="153" t="s">
        <v>238</v>
      </c>
      <c r="K297" s="154">
        <v>1</v>
      </c>
      <c r="L297" s="342"/>
      <c r="M297" s="342"/>
      <c r="N297" s="343">
        <f t="shared" si="20"/>
        <v>0</v>
      </c>
      <c r="O297" s="343"/>
      <c r="P297" s="343"/>
      <c r="Q297" s="343"/>
      <c r="R297" s="186"/>
      <c r="T297" s="254" t="s">
        <v>5</v>
      </c>
      <c r="U297" s="255" t="s">
        <v>36</v>
      </c>
      <c r="V297" s="256"/>
      <c r="W297" s="257">
        <f t="shared" si="21"/>
        <v>0</v>
      </c>
      <c r="X297" s="257">
        <v>0</v>
      </c>
      <c r="Y297" s="257">
        <f t="shared" si="22"/>
        <v>0</v>
      </c>
      <c r="Z297" s="257">
        <v>0</v>
      </c>
      <c r="AA297" s="258">
        <f t="shared" si="23"/>
        <v>0</v>
      </c>
      <c r="AR297" s="172" t="s">
        <v>132</v>
      </c>
      <c r="AT297" s="172" t="s">
        <v>118</v>
      </c>
      <c r="AU297" s="172" t="s">
        <v>93</v>
      </c>
      <c r="AY297" s="172" t="s">
        <v>117</v>
      </c>
      <c r="BE297" s="259">
        <f t="shared" si="24"/>
        <v>0</v>
      </c>
      <c r="BF297" s="259">
        <f t="shared" si="25"/>
        <v>0</v>
      </c>
      <c r="BG297" s="259">
        <f t="shared" si="26"/>
        <v>0</v>
      </c>
      <c r="BH297" s="259">
        <f t="shared" si="27"/>
        <v>0</v>
      </c>
      <c r="BI297" s="259">
        <f t="shared" si="28"/>
        <v>0</v>
      </c>
      <c r="BJ297" s="172" t="s">
        <v>16</v>
      </c>
      <c r="BK297" s="259">
        <f t="shared" si="29"/>
        <v>0</v>
      </c>
      <c r="BL297" s="172" t="s">
        <v>132</v>
      </c>
      <c r="BM297" s="172" t="s">
        <v>3587</v>
      </c>
    </row>
    <row r="298" spans="2:65" s="182" customFormat="1" ht="25.5" customHeight="1">
      <c r="B298" s="183"/>
      <c r="C298" s="151" t="s">
        <v>858</v>
      </c>
      <c r="D298" s="151" t="s">
        <v>118</v>
      </c>
      <c r="E298" s="152" t="s">
        <v>3588</v>
      </c>
      <c r="F298" s="341" t="s">
        <v>3589</v>
      </c>
      <c r="G298" s="341"/>
      <c r="H298" s="341"/>
      <c r="I298" s="341"/>
      <c r="J298" s="153" t="s">
        <v>238</v>
      </c>
      <c r="K298" s="154">
        <v>1</v>
      </c>
      <c r="L298" s="342"/>
      <c r="M298" s="342"/>
      <c r="N298" s="343">
        <f t="shared" si="20"/>
        <v>0</v>
      </c>
      <c r="O298" s="343"/>
      <c r="P298" s="343"/>
      <c r="Q298" s="343"/>
      <c r="R298" s="186"/>
      <c r="T298" s="254" t="s">
        <v>5</v>
      </c>
      <c r="U298" s="255" t="s">
        <v>36</v>
      </c>
      <c r="V298" s="256"/>
      <c r="W298" s="257">
        <f t="shared" si="21"/>
        <v>0</v>
      </c>
      <c r="X298" s="257">
        <v>0</v>
      </c>
      <c r="Y298" s="257">
        <f t="shared" si="22"/>
        <v>0</v>
      </c>
      <c r="Z298" s="257">
        <v>0</v>
      </c>
      <c r="AA298" s="258">
        <f t="shared" si="23"/>
        <v>0</v>
      </c>
      <c r="AR298" s="172" t="s">
        <v>132</v>
      </c>
      <c r="AT298" s="172" t="s">
        <v>118</v>
      </c>
      <c r="AU298" s="172" t="s">
        <v>93</v>
      </c>
      <c r="AY298" s="172" t="s">
        <v>117</v>
      </c>
      <c r="BE298" s="259">
        <f t="shared" si="24"/>
        <v>0</v>
      </c>
      <c r="BF298" s="259">
        <f t="shared" si="25"/>
        <v>0</v>
      </c>
      <c r="BG298" s="259">
        <f t="shared" si="26"/>
        <v>0</v>
      </c>
      <c r="BH298" s="259">
        <f t="shared" si="27"/>
        <v>0</v>
      </c>
      <c r="BI298" s="259">
        <f t="shared" si="28"/>
        <v>0</v>
      </c>
      <c r="BJ298" s="172" t="s">
        <v>16</v>
      </c>
      <c r="BK298" s="259">
        <f t="shared" si="29"/>
        <v>0</v>
      </c>
      <c r="BL298" s="172" t="s">
        <v>132</v>
      </c>
      <c r="BM298" s="172" t="s">
        <v>3590</v>
      </c>
    </row>
    <row r="299" spans="2:65" s="182" customFormat="1" ht="25.5" customHeight="1">
      <c r="B299" s="183"/>
      <c r="C299" s="151" t="s">
        <v>862</v>
      </c>
      <c r="D299" s="151" t="s">
        <v>118</v>
      </c>
      <c r="E299" s="152" t="s">
        <v>3591</v>
      </c>
      <c r="F299" s="341" t="s">
        <v>3592</v>
      </c>
      <c r="G299" s="341"/>
      <c r="H299" s="341"/>
      <c r="I299" s="341"/>
      <c r="J299" s="153" t="s">
        <v>238</v>
      </c>
      <c r="K299" s="154">
        <v>1</v>
      </c>
      <c r="L299" s="342"/>
      <c r="M299" s="342"/>
      <c r="N299" s="343">
        <f t="shared" si="20"/>
        <v>0</v>
      </c>
      <c r="O299" s="343"/>
      <c r="P299" s="343"/>
      <c r="Q299" s="343"/>
      <c r="R299" s="186"/>
      <c r="T299" s="254" t="s">
        <v>5</v>
      </c>
      <c r="U299" s="255" t="s">
        <v>36</v>
      </c>
      <c r="V299" s="256"/>
      <c r="W299" s="257">
        <f t="shared" si="21"/>
        <v>0</v>
      </c>
      <c r="X299" s="257">
        <v>0</v>
      </c>
      <c r="Y299" s="257">
        <f t="shared" si="22"/>
        <v>0</v>
      </c>
      <c r="Z299" s="257">
        <v>0</v>
      </c>
      <c r="AA299" s="258">
        <f t="shared" si="23"/>
        <v>0</v>
      </c>
      <c r="AR299" s="172" t="s">
        <v>132</v>
      </c>
      <c r="AT299" s="172" t="s">
        <v>118</v>
      </c>
      <c r="AU299" s="172" t="s">
        <v>93</v>
      </c>
      <c r="AY299" s="172" t="s">
        <v>117</v>
      </c>
      <c r="BE299" s="259">
        <f t="shared" si="24"/>
        <v>0</v>
      </c>
      <c r="BF299" s="259">
        <f t="shared" si="25"/>
        <v>0</v>
      </c>
      <c r="BG299" s="259">
        <f t="shared" si="26"/>
        <v>0</v>
      </c>
      <c r="BH299" s="259">
        <f t="shared" si="27"/>
        <v>0</v>
      </c>
      <c r="BI299" s="259">
        <f t="shared" si="28"/>
        <v>0</v>
      </c>
      <c r="BJ299" s="172" t="s">
        <v>16</v>
      </c>
      <c r="BK299" s="259">
        <f t="shared" si="29"/>
        <v>0</v>
      </c>
      <c r="BL299" s="172" t="s">
        <v>132</v>
      </c>
      <c r="BM299" s="172" t="s">
        <v>3593</v>
      </c>
    </row>
    <row r="300" spans="2:65" s="182" customFormat="1" ht="25.5" customHeight="1">
      <c r="B300" s="183"/>
      <c r="C300" s="151" t="s">
        <v>866</v>
      </c>
      <c r="D300" s="151" t="s">
        <v>118</v>
      </c>
      <c r="E300" s="152" t="s">
        <v>3594</v>
      </c>
      <c r="F300" s="341" t="s">
        <v>3595</v>
      </c>
      <c r="G300" s="341"/>
      <c r="H300" s="341"/>
      <c r="I300" s="341"/>
      <c r="J300" s="153" t="s">
        <v>238</v>
      </c>
      <c r="K300" s="154">
        <v>1</v>
      </c>
      <c r="L300" s="342"/>
      <c r="M300" s="342"/>
      <c r="N300" s="343">
        <f t="shared" si="20"/>
        <v>0</v>
      </c>
      <c r="O300" s="343"/>
      <c r="P300" s="343"/>
      <c r="Q300" s="343"/>
      <c r="R300" s="186"/>
      <c r="T300" s="254" t="s">
        <v>5</v>
      </c>
      <c r="U300" s="255" t="s">
        <v>36</v>
      </c>
      <c r="V300" s="256"/>
      <c r="W300" s="257">
        <f t="shared" si="21"/>
        <v>0</v>
      </c>
      <c r="X300" s="257">
        <v>0</v>
      </c>
      <c r="Y300" s="257">
        <f t="shared" si="22"/>
        <v>0</v>
      </c>
      <c r="Z300" s="257">
        <v>0</v>
      </c>
      <c r="AA300" s="258">
        <f t="shared" si="23"/>
        <v>0</v>
      </c>
      <c r="AR300" s="172" t="s">
        <v>132</v>
      </c>
      <c r="AT300" s="172" t="s">
        <v>118</v>
      </c>
      <c r="AU300" s="172" t="s">
        <v>93</v>
      </c>
      <c r="AY300" s="172" t="s">
        <v>117</v>
      </c>
      <c r="BE300" s="259">
        <f t="shared" si="24"/>
        <v>0</v>
      </c>
      <c r="BF300" s="259">
        <f t="shared" si="25"/>
        <v>0</v>
      </c>
      <c r="BG300" s="259">
        <f t="shared" si="26"/>
        <v>0</v>
      </c>
      <c r="BH300" s="259">
        <f t="shared" si="27"/>
        <v>0</v>
      </c>
      <c r="BI300" s="259">
        <f t="shared" si="28"/>
        <v>0</v>
      </c>
      <c r="BJ300" s="172" t="s">
        <v>16</v>
      </c>
      <c r="BK300" s="259">
        <f t="shared" si="29"/>
        <v>0</v>
      </c>
      <c r="BL300" s="172" t="s">
        <v>132</v>
      </c>
      <c r="BM300" s="172" t="s">
        <v>3596</v>
      </c>
    </row>
    <row r="301" spans="2:65" s="182" customFormat="1" ht="25.5" customHeight="1">
      <c r="B301" s="183"/>
      <c r="C301" s="151" t="s">
        <v>870</v>
      </c>
      <c r="D301" s="151" t="s">
        <v>118</v>
      </c>
      <c r="E301" s="152" t="s">
        <v>3597</v>
      </c>
      <c r="F301" s="341" t="s">
        <v>3598</v>
      </c>
      <c r="G301" s="341"/>
      <c r="H301" s="341"/>
      <c r="I301" s="341"/>
      <c r="J301" s="153" t="s">
        <v>238</v>
      </c>
      <c r="K301" s="154">
        <v>1</v>
      </c>
      <c r="L301" s="342"/>
      <c r="M301" s="342"/>
      <c r="N301" s="343">
        <f t="shared" si="20"/>
        <v>0</v>
      </c>
      <c r="O301" s="343"/>
      <c r="P301" s="343"/>
      <c r="Q301" s="343"/>
      <c r="R301" s="186"/>
      <c r="T301" s="254" t="s">
        <v>5</v>
      </c>
      <c r="U301" s="255" t="s">
        <v>36</v>
      </c>
      <c r="V301" s="256"/>
      <c r="W301" s="257">
        <f t="shared" si="21"/>
        <v>0</v>
      </c>
      <c r="X301" s="257">
        <v>0</v>
      </c>
      <c r="Y301" s="257">
        <f t="shared" si="22"/>
        <v>0</v>
      </c>
      <c r="Z301" s="257">
        <v>0</v>
      </c>
      <c r="AA301" s="258">
        <f t="shared" si="23"/>
        <v>0</v>
      </c>
      <c r="AR301" s="172" t="s">
        <v>132</v>
      </c>
      <c r="AT301" s="172" t="s">
        <v>118</v>
      </c>
      <c r="AU301" s="172" t="s">
        <v>93</v>
      </c>
      <c r="AY301" s="172" t="s">
        <v>117</v>
      </c>
      <c r="BE301" s="259">
        <f t="shared" si="24"/>
        <v>0</v>
      </c>
      <c r="BF301" s="259">
        <f t="shared" si="25"/>
        <v>0</v>
      </c>
      <c r="BG301" s="259">
        <f t="shared" si="26"/>
        <v>0</v>
      </c>
      <c r="BH301" s="259">
        <f t="shared" si="27"/>
        <v>0</v>
      </c>
      <c r="BI301" s="259">
        <f t="shared" si="28"/>
        <v>0</v>
      </c>
      <c r="BJ301" s="172" t="s">
        <v>16</v>
      </c>
      <c r="BK301" s="259">
        <f t="shared" si="29"/>
        <v>0</v>
      </c>
      <c r="BL301" s="172" t="s">
        <v>132</v>
      </c>
      <c r="BM301" s="172" t="s">
        <v>3599</v>
      </c>
    </row>
    <row r="302" spans="2:65" s="182" customFormat="1" ht="25.5" customHeight="1">
      <c r="B302" s="183"/>
      <c r="C302" s="151" t="s">
        <v>874</v>
      </c>
      <c r="D302" s="151" t="s">
        <v>118</v>
      </c>
      <c r="E302" s="152" t="s">
        <v>3600</v>
      </c>
      <c r="F302" s="341" t="s">
        <v>3601</v>
      </c>
      <c r="G302" s="341"/>
      <c r="H302" s="341"/>
      <c r="I302" s="341"/>
      <c r="J302" s="153" t="s">
        <v>238</v>
      </c>
      <c r="K302" s="154">
        <v>1</v>
      </c>
      <c r="L302" s="342"/>
      <c r="M302" s="342"/>
      <c r="N302" s="343">
        <f t="shared" si="20"/>
        <v>0</v>
      </c>
      <c r="O302" s="343"/>
      <c r="P302" s="343"/>
      <c r="Q302" s="343"/>
      <c r="R302" s="186"/>
      <c r="T302" s="254" t="s">
        <v>5</v>
      </c>
      <c r="U302" s="255" t="s">
        <v>36</v>
      </c>
      <c r="V302" s="256"/>
      <c r="W302" s="257">
        <f t="shared" si="21"/>
        <v>0</v>
      </c>
      <c r="X302" s="257">
        <v>0</v>
      </c>
      <c r="Y302" s="257">
        <f t="shared" si="22"/>
        <v>0</v>
      </c>
      <c r="Z302" s="257">
        <v>0</v>
      </c>
      <c r="AA302" s="258">
        <f t="shared" si="23"/>
        <v>0</v>
      </c>
      <c r="AR302" s="172" t="s">
        <v>132</v>
      </c>
      <c r="AT302" s="172" t="s">
        <v>118</v>
      </c>
      <c r="AU302" s="172" t="s">
        <v>93</v>
      </c>
      <c r="AY302" s="172" t="s">
        <v>117</v>
      </c>
      <c r="BE302" s="259">
        <f t="shared" si="24"/>
        <v>0</v>
      </c>
      <c r="BF302" s="259">
        <f t="shared" si="25"/>
        <v>0</v>
      </c>
      <c r="BG302" s="259">
        <f t="shared" si="26"/>
        <v>0</v>
      </c>
      <c r="BH302" s="259">
        <f t="shared" si="27"/>
        <v>0</v>
      </c>
      <c r="BI302" s="259">
        <f t="shared" si="28"/>
        <v>0</v>
      </c>
      <c r="BJ302" s="172" t="s">
        <v>16</v>
      </c>
      <c r="BK302" s="259">
        <f t="shared" si="29"/>
        <v>0</v>
      </c>
      <c r="BL302" s="172" t="s">
        <v>132</v>
      </c>
      <c r="BM302" s="172" t="s">
        <v>3602</v>
      </c>
    </row>
    <row r="303" spans="2:65" s="182" customFormat="1" ht="25.5" customHeight="1">
      <c r="B303" s="183"/>
      <c r="C303" s="151" t="s">
        <v>878</v>
      </c>
      <c r="D303" s="151" t="s">
        <v>118</v>
      </c>
      <c r="E303" s="152" t="s">
        <v>3603</v>
      </c>
      <c r="F303" s="341" t="s">
        <v>3604</v>
      </c>
      <c r="G303" s="341"/>
      <c r="H303" s="341"/>
      <c r="I303" s="341"/>
      <c r="J303" s="153" t="s">
        <v>238</v>
      </c>
      <c r="K303" s="154">
        <v>1</v>
      </c>
      <c r="L303" s="342"/>
      <c r="M303" s="342"/>
      <c r="N303" s="343">
        <f t="shared" si="20"/>
        <v>0</v>
      </c>
      <c r="O303" s="343"/>
      <c r="P303" s="343"/>
      <c r="Q303" s="343"/>
      <c r="R303" s="186"/>
      <c r="T303" s="254" t="s">
        <v>5</v>
      </c>
      <c r="U303" s="255" t="s">
        <v>36</v>
      </c>
      <c r="V303" s="256"/>
      <c r="W303" s="257">
        <f t="shared" si="21"/>
        <v>0</v>
      </c>
      <c r="X303" s="257">
        <v>0</v>
      </c>
      <c r="Y303" s="257">
        <f t="shared" si="22"/>
        <v>0</v>
      </c>
      <c r="Z303" s="257">
        <v>0</v>
      </c>
      <c r="AA303" s="258">
        <f t="shared" si="23"/>
        <v>0</v>
      </c>
      <c r="AR303" s="172" t="s">
        <v>132</v>
      </c>
      <c r="AT303" s="172" t="s">
        <v>118</v>
      </c>
      <c r="AU303" s="172" t="s">
        <v>93</v>
      </c>
      <c r="AY303" s="172" t="s">
        <v>117</v>
      </c>
      <c r="BE303" s="259">
        <f t="shared" si="24"/>
        <v>0</v>
      </c>
      <c r="BF303" s="259">
        <f t="shared" si="25"/>
        <v>0</v>
      </c>
      <c r="BG303" s="259">
        <f t="shared" si="26"/>
        <v>0</v>
      </c>
      <c r="BH303" s="259">
        <f t="shared" si="27"/>
        <v>0</v>
      </c>
      <c r="BI303" s="259">
        <f t="shared" si="28"/>
        <v>0</v>
      </c>
      <c r="BJ303" s="172" t="s">
        <v>16</v>
      </c>
      <c r="BK303" s="259">
        <f t="shared" si="29"/>
        <v>0</v>
      </c>
      <c r="BL303" s="172" t="s">
        <v>132</v>
      </c>
      <c r="BM303" s="172" t="s">
        <v>3605</v>
      </c>
    </row>
    <row r="304" spans="2:65" s="182" customFormat="1" ht="25.5" customHeight="1">
      <c r="B304" s="183"/>
      <c r="C304" s="151" t="s">
        <v>882</v>
      </c>
      <c r="D304" s="151" t="s">
        <v>118</v>
      </c>
      <c r="E304" s="152" t="s">
        <v>3606</v>
      </c>
      <c r="F304" s="341" t="s">
        <v>3607</v>
      </c>
      <c r="G304" s="341"/>
      <c r="H304" s="341"/>
      <c r="I304" s="341"/>
      <c r="J304" s="153" t="s">
        <v>238</v>
      </c>
      <c r="K304" s="154">
        <v>1</v>
      </c>
      <c r="L304" s="342"/>
      <c r="M304" s="342"/>
      <c r="N304" s="343">
        <f t="shared" si="20"/>
        <v>0</v>
      </c>
      <c r="O304" s="343"/>
      <c r="P304" s="343"/>
      <c r="Q304" s="343"/>
      <c r="R304" s="186"/>
      <c r="T304" s="254" t="s">
        <v>5</v>
      </c>
      <c r="U304" s="255" t="s">
        <v>36</v>
      </c>
      <c r="V304" s="256"/>
      <c r="W304" s="257">
        <f t="shared" si="21"/>
        <v>0</v>
      </c>
      <c r="X304" s="257">
        <v>0</v>
      </c>
      <c r="Y304" s="257">
        <f t="shared" si="22"/>
        <v>0</v>
      </c>
      <c r="Z304" s="257">
        <v>0</v>
      </c>
      <c r="AA304" s="258">
        <f t="shared" si="23"/>
        <v>0</v>
      </c>
      <c r="AR304" s="172" t="s">
        <v>132</v>
      </c>
      <c r="AT304" s="172" t="s">
        <v>118</v>
      </c>
      <c r="AU304" s="172" t="s">
        <v>93</v>
      </c>
      <c r="AY304" s="172" t="s">
        <v>117</v>
      </c>
      <c r="BE304" s="259">
        <f t="shared" si="24"/>
        <v>0</v>
      </c>
      <c r="BF304" s="259">
        <f t="shared" si="25"/>
        <v>0</v>
      </c>
      <c r="BG304" s="259">
        <f t="shared" si="26"/>
        <v>0</v>
      </c>
      <c r="BH304" s="259">
        <f t="shared" si="27"/>
        <v>0</v>
      </c>
      <c r="BI304" s="259">
        <f t="shared" si="28"/>
        <v>0</v>
      </c>
      <c r="BJ304" s="172" t="s">
        <v>16</v>
      </c>
      <c r="BK304" s="259">
        <f t="shared" si="29"/>
        <v>0</v>
      </c>
      <c r="BL304" s="172" t="s">
        <v>132</v>
      </c>
      <c r="BM304" s="172" t="s">
        <v>3608</v>
      </c>
    </row>
    <row r="305" spans="2:65" s="182" customFormat="1" ht="25.5" customHeight="1">
      <c r="B305" s="183"/>
      <c r="C305" s="151" t="s">
        <v>886</v>
      </c>
      <c r="D305" s="151" t="s">
        <v>118</v>
      </c>
      <c r="E305" s="152" t="s">
        <v>3609</v>
      </c>
      <c r="F305" s="341" t="s">
        <v>3610</v>
      </c>
      <c r="G305" s="341"/>
      <c r="H305" s="341"/>
      <c r="I305" s="341"/>
      <c r="J305" s="153" t="s">
        <v>238</v>
      </c>
      <c r="K305" s="154">
        <v>1</v>
      </c>
      <c r="L305" s="342"/>
      <c r="M305" s="342"/>
      <c r="N305" s="343">
        <f t="shared" si="20"/>
        <v>0</v>
      </c>
      <c r="O305" s="343"/>
      <c r="P305" s="343"/>
      <c r="Q305" s="343"/>
      <c r="R305" s="186"/>
      <c r="T305" s="254" t="s">
        <v>5</v>
      </c>
      <c r="U305" s="255" t="s">
        <v>36</v>
      </c>
      <c r="V305" s="256"/>
      <c r="W305" s="257">
        <f t="shared" si="21"/>
        <v>0</v>
      </c>
      <c r="X305" s="257">
        <v>0</v>
      </c>
      <c r="Y305" s="257">
        <f t="shared" si="22"/>
        <v>0</v>
      </c>
      <c r="Z305" s="257">
        <v>0</v>
      </c>
      <c r="AA305" s="258">
        <f t="shared" si="23"/>
        <v>0</v>
      </c>
      <c r="AR305" s="172" t="s">
        <v>132</v>
      </c>
      <c r="AT305" s="172" t="s">
        <v>118</v>
      </c>
      <c r="AU305" s="172" t="s">
        <v>93</v>
      </c>
      <c r="AY305" s="172" t="s">
        <v>117</v>
      </c>
      <c r="BE305" s="259">
        <f t="shared" si="24"/>
        <v>0</v>
      </c>
      <c r="BF305" s="259">
        <f t="shared" si="25"/>
        <v>0</v>
      </c>
      <c r="BG305" s="259">
        <f t="shared" si="26"/>
        <v>0</v>
      </c>
      <c r="BH305" s="259">
        <f t="shared" si="27"/>
        <v>0</v>
      </c>
      <c r="BI305" s="259">
        <f t="shared" si="28"/>
        <v>0</v>
      </c>
      <c r="BJ305" s="172" t="s">
        <v>16</v>
      </c>
      <c r="BK305" s="259">
        <f t="shared" si="29"/>
        <v>0</v>
      </c>
      <c r="BL305" s="172" t="s">
        <v>132</v>
      </c>
      <c r="BM305" s="172" t="s">
        <v>3611</v>
      </c>
    </row>
    <row r="306" spans="2:65" s="182" customFormat="1" ht="25.5" customHeight="1">
      <c r="B306" s="183"/>
      <c r="C306" s="151" t="s">
        <v>890</v>
      </c>
      <c r="D306" s="151" t="s">
        <v>118</v>
      </c>
      <c r="E306" s="152" t="s">
        <v>3612</v>
      </c>
      <c r="F306" s="341" t="s">
        <v>3613</v>
      </c>
      <c r="G306" s="341"/>
      <c r="H306" s="341"/>
      <c r="I306" s="341"/>
      <c r="J306" s="153" t="s">
        <v>238</v>
      </c>
      <c r="K306" s="154">
        <v>1</v>
      </c>
      <c r="L306" s="342"/>
      <c r="M306" s="342"/>
      <c r="N306" s="343">
        <f aca="true" t="shared" si="30" ref="N306:N369">ROUND(L306*K306,2)</f>
        <v>0</v>
      </c>
      <c r="O306" s="343"/>
      <c r="P306" s="343"/>
      <c r="Q306" s="343"/>
      <c r="R306" s="186"/>
      <c r="T306" s="254" t="s">
        <v>5</v>
      </c>
      <c r="U306" s="255" t="s">
        <v>36</v>
      </c>
      <c r="V306" s="256"/>
      <c r="W306" s="257">
        <f aca="true" t="shared" si="31" ref="W306:W369">V306*K306</f>
        <v>0</v>
      </c>
      <c r="X306" s="257">
        <v>0</v>
      </c>
      <c r="Y306" s="257">
        <f aca="true" t="shared" si="32" ref="Y306:Y369">X306*K306</f>
        <v>0</v>
      </c>
      <c r="Z306" s="257">
        <v>0</v>
      </c>
      <c r="AA306" s="258">
        <f aca="true" t="shared" si="33" ref="AA306:AA369">Z306*K306</f>
        <v>0</v>
      </c>
      <c r="AR306" s="172" t="s">
        <v>132</v>
      </c>
      <c r="AT306" s="172" t="s">
        <v>118</v>
      </c>
      <c r="AU306" s="172" t="s">
        <v>93</v>
      </c>
      <c r="AY306" s="172" t="s">
        <v>117</v>
      </c>
      <c r="BE306" s="259">
        <f aca="true" t="shared" si="34" ref="BE306:BE369">IF(U306="základní",N306,0)</f>
        <v>0</v>
      </c>
      <c r="BF306" s="259">
        <f aca="true" t="shared" si="35" ref="BF306:BF369">IF(U306="snížená",N306,0)</f>
        <v>0</v>
      </c>
      <c r="BG306" s="259">
        <f aca="true" t="shared" si="36" ref="BG306:BG369">IF(U306="zákl. přenesená",N306,0)</f>
        <v>0</v>
      </c>
      <c r="BH306" s="259">
        <f aca="true" t="shared" si="37" ref="BH306:BH369">IF(U306="sníž. přenesená",N306,0)</f>
        <v>0</v>
      </c>
      <c r="BI306" s="259">
        <f aca="true" t="shared" si="38" ref="BI306:BI369">IF(U306="nulová",N306,0)</f>
        <v>0</v>
      </c>
      <c r="BJ306" s="172" t="s">
        <v>16</v>
      </c>
      <c r="BK306" s="259">
        <f aca="true" t="shared" si="39" ref="BK306:BK369">ROUND(L306*K306,2)</f>
        <v>0</v>
      </c>
      <c r="BL306" s="172" t="s">
        <v>132</v>
      </c>
      <c r="BM306" s="172" t="s">
        <v>3614</v>
      </c>
    </row>
    <row r="307" spans="2:65" s="182" customFormat="1" ht="25.5" customHeight="1">
      <c r="B307" s="183"/>
      <c r="C307" s="151" t="s">
        <v>894</v>
      </c>
      <c r="D307" s="151" t="s">
        <v>118</v>
      </c>
      <c r="E307" s="152" t="s">
        <v>3615</v>
      </c>
      <c r="F307" s="341" t="s">
        <v>3616</v>
      </c>
      <c r="G307" s="341"/>
      <c r="H307" s="341"/>
      <c r="I307" s="341"/>
      <c r="J307" s="153" t="s">
        <v>238</v>
      </c>
      <c r="K307" s="154">
        <v>1</v>
      </c>
      <c r="L307" s="342"/>
      <c r="M307" s="342"/>
      <c r="N307" s="343">
        <f t="shared" si="30"/>
        <v>0</v>
      </c>
      <c r="O307" s="343"/>
      <c r="P307" s="343"/>
      <c r="Q307" s="343"/>
      <c r="R307" s="186"/>
      <c r="T307" s="254" t="s">
        <v>5</v>
      </c>
      <c r="U307" s="255" t="s">
        <v>36</v>
      </c>
      <c r="V307" s="256"/>
      <c r="W307" s="257">
        <f t="shared" si="31"/>
        <v>0</v>
      </c>
      <c r="X307" s="257">
        <v>0</v>
      </c>
      <c r="Y307" s="257">
        <f t="shared" si="32"/>
        <v>0</v>
      </c>
      <c r="Z307" s="257">
        <v>0</v>
      </c>
      <c r="AA307" s="258">
        <f t="shared" si="33"/>
        <v>0</v>
      </c>
      <c r="AR307" s="172" t="s">
        <v>132</v>
      </c>
      <c r="AT307" s="172" t="s">
        <v>118</v>
      </c>
      <c r="AU307" s="172" t="s">
        <v>93</v>
      </c>
      <c r="AY307" s="172" t="s">
        <v>117</v>
      </c>
      <c r="BE307" s="259">
        <f t="shared" si="34"/>
        <v>0</v>
      </c>
      <c r="BF307" s="259">
        <f t="shared" si="35"/>
        <v>0</v>
      </c>
      <c r="BG307" s="259">
        <f t="shared" si="36"/>
        <v>0</v>
      </c>
      <c r="BH307" s="259">
        <f t="shared" si="37"/>
        <v>0</v>
      </c>
      <c r="BI307" s="259">
        <f t="shared" si="38"/>
        <v>0</v>
      </c>
      <c r="BJ307" s="172" t="s">
        <v>16</v>
      </c>
      <c r="BK307" s="259">
        <f t="shared" si="39"/>
        <v>0</v>
      </c>
      <c r="BL307" s="172" t="s">
        <v>132</v>
      </c>
      <c r="BM307" s="172" t="s">
        <v>3617</v>
      </c>
    </row>
    <row r="308" spans="2:65" s="182" customFormat="1" ht="25.5" customHeight="1">
      <c r="B308" s="183"/>
      <c r="C308" s="151" t="s">
        <v>898</v>
      </c>
      <c r="D308" s="151" t="s">
        <v>118</v>
      </c>
      <c r="E308" s="152" t="s">
        <v>3618</v>
      </c>
      <c r="F308" s="341" t="s">
        <v>3619</v>
      </c>
      <c r="G308" s="341"/>
      <c r="H308" s="341"/>
      <c r="I308" s="341"/>
      <c r="J308" s="153" t="s">
        <v>238</v>
      </c>
      <c r="K308" s="154">
        <v>1</v>
      </c>
      <c r="L308" s="342"/>
      <c r="M308" s="342"/>
      <c r="N308" s="343">
        <f t="shared" si="30"/>
        <v>0</v>
      </c>
      <c r="O308" s="343"/>
      <c r="P308" s="343"/>
      <c r="Q308" s="343"/>
      <c r="R308" s="186"/>
      <c r="T308" s="254" t="s">
        <v>5</v>
      </c>
      <c r="U308" s="255" t="s">
        <v>36</v>
      </c>
      <c r="V308" s="256"/>
      <c r="W308" s="257">
        <f t="shared" si="31"/>
        <v>0</v>
      </c>
      <c r="X308" s="257">
        <v>0</v>
      </c>
      <c r="Y308" s="257">
        <f t="shared" si="32"/>
        <v>0</v>
      </c>
      <c r="Z308" s="257">
        <v>0</v>
      </c>
      <c r="AA308" s="258">
        <f t="shared" si="33"/>
        <v>0</v>
      </c>
      <c r="AR308" s="172" t="s">
        <v>132</v>
      </c>
      <c r="AT308" s="172" t="s">
        <v>118</v>
      </c>
      <c r="AU308" s="172" t="s">
        <v>93</v>
      </c>
      <c r="AY308" s="172" t="s">
        <v>117</v>
      </c>
      <c r="BE308" s="259">
        <f t="shared" si="34"/>
        <v>0</v>
      </c>
      <c r="BF308" s="259">
        <f t="shared" si="35"/>
        <v>0</v>
      </c>
      <c r="BG308" s="259">
        <f t="shared" si="36"/>
        <v>0</v>
      </c>
      <c r="BH308" s="259">
        <f t="shared" si="37"/>
        <v>0</v>
      </c>
      <c r="BI308" s="259">
        <f t="shared" si="38"/>
        <v>0</v>
      </c>
      <c r="BJ308" s="172" t="s">
        <v>16</v>
      </c>
      <c r="BK308" s="259">
        <f t="shared" si="39"/>
        <v>0</v>
      </c>
      <c r="BL308" s="172" t="s">
        <v>132</v>
      </c>
      <c r="BM308" s="172" t="s">
        <v>3620</v>
      </c>
    </row>
    <row r="309" spans="2:65" s="182" customFormat="1" ht="25.5" customHeight="1">
      <c r="B309" s="183"/>
      <c r="C309" s="151" t="s">
        <v>902</v>
      </c>
      <c r="D309" s="151" t="s">
        <v>118</v>
      </c>
      <c r="E309" s="152" t="s">
        <v>3621</v>
      </c>
      <c r="F309" s="341" t="s">
        <v>3622</v>
      </c>
      <c r="G309" s="341"/>
      <c r="H309" s="341"/>
      <c r="I309" s="341"/>
      <c r="J309" s="153" t="s">
        <v>238</v>
      </c>
      <c r="K309" s="154">
        <v>1</v>
      </c>
      <c r="L309" s="342"/>
      <c r="M309" s="342"/>
      <c r="N309" s="343">
        <f t="shared" si="30"/>
        <v>0</v>
      </c>
      <c r="O309" s="343"/>
      <c r="P309" s="343"/>
      <c r="Q309" s="343"/>
      <c r="R309" s="186"/>
      <c r="T309" s="254" t="s">
        <v>5</v>
      </c>
      <c r="U309" s="255" t="s">
        <v>36</v>
      </c>
      <c r="V309" s="256"/>
      <c r="W309" s="257">
        <f t="shared" si="31"/>
        <v>0</v>
      </c>
      <c r="X309" s="257">
        <v>0</v>
      </c>
      <c r="Y309" s="257">
        <f t="shared" si="32"/>
        <v>0</v>
      </c>
      <c r="Z309" s="257">
        <v>0</v>
      </c>
      <c r="AA309" s="258">
        <f t="shared" si="33"/>
        <v>0</v>
      </c>
      <c r="AR309" s="172" t="s">
        <v>132</v>
      </c>
      <c r="AT309" s="172" t="s">
        <v>118</v>
      </c>
      <c r="AU309" s="172" t="s">
        <v>93</v>
      </c>
      <c r="AY309" s="172" t="s">
        <v>117</v>
      </c>
      <c r="BE309" s="259">
        <f t="shared" si="34"/>
        <v>0</v>
      </c>
      <c r="BF309" s="259">
        <f t="shared" si="35"/>
        <v>0</v>
      </c>
      <c r="BG309" s="259">
        <f t="shared" si="36"/>
        <v>0</v>
      </c>
      <c r="BH309" s="259">
        <f t="shared" si="37"/>
        <v>0</v>
      </c>
      <c r="BI309" s="259">
        <f t="shared" si="38"/>
        <v>0</v>
      </c>
      <c r="BJ309" s="172" t="s">
        <v>16</v>
      </c>
      <c r="BK309" s="259">
        <f t="shared" si="39"/>
        <v>0</v>
      </c>
      <c r="BL309" s="172" t="s">
        <v>132</v>
      </c>
      <c r="BM309" s="172" t="s">
        <v>3623</v>
      </c>
    </row>
    <row r="310" spans="2:65" s="182" customFormat="1" ht="25.5" customHeight="1">
      <c r="B310" s="183"/>
      <c r="C310" s="151" t="s">
        <v>906</v>
      </c>
      <c r="D310" s="151" t="s">
        <v>118</v>
      </c>
      <c r="E310" s="152" t="s">
        <v>3624</v>
      </c>
      <c r="F310" s="341" t="s">
        <v>3625</v>
      </c>
      <c r="G310" s="341"/>
      <c r="H310" s="341"/>
      <c r="I310" s="341"/>
      <c r="J310" s="153" t="s">
        <v>238</v>
      </c>
      <c r="K310" s="154">
        <v>1</v>
      </c>
      <c r="L310" s="342"/>
      <c r="M310" s="342"/>
      <c r="N310" s="343">
        <f t="shared" si="30"/>
        <v>0</v>
      </c>
      <c r="O310" s="343"/>
      <c r="P310" s="343"/>
      <c r="Q310" s="343"/>
      <c r="R310" s="186"/>
      <c r="T310" s="254" t="s">
        <v>5</v>
      </c>
      <c r="U310" s="255" t="s">
        <v>36</v>
      </c>
      <c r="V310" s="256"/>
      <c r="W310" s="257">
        <f t="shared" si="31"/>
        <v>0</v>
      </c>
      <c r="X310" s="257">
        <v>0</v>
      </c>
      <c r="Y310" s="257">
        <f t="shared" si="32"/>
        <v>0</v>
      </c>
      <c r="Z310" s="257">
        <v>0</v>
      </c>
      <c r="AA310" s="258">
        <f t="shared" si="33"/>
        <v>0</v>
      </c>
      <c r="AR310" s="172" t="s">
        <v>132</v>
      </c>
      <c r="AT310" s="172" t="s">
        <v>118</v>
      </c>
      <c r="AU310" s="172" t="s">
        <v>93</v>
      </c>
      <c r="AY310" s="172" t="s">
        <v>117</v>
      </c>
      <c r="BE310" s="259">
        <f t="shared" si="34"/>
        <v>0</v>
      </c>
      <c r="BF310" s="259">
        <f t="shared" si="35"/>
        <v>0</v>
      </c>
      <c r="BG310" s="259">
        <f t="shared" si="36"/>
        <v>0</v>
      </c>
      <c r="BH310" s="259">
        <f t="shared" si="37"/>
        <v>0</v>
      </c>
      <c r="BI310" s="259">
        <f t="shared" si="38"/>
        <v>0</v>
      </c>
      <c r="BJ310" s="172" t="s">
        <v>16</v>
      </c>
      <c r="BK310" s="259">
        <f t="shared" si="39"/>
        <v>0</v>
      </c>
      <c r="BL310" s="172" t="s">
        <v>132</v>
      </c>
      <c r="BM310" s="172" t="s">
        <v>3626</v>
      </c>
    </row>
    <row r="311" spans="2:65" s="182" customFormat="1" ht="25.5" customHeight="1">
      <c r="B311" s="183"/>
      <c r="C311" s="151" t="s">
        <v>910</v>
      </c>
      <c r="D311" s="151" t="s">
        <v>118</v>
      </c>
      <c r="E311" s="152" t="s">
        <v>3627</v>
      </c>
      <c r="F311" s="341" t="s">
        <v>3628</v>
      </c>
      <c r="G311" s="341"/>
      <c r="H311" s="341"/>
      <c r="I311" s="341"/>
      <c r="J311" s="153" t="s">
        <v>238</v>
      </c>
      <c r="K311" s="154">
        <v>1</v>
      </c>
      <c r="L311" s="342"/>
      <c r="M311" s="342"/>
      <c r="N311" s="343">
        <f t="shared" si="30"/>
        <v>0</v>
      </c>
      <c r="O311" s="343"/>
      <c r="P311" s="343"/>
      <c r="Q311" s="343"/>
      <c r="R311" s="186"/>
      <c r="T311" s="254" t="s">
        <v>5</v>
      </c>
      <c r="U311" s="255" t="s">
        <v>36</v>
      </c>
      <c r="V311" s="256"/>
      <c r="W311" s="257">
        <f t="shared" si="31"/>
        <v>0</v>
      </c>
      <c r="X311" s="257">
        <v>0</v>
      </c>
      <c r="Y311" s="257">
        <f t="shared" si="32"/>
        <v>0</v>
      </c>
      <c r="Z311" s="257">
        <v>0</v>
      </c>
      <c r="AA311" s="258">
        <f t="shared" si="33"/>
        <v>0</v>
      </c>
      <c r="AR311" s="172" t="s">
        <v>132</v>
      </c>
      <c r="AT311" s="172" t="s">
        <v>118</v>
      </c>
      <c r="AU311" s="172" t="s">
        <v>93</v>
      </c>
      <c r="AY311" s="172" t="s">
        <v>117</v>
      </c>
      <c r="BE311" s="259">
        <f t="shared" si="34"/>
        <v>0</v>
      </c>
      <c r="BF311" s="259">
        <f t="shared" si="35"/>
        <v>0</v>
      </c>
      <c r="BG311" s="259">
        <f t="shared" si="36"/>
        <v>0</v>
      </c>
      <c r="BH311" s="259">
        <f t="shared" si="37"/>
        <v>0</v>
      </c>
      <c r="BI311" s="259">
        <f t="shared" si="38"/>
        <v>0</v>
      </c>
      <c r="BJ311" s="172" t="s">
        <v>16</v>
      </c>
      <c r="BK311" s="259">
        <f t="shared" si="39"/>
        <v>0</v>
      </c>
      <c r="BL311" s="172" t="s">
        <v>132</v>
      </c>
      <c r="BM311" s="172" t="s">
        <v>3629</v>
      </c>
    </row>
    <row r="312" spans="2:65" s="182" customFormat="1" ht="25.5" customHeight="1">
      <c r="B312" s="183"/>
      <c r="C312" s="151" t="s">
        <v>914</v>
      </c>
      <c r="D312" s="151" t="s">
        <v>118</v>
      </c>
      <c r="E312" s="152" t="s">
        <v>3630</v>
      </c>
      <c r="F312" s="341" t="s">
        <v>3631</v>
      </c>
      <c r="G312" s="341"/>
      <c r="H312" s="341"/>
      <c r="I312" s="341"/>
      <c r="J312" s="153" t="s">
        <v>238</v>
      </c>
      <c r="K312" s="154">
        <v>1</v>
      </c>
      <c r="L312" s="342"/>
      <c r="M312" s="342"/>
      <c r="N312" s="343">
        <f t="shared" si="30"/>
        <v>0</v>
      </c>
      <c r="O312" s="343"/>
      <c r="P312" s="343"/>
      <c r="Q312" s="343"/>
      <c r="R312" s="186"/>
      <c r="T312" s="254" t="s">
        <v>5</v>
      </c>
      <c r="U312" s="255" t="s">
        <v>36</v>
      </c>
      <c r="V312" s="256"/>
      <c r="W312" s="257">
        <f t="shared" si="31"/>
        <v>0</v>
      </c>
      <c r="X312" s="257">
        <v>0</v>
      </c>
      <c r="Y312" s="257">
        <f t="shared" si="32"/>
        <v>0</v>
      </c>
      <c r="Z312" s="257">
        <v>0</v>
      </c>
      <c r="AA312" s="258">
        <f t="shared" si="33"/>
        <v>0</v>
      </c>
      <c r="AR312" s="172" t="s">
        <v>132</v>
      </c>
      <c r="AT312" s="172" t="s">
        <v>118</v>
      </c>
      <c r="AU312" s="172" t="s">
        <v>93</v>
      </c>
      <c r="AY312" s="172" t="s">
        <v>117</v>
      </c>
      <c r="BE312" s="259">
        <f t="shared" si="34"/>
        <v>0</v>
      </c>
      <c r="BF312" s="259">
        <f t="shared" si="35"/>
        <v>0</v>
      </c>
      <c r="BG312" s="259">
        <f t="shared" si="36"/>
        <v>0</v>
      </c>
      <c r="BH312" s="259">
        <f t="shared" si="37"/>
        <v>0</v>
      </c>
      <c r="BI312" s="259">
        <f t="shared" si="38"/>
        <v>0</v>
      </c>
      <c r="BJ312" s="172" t="s">
        <v>16</v>
      </c>
      <c r="BK312" s="259">
        <f t="shared" si="39"/>
        <v>0</v>
      </c>
      <c r="BL312" s="172" t="s">
        <v>132</v>
      </c>
      <c r="BM312" s="172" t="s">
        <v>3632</v>
      </c>
    </row>
    <row r="313" spans="2:65" s="182" customFormat="1" ht="25.5" customHeight="1">
      <c r="B313" s="183"/>
      <c r="C313" s="151" t="s">
        <v>918</v>
      </c>
      <c r="D313" s="151" t="s">
        <v>118</v>
      </c>
      <c r="E313" s="152" t="s">
        <v>3633</v>
      </c>
      <c r="F313" s="341" t="s">
        <v>3634</v>
      </c>
      <c r="G313" s="341"/>
      <c r="H313" s="341"/>
      <c r="I313" s="341"/>
      <c r="J313" s="153" t="s">
        <v>238</v>
      </c>
      <c r="K313" s="154">
        <v>1</v>
      </c>
      <c r="L313" s="342"/>
      <c r="M313" s="342"/>
      <c r="N313" s="343">
        <f t="shared" si="30"/>
        <v>0</v>
      </c>
      <c r="O313" s="343"/>
      <c r="P313" s="343"/>
      <c r="Q313" s="343"/>
      <c r="R313" s="186"/>
      <c r="T313" s="254" t="s">
        <v>5</v>
      </c>
      <c r="U313" s="255" t="s">
        <v>36</v>
      </c>
      <c r="V313" s="256"/>
      <c r="W313" s="257">
        <f t="shared" si="31"/>
        <v>0</v>
      </c>
      <c r="X313" s="257">
        <v>0</v>
      </c>
      <c r="Y313" s="257">
        <f t="shared" si="32"/>
        <v>0</v>
      </c>
      <c r="Z313" s="257">
        <v>0</v>
      </c>
      <c r="AA313" s="258">
        <f t="shared" si="33"/>
        <v>0</v>
      </c>
      <c r="AR313" s="172" t="s">
        <v>132</v>
      </c>
      <c r="AT313" s="172" t="s">
        <v>118</v>
      </c>
      <c r="AU313" s="172" t="s">
        <v>93</v>
      </c>
      <c r="AY313" s="172" t="s">
        <v>117</v>
      </c>
      <c r="BE313" s="259">
        <f t="shared" si="34"/>
        <v>0</v>
      </c>
      <c r="BF313" s="259">
        <f t="shared" si="35"/>
        <v>0</v>
      </c>
      <c r="BG313" s="259">
        <f t="shared" si="36"/>
        <v>0</v>
      </c>
      <c r="BH313" s="259">
        <f t="shared" si="37"/>
        <v>0</v>
      </c>
      <c r="BI313" s="259">
        <f t="shared" si="38"/>
        <v>0</v>
      </c>
      <c r="BJ313" s="172" t="s">
        <v>16</v>
      </c>
      <c r="BK313" s="259">
        <f t="shared" si="39"/>
        <v>0</v>
      </c>
      <c r="BL313" s="172" t="s">
        <v>132</v>
      </c>
      <c r="BM313" s="172" t="s">
        <v>3635</v>
      </c>
    </row>
    <row r="314" spans="2:65" s="182" customFormat="1" ht="25.5" customHeight="1">
      <c r="B314" s="183"/>
      <c r="C314" s="151" t="s">
        <v>922</v>
      </c>
      <c r="D314" s="151" t="s">
        <v>118</v>
      </c>
      <c r="E314" s="152" t="s">
        <v>3636</v>
      </c>
      <c r="F314" s="341" t="s">
        <v>3637</v>
      </c>
      <c r="G314" s="341"/>
      <c r="H314" s="341"/>
      <c r="I314" s="341"/>
      <c r="J314" s="153" t="s">
        <v>238</v>
      </c>
      <c r="K314" s="154">
        <v>1</v>
      </c>
      <c r="L314" s="342"/>
      <c r="M314" s="342"/>
      <c r="N314" s="343">
        <f t="shared" si="30"/>
        <v>0</v>
      </c>
      <c r="O314" s="343"/>
      <c r="P314" s="343"/>
      <c r="Q314" s="343"/>
      <c r="R314" s="186"/>
      <c r="T314" s="254" t="s">
        <v>5</v>
      </c>
      <c r="U314" s="255" t="s">
        <v>36</v>
      </c>
      <c r="V314" s="256"/>
      <c r="W314" s="257">
        <f t="shared" si="31"/>
        <v>0</v>
      </c>
      <c r="X314" s="257">
        <v>0</v>
      </c>
      <c r="Y314" s="257">
        <f t="shared" si="32"/>
        <v>0</v>
      </c>
      <c r="Z314" s="257">
        <v>0</v>
      </c>
      <c r="AA314" s="258">
        <f t="shared" si="33"/>
        <v>0</v>
      </c>
      <c r="AR314" s="172" t="s">
        <v>132</v>
      </c>
      <c r="AT314" s="172" t="s">
        <v>118</v>
      </c>
      <c r="AU314" s="172" t="s">
        <v>93</v>
      </c>
      <c r="AY314" s="172" t="s">
        <v>117</v>
      </c>
      <c r="BE314" s="259">
        <f t="shared" si="34"/>
        <v>0</v>
      </c>
      <c r="BF314" s="259">
        <f t="shared" si="35"/>
        <v>0</v>
      </c>
      <c r="BG314" s="259">
        <f t="shared" si="36"/>
        <v>0</v>
      </c>
      <c r="BH314" s="259">
        <f t="shared" si="37"/>
        <v>0</v>
      </c>
      <c r="BI314" s="259">
        <f t="shared" si="38"/>
        <v>0</v>
      </c>
      <c r="BJ314" s="172" t="s">
        <v>16</v>
      </c>
      <c r="BK314" s="259">
        <f t="shared" si="39"/>
        <v>0</v>
      </c>
      <c r="BL314" s="172" t="s">
        <v>132</v>
      </c>
      <c r="BM314" s="172" t="s">
        <v>3638</v>
      </c>
    </row>
    <row r="315" spans="2:65" s="182" customFormat="1" ht="25.5" customHeight="1">
      <c r="B315" s="183"/>
      <c r="C315" s="151" t="s">
        <v>926</v>
      </c>
      <c r="D315" s="151" t="s">
        <v>118</v>
      </c>
      <c r="E315" s="152" t="s">
        <v>3639</v>
      </c>
      <c r="F315" s="341" t="s">
        <v>3640</v>
      </c>
      <c r="G315" s="341"/>
      <c r="H315" s="341"/>
      <c r="I315" s="341"/>
      <c r="J315" s="153" t="s">
        <v>238</v>
      </c>
      <c r="K315" s="154">
        <v>1</v>
      </c>
      <c r="L315" s="342"/>
      <c r="M315" s="342"/>
      <c r="N315" s="343">
        <f t="shared" si="30"/>
        <v>0</v>
      </c>
      <c r="O315" s="343"/>
      <c r="P315" s="343"/>
      <c r="Q315" s="343"/>
      <c r="R315" s="186"/>
      <c r="T315" s="254" t="s">
        <v>5</v>
      </c>
      <c r="U315" s="255" t="s">
        <v>36</v>
      </c>
      <c r="V315" s="256"/>
      <c r="W315" s="257">
        <f t="shared" si="31"/>
        <v>0</v>
      </c>
      <c r="X315" s="257">
        <v>0</v>
      </c>
      <c r="Y315" s="257">
        <f t="shared" si="32"/>
        <v>0</v>
      </c>
      <c r="Z315" s="257">
        <v>0</v>
      </c>
      <c r="AA315" s="258">
        <f t="shared" si="33"/>
        <v>0</v>
      </c>
      <c r="AR315" s="172" t="s">
        <v>132</v>
      </c>
      <c r="AT315" s="172" t="s">
        <v>118</v>
      </c>
      <c r="AU315" s="172" t="s">
        <v>93</v>
      </c>
      <c r="AY315" s="172" t="s">
        <v>117</v>
      </c>
      <c r="BE315" s="259">
        <f t="shared" si="34"/>
        <v>0</v>
      </c>
      <c r="BF315" s="259">
        <f t="shared" si="35"/>
        <v>0</v>
      </c>
      <c r="BG315" s="259">
        <f t="shared" si="36"/>
        <v>0</v>
      </c>
      <c r="BH315" s="259">
        <f t="shared" si="37"/>
        <v>0</v>
      </c>
      <c r="BI315" s="259">
        <f t="shared" si="38"/>
        <v>0</v>
      </c>
      <c r="BJ315" s="172" t="s">
        <v>16</v>
      </c>
      <c r="BK315" s="259">
        <f t="shared" si="39"/>
        <v>0</v>
      </c>
      <c r="BL315" s="172" t="s">
        <v>132</v>
      </c>
      <c r="BM315" s="172" t="s">
        <v>3641</v>
      </c>
    </row>
    <row r="316" spans="2:65" s="182" customFormat="1" ht="25.5" customHeight="1">
      <c r="B316" s="183"/>
      <c r="C316" s="151" t="s">
        <v>930</v>
      </c>
      <c r="D316" s="151" t="s">
        <v>118</v>
      </c>
      <c r="E316" s="152" t="s">
        <v>3642</v>
      </c>
      <c r="F316" s="341" t="s">
        <v>3643</v>
      </c>
      <c r="G316" s="341"/>
      <c r="H316" s="341"/>
      <c r="I316" s="341"/>
      <c r="J316" s="153" t="s">
        <v>238</v>
      </c>
      <c r="K316" s="154">
        <v>1</v>
      </c>
      <c r="L316" s="342"/>
      <c r="M316" s="342"/>
      <c r="N316" s="343">
        <f t="shared" si="30"/>
        <v>0</v>
      </c>
      <c r="O316" s="343"/>
      <c r="P316" s="343"/>
      <c r="Q316" s="343"/>
      <c r="R316" s="186"/>
      <c r="T316" s="254" t="s">
        <v>5</v>
      </c>
      <c r="U316" s="255" t="s">
        <v>36</v>
      </c>
      <c r="V316" s="256"/>
      <c r="W316" s="257">
        <f t="shared" si="31"/>
        <v>0</v>
      </c>
      <c r="X316" s="257">
        <v>0</v>
      </c>
      <c r="Y316" s="257">
        <f t="shared" si="32"/>
        <v>0</v>
      </c>
      <c r="Z316" s="257">
        <v>0</v>
      </c>
      <c r="AA316" s="258">
        <f t="shared" si="33"/>
        <v>0</v>
      </c>
      <c r="AR316" s="172" t="s">
        <v>132</v>
      </c>
      <c r="AT316" s="172" t="s">
        <v>118</v>
      </c>
      <c r="AU316" s="172" t="s">
        <v>93</v>
      </c>
      <c r="AY316" s="172" t="s">
        <v>117</v>
      </c>
      <c r="BE316" s="259">
        <f t="shared" si="34"/>
        <v>0</v>
      </c>
      <c r="BF316" s="259">
        <f t="shared" si="35"/>
        <v>0</v>
      </c>
      <c r="BG316" s="259">
        <f t="shared" si="36"/>
        <v>0</v>
      </c>
      <c r="BH316" s="259">
        <f t="shared" si="37"/>
        <v>0</v>
      </c>
      <c r="BI316" s="259">
        <f t="shared" si="38"/>
        <v>0</v>
      </c>
      <c r="BJ316" s="172" t="s">
        <v>16</v>
      </c>
      <c r="BK316" s="259">
        <f t="shared" si="39"/>
        <v>0</v>
      </c>
      <c r="BL316" s="172" t="s">
        <v>132</v>
      </c>
      <c r="BM316" s="172" t="s">
        <v>3644</v>
      </c>
    </row>
    <row r="317" spans="2:65" s="182" customFormat="1" ht="25.5" customHeight="1">
      <c r="B317" s="183"/>
      <c r="C317" s="151" t="s">
        <v>934</v>
      </c>
      <c r="D317" s="151" t="s">
        <v>118</v>
      </c>
      <c r="E317" s="152" t="s">
        <v>3645</v>
      </c>
      <c r="F317" s="341" t="s">
        <v>3646</v>
      </c>
      <c r="G317" s="341"/>
      <c r="H317" s="341"/>
      <c r="I317" s="341"/>
      <c r="J317" s="153" t="s">
        <v>238</v>
      </c>
      <c r="K317" s="154">
        <v>1</v>
      </c>
      <c r="L317" s="342"/>
      <c r="M317" s="342"/>
      <c r="N317" s="343">
        <f t="shared" si="30"/>
        <v>0</v>
      </c>
      <c r="O317" s="343"/>
      <c r="P317" s="343"/>
      <c r="Q317" s="343"/>
      <c r="R317" s="186"/>
      <c r="T317" s="254" t="s">
        <v>5</v>
      </c>
      <c r="U317" s="255" t="s">
        <v>36</v>
      </c>
      <c r="V317" s="256"/>
      <c r="W317" s="257">
        <f t="shared" si="31"/>
        <v>0</v>
      </c>
      <c r="X317" s="257">
        <v>0</v>
      </c>
      <c r="Y317" s="257">
        <f t="shared" si="32"/>
        <v>0</v>
      </c>
      <c r="Z317" s="257">
        <v>0</v>
      </c>
      <c r="AA317" s="258">
        <f t="shared" si="33"/>
        <v>0</v>
      </c>
      <c r="AR317" s="172" t="s">
        <v>132</v>
      </c>
      <c r="AT317" s="172" t="s">
        <v>118</v>
      </c>
      <c r="AU317" s="172" t="s">
        <v>93</v>
      </c>
      <c r="AY317" s="172" t="s">
        <v>117</v>
      </c>
      <c r="BE317" s="259">
        <f t="shared" si="34"/>
        <v>0</v>
      </c>
      <c r="BF317" s="259">
        <f t="shared" si="35"/>
        <v>0</v>
      </c>
      <c r="BG317" s="259">
        <f t="shared" si="36"/>
        <v>0</v>
      </c>
      <c r="BH317" s="259">
        <f t="shared" si="37"/>
        <v>0</v>
      </c>
      <c r="BI317" s="259">
        <f t="shared" si="38"/>
        <v>0</v>
      </c>
      <c r="BJ317" s="172" t="s">
        <v>16</v>
      </c>
      <c r="BK317" s="259">
        <f t="shared" si="39"/>
        <v>0</v>
      </c>
      <c r="BL317" s="172" t="s">
        <v>132</v>
      </c>
      <c r="BM317" s="172" t="s">
        <v>3647</v>
      </c>
    </row>
    <row r="318" spans="2:65" s="182" customFormat="1" ht="25.5" customHeight="1">
      <c r="B318" s="183"/>
      <c r="C318" s="151" t="s">
        <v>938</v>
      </c>
      <c r="D318" s="151" t="s">
        <v>118</v>
      </c>
      <c r="E318" s="152" t="s">
        <v>3648</v>
      </c>
      <c r="F318" s="341" t="s">
        <v>3649</v>
      </c>
      <c r="G318" s="341"/>
      <c r="H318" s="341"/>
      <c r="I318" s="341"/>
      <c r="J318" s="153" t="s">
        <v>238</v>
      </c>
      <c r="K318" s="154">
        <v>1</v>
      </c>
      <c r="L318" s="342"/>
      <c r="M318" s="342"/>
      <c r="N318" s="343">
        <f t="shared" si="30"/>
        <v>0</v>
      </c>
      <c r="O318" s="343"/>
      <c r="P318" s="343"/>
      <c r="Q318" s="343"/>
      <c r="R318" s="186"/>
      <c r="T318" s="254" t="s">
        <v>5</v>
      </c>
      <c r="U318" s="255" t="s">
        <v>36</v>
      </c>
      <c r="V318" s="256"/>
      <c r="W318" s="257">
        <f t="shared" si="31"/>
        <v>0</v>
      </c>
      <c r="X318" s="257">
        <v>0</v>
      </c>
      <c r="Y318" s="257">
        <f t="shared" si="32"/>
        <v>0</v>
      </c>
      <c r="Z318" s="257">
        <v>0</v>
      </c>
      <c r="AA318" s="258">
        <f t="shared" si="33"/>
        <v>0</v>
      </c>
      <c r="AR318" s="172" t="s">
        <v>132</v>
      </c>
      <c r="AT318" s="172" t="s">
        <v>118</v>
      </c>
      <c r="AU318" s="172" t="s">
        <v>93</v>
      </c>
      <c r="AY318" s="172" t="s">
        <v>117</v>
      </c>
      <c r="BE318" s="259">
        <f t="shared" si="34"/>
        <v>0</v>
      </c>
      <c r="BF318" s="259">
        <f t="shared" si="35"/>
        <v>0</v>
      </c>
      <c r="BG318" s="259">
        <f t="shared" si="36"/>
        <v>0</v>
      </c>
      <c r="BH318" s="259">
        <f t="shared" si="37"/>
        <v>0</v>
      </c>
      <c r="BI318" s="259">
        <f t="shared" si="38"/>
        <v>0</v>
      </c>
      <c r="BJ318" s="172" t="s">
        <v>16</v>
      </c>
      <c r="BK318" s="259">
        <f t="shared" si="39"/>
        <v>0</v>
      </c>
      <c r="BL318" s="172" t="s">
        <v>132</v>
      </c>
      <c r="BM318" s="172" t="s">
        <v>3650</v>
      </c>
    </row>
    <row r="319" spans="2:65" s="182" customFormat="1" ht="25.5" customHeight="1">
      <c r="B319" s="183"/>
      <c r="C319" s="151" t="s">
        <v>942</v>
      </c>
      <c r="D319" s="151" t="s">
        <v>118</v>
      </c>
      <c r="E319" s="152" t="s">
        <v>3651</v>
      </c>
      <c r="F319" s="341" t="s">
        <v>3652</v>
      </c>
      <c r="G319" s="341"/>
      <c r="H319" s="341"/>
      <c r="I319" s="341"/>
      <c r="J319" s="153" t="s">
        <v>238</v>
      </c>
      <c r="K319" s="154">
        <v>1</v>
      </c>
      <c r="L319" s="342"/>
      <c r="M319" s="342"/>
      <c r="N319" s="343">
        <f t="shared" si="30"/>
        <v>0</v>
      </c>
      <c r="O319" s="343"/>
      <c r="P319" s="343"/>
      <c r="Q319" s="343"/>
      <c r="R319" s="186"/>
      <c r="T319" s="254" t="s">
        <v>5</v>
      </c>
      <c r="U319" s="255" t="s">
        <v>36</v>
      </c>
      <c r="V319" s="256"/>
      <c r="W319" s="257">
        <f t="shared" si="31"/>
        <v>0</v>
      </c>
      <c r="X319" s="257">
        <v>0</v>
      </c>
      <c r="Y319" s="257">
        <f t="shared" si="32"/>
        <v>0</v>
      </c>
      <c r="Z319" s="257">
        <v>0</v>
      </c>
      <c r="AA319" s="258">
        <f t="shared" si="33"/>
        <v>0</v>
      </c>
      <c r="AR319" s="172" t="s">
        <v>132</v>
      </c>
      <c r="AT319" s="172" t="s">
        <v>118</v>
      </c>
      <c r="AU319" s="172" t="s">
        <v>93</v>
      </c>
      <c r="AY319" s="172" t="s">
        <v>117</v>
      </c>
      <c r="BE319" s="259">
        <f t="shared" si="34"/>
        <v>0</v>
      </c>
      <c r="BF319" s="259">
        <f t="shared" si="35"/>
        <v>0</v>
      </c>
      <c r="BG319" s="259">
        <f t="shared" si="36"/>
        <v>0</v>
      </c>
      <c r="BH319" s="259">
        <f t="shared" si="37"/>
        <v>0</v>
      </c>
      <c r="BI319" s="259">
        <f t="shared" si="38"/>
        <v>0</v>
      </c>
      <c r="BJ319" s="172" t="s">
        <v>16</v>
      </c>
      <c r="BK319" s="259">
        <f t="shared" si="39"/>
        <v>0</v>
      </c>
      <c r="BL319" s="172" t="s">
        <v>132</v>
      </c>
      <c r="BM319" s="172" t="s">
        <v>3653</v>
      </c>
    </row>
    <row r="320" spans="2:65" s="182" customFormat="1" ht="25.5" customHeight="1">
      <c r="B320" s="183"/>
      <c r="C320" s="151" t="s">
        <v>946</v>
      </c>
      <c r="D320" s="151" t="s">
        <v>118</v>
      </c>
      <c r="E320" s="152" t="s">
        <v>3654</v>
      </c>
      <c r="F320" s="341" t="s">
        <v>3655</v>
      </c>
      <c r="G320" s="341"/>
      <c r="H320" s="341"/>
      <c r="I320" s="341"/>
      <c r="J320" s="153" t="s">
        <v>238</v>
      </c>
      <c r="K320" s="154">
        <v>1</v>
      </c>
      <c r="L320" s="342"/>
      <c r="M320" s="342"/>
      <c r="N320" s="343">
        <f t="shared" si="30"/>
        <v>0</v>
      </c>
      <c r="O320" s="343"/>
      <c r="P320" s="343"/>
      <c r="Q320" s="343"/>
      <c r="R320" s="186"/>
      <c r="T320" s="254" t="s">
        <v>5</v>
      </c>
      <c r="U320" s="255" t="s">
        <v>36</v>
      </c>
      <c r="V320" s="256"/>
      <c r="W320" s="257">
        <f t="shared" si="31"/>
        <v>0</v>
      </c>
      <c r="X320" s="257">
        <v>0</v>
      </c>
      <c r="Y320" s="257">
        <f t="shared" si="32"/>
        <v>0</v>
      </c>
      <c r="Z320" s="257">
        <v>0</v>
      </c>
      <c r="AA320" s="258">
        <f t="shared" si="33"/>
        <v>0</v>
      </c>
      <c r="AR320" s="172" t="s">
        <v>132</v>
      </c>
      <c r="AT320" s="172" t="s">
        <v>118</v>
      </c>
      <c r="AU320" s="172" t="s">
        <v>93</v>
      </c>
      <c r="AY320" s="172" t="s">
        <v>117</v>
      </c>
      <c r="BE320" s="259">
        <f t="shared" si="34"/>
        <v>0</v>
      </c>
      <c r="BF320" s="259">
        <f t="shared" si="35"/>
        <v>0</v>
      </c>
      <c r="BG320" s="259">
        <f t="shared" si="36"/>
        <v>0</v>
      </c>
      <c r="BH320" s="259">
        <f t="shared" si="37"/>
        <v>0</v>
      </c>
      <c r="BI320" s="259">
        <f t="shared" si="38"/>
        <v>0</v>
      </c>
      <c r="BJ320" s="172" t="s">
        <v>16</v>
      </c>
      <c r="BK320" s="259">
        <f t="shared" si="39"/>
        <v>0</v>
      </c>
      <c r="BL320" s="172" t="s">
        <v>132</v>
      </c>
      <c r="BM320" s="172" t="s">
        <v>3656</v>
      </c>
    </row>
    <row r="321" spans="2:65" s="182" customFormat="1" ht="38.25" customHeight="1">
      <c r="B321" s="183"/>
      <c r="C321" s="151" t="s">
        <v>950</v>
      </c>
      <c r="D321" s="151" t="s">
        <v>118</v>
      </c>
      <c r="E321" s="152" t="s">
        <v>3657</v>
      </c>
      <c r="F321" s="341" t="s">
        <v>3658</v>
      </c>
      <c r="G321" s="341"/>
      <c r="H321" s="341"/>
      <c r="I321" s="341"/>
      <c r="J321" s="153" t="s">
        <v>238</v>
      </c>
      <c r="K321" s="154">
        <v>1</v>
      </c>
      <c r="L321" s="342"/>
      <c r="M321" s="342"/>
      <c r="N321" s="343">
        <f t="shared" si="30"/>
        <v>0</v>
      </c>
      <c r="O321" s="343"/>
      <c r="P321" s="343"/>
      <c r="Q321" s="343"/>
      <c r="R321" s="186"/>
      <c r="T321" s="254" t="s">
        <v>5</v>
      </c>
      <c r="U321" s="255" t="s">
        <v>36</v>
      </c>
      <c r="V321" s="256"/>
      <c r="W321" s="257">
        <f t="shared" si="31"/>
        <v>0</v>
      </c>
      <c r="X321" s="257">
        <v>0</v>
      </c>
      <c r="Y321" s="257">
        <f t="shared" si="32"/>
        <v>0</v>
      </c>
      <c r="Z321" s="257">
        <v>0</v>
      </c>
      <c r="AA321" s="258">
        <f t="shared" si="33"/>
        <v>0</v>
      </c>
      <c r="AR321" s="172" t="s">
        <v>132</v>
      </c>
      <c r="AT321" s="172" t="s">
        <v>118</v>
      </c>
      <c r="AU321" s="172" t="s">
        <v>93</v>
      </c>
      <c r="AY321" s="172" t="s">
        <v>117</v>
      </c>
      <c r="BE321" s="259">
        <f t="shared" si="34"/>
        <v>0</v>
      </c>
      <c r="BF321" s="259">
        <f t="shared" si="35"/>
        <v>0</v>
      </c>
      <c r="BG321" s="259">
        <f t="shared" si="36"/>
        <v>0</v>
      </c>
      <c r="BH321" s="259">
        <f t="shared" si="37"/>
        <v>0</v>
      </c>
      <c r="BI321" s="259">
        <f t="shared" si="38"/>
        <v>0</v>
      </c>
      <c r="BJ321" s="172" t="s">
        <v>16</v>
      </c>
      <c r="BK321" s="259">
        <f t="shared" si="39"/>
        <v>0</v>
      </c>
      <c r="BL321" s="172" t="s">
        <v>132</v>
      </c>
      <c r="BM321" s="172" t="s">
        <v>3659</v>
      </c>
    </row>
    <row r="322" spans="2:65" s="182" customFormat="1" ht="25.5" customHeight="1">
      <c r="B322" s="183"/>
      <c r="C322" s="151" t="s">
        <v>954</v>
      </c>
      <c r="D322" s="151" t="s">
        <v>118</v>
      </c>
      <c r="E322" s="152" t="s">
        <v>3660</v>
      </c>
      <c r="F322" s="341" t="s">
        <v>3661</v>
      </c>
      <c r="G322" s="341"/>
      <c r="H322" s="341"/>
      <c r="I322" s="341"/>
      <c r="J322" s="153" t="s">
        <v>238</v>
      </c>
      <c r="K322" s="154">
        <v>1</v>
      </c>
      <c r="L322" s="342"/>
      <c r="M322" s="342"/>
      <c r="N322" s="343">
        <f t="shared" si="30"/>
        <v>0</v>
      </c>
      <c r="O322" s="343"/>
      <c r="P322" s="343"/>
      <c r="Q322" s="343"/>
      <c r="R322" s="186"/>
      <c r="T322" s="254" t="s">
        <v>5</v>
      </c>
      <c r="U322" s="255" t="s">
        <v>36</v>
      </c>
      <c r="V322" s="256"/>
      <c r="W322" s="257">
        <f t="shared" si="31"/>
        <v>0</v>
      </c>
      <c r="X322" s="257">
        <v>0</v>
      </c>
      <c r="Y322" s="257">
        <f t="shared" si="32"/>
        <v>0</v>
      </c>
      <c r="Z322" s="257">
        <v>0</v>
      </c>
      <c r="AA322" s="258">
        <f t="shared" si="33"/>
        <v>0</v>
      </c>
      <c r="AR322" s="172" t="s">
        <v>132</v>
      </c>
      <c r="AT322" s="172" t="s">
        <v>118</v>
      </c>
      <c r="AU322" s="172" t="s">
        <v>93</v>
      </c>
      <c r="AY322" s="172" t="s">
        <v>117</v>
      </c>
      <c r="BE322" s="259">
        <f t="shared" si="34"/>
        <v>0</v>
      </c>
      <c r="BF322" s="259">
        <f t="shared" si="35"/>
        <v>0</v>
      </c>
      <c r="BG322" s="259">
        <f t="shared" si="36"/>
        <v>0</v>
      </c>
      <c r="BH322" s="259">
        <f t="shared" si="37"/>
        <v>0</v>
      </c>
      <c r="BI322" s="259">
        <f t="shared" si="38"/>
        <v>0</v>
      </c>
      <c r="BJ322" s="172" t="s">
        <v>16</v>
      </c>
      <c r="BK322" s="259">
        <f t="shared" si="39"/>
        <v>0</v>
      </c>
      <c r="BL322" s="172" t="s">
        <v>132</v>
      </c>
      <c r="BM322" s="172" t="s">
        <v>3662</v>
      </c>
    </row>
    <row r="323" spans="2:65" s="182" customFormat="1" ht="38.25" customHeight="1">
      <c r="B323" s="183"/>
      <c r="C323" s="151" t="s">
        <v>958</v>
      </c>
      <c r="D323" s="151" t="s">
        <v>118</v>
      </c>
      <c r="E323" s="152" t="s">
        <v>3663</v>
      </c>
      <c r="F323" s="341" t="s">
        <v>3664</v>
      </c>
      <c r="G323" s="341"/>
      <c r="H323" s="341"/>
      <c r="I323" s="341"/>
      <c r="J323" s="153" t="s">
        <v>238</v>
      </c>
      <c r="K323" s="154">
        <v>1</v>
      </c>
      <c r="L323" s="342"/>
      <c r="M323" s="342"/>
      <c r="N323" s="343">
        <f t="shared" si="30"/>
        <v>0</v>
      </c>
      <c r="O323" s="343"/>
      <c r="P323" s="343"/>
      <c r="Q323" s="343"/>
      <c r="R323" s="186"/>
      <c r="T323" s="254" t="s">
        <v>5</v>
      </c>
      <c r="U323" s="255" t="s">
        <v>36</v>
      </c>
      <c r="V323" s="256"/>
      <c r="W323" s="257">
        <f t="shared" si="31"/>
        <v>0</v>
      </c>
      <c r="X323" s="257">
        <v>0</v>
      </c>
      <c r="Y323" s="257">
        <f t="shared" si="32"/>
        <v>0</v>
      </c>
      <c r="Z323" s="257">
        <v>0</v>
      </c>
      <c r="AA323" s="258">
        <f t="shared" si="33"/>
        <v>0</v>
      </c>
      <c r="AR323" s="172" t="s">
        <v>132</v>
      </c>
      <c r="AT323" s="172" t="s">
        <v>118</v>
      </c>
      <c r="AU323" s="172" t="s">
        <v>93</v>
      </c>
      <c r="AY323" s="172" t="s">
        <v>117</v>
      </c>
      <c r="BE323" s="259">
        <f t="shared" si="34"/>
        <v>0</v>
      </c>
      <c r="BF323" s="259">
        <f t="shared" si="35"/>
        <v>0</v>
      </c>
      <c r="BG323" s="259">
        <f t="shared" si="36"/>
        <v>0</v>
      </c>
      <c r="BH323" s="259">
        <f t="shared" si="37"/>
        <v>0</v>
      </c>
      <c r="BI323" s="259">
        <f t="shared" si="38"/>
        <v>0</v>
      </c>
      <c r="BJ323" s="172" t="s">
        <v>16</v>
      </c>
      <c r="BK323" s="259">
        <f t="shared" si="39"/>
        <v>0</v>
      </c>
      <c r="BL323" s="172" t="s">
        <v>132</v>
      </c>
      <c r="BM323" s="172" t="s">
        <v>3665</v>
      </c>
    </row>
    <row r="324" spans="2:65" s="182" customFormat="1" ht="38.25" customHeight="1">
      <c r="B324" s="183"/>
      <c r="C324" s="151" t="s">
        <v>962</v>
      </c>
      <c r="D324" s="151" t="s">
        <v>118</v>
      </c>
      <c r="E324" s="152" t="s">
        <v>3666</v>
      </c>
      <c r="F324" s="341" t="s">
        <v>3667</v>
      </c>
      <c r="G324" s="341"/>
      <c r="H324" s="341"/>
      <c r="I324" s="341"/>
      <c r="J324" s="153" t="s">
        <v>238</v>
      </c>
      <c r="K324" s="154">
        <v>1</v>
      </c>
      <c r="L324" s="342"/>
      <c r="M324" s="342"/>
      <c r="N324" s="343">
        <f t="shared" si="30"/>
        <v>0</v>
      </c>
      <c r="O324" s="343"/>
      <c r="P324" s="343"/>
      <c r="Q324" s="343"/>
      <c r="R324" s="186"/>
      <c r="T324" s="254" t="s">
        <v>5</v>
      </c>
      <c r="U324" s="255" t="s">
        <v>36</v>
      </c>
      <c r="V324" s="256"/>
      <c r="W324" s="257">
        <f t="shared" si="31"/>
        <v>0</v>
      </c>
      <c r="X324" s="257">
        <v>0</v>
      </c>
      <c r="Y324" s="257">
        <f t="shared" si="32"/>
        <v>0</v>
      </c>
      <c r="Z324" s="257">
        <v>0</v>
      </c>
      <c r="AA324" s="258">
        <f t="shared" si="33"/>
        <v>0</v>
      </c>
      <c r="AR324" s="172" t="s">
        <v>132</v>
      </c>
      <c r="AT324" s="172" t="s">
        <v>118</v>
      </c>
      <c r="AU324" s="172" t="s">
        <v>93</v>
      </c>
      <c r="AY324" s="172" t="s">
        <v>117</v>
      </c>
      <c r="BE324" s="259">
        <f t="shared" si="34"/>
        <v>0</v>
      </c>
      <c r="BF324" s="259">
        <f t="shared" si="35"/>
        <v>0</v>
      </c>
      <c r="BG324" s="259">
        <f t="shared" si="36"/>
        <v>0</v>
      </c>
      <c r="BH324" s="259">
        <f t="shared" si="37"/>
        <v>0</v>
      </c>
      <c r="BI324" s="259">
        <f t="shared" si="38"/>
        <v>0</v>
      </c>
      <c r="BJ324" s="172" t="s">
        <v>16</v>
      </c>
      <c r="BK324" s="259">
        <f t="shared" si="39"/>
        <v>0</v>
      </c>
      <c r="BL324" s="172" t="s">
        <v>132</v>
      </c>
      <c r="BM324" s="172" t="s">
        <v>3668</v>
      </c>
    </row>
    <row r="325" spans="2:65" s="182" customFormat="1" ht="38.25" customHeight="1">
      <c r="B325" s="183"/>
      <c r="C325" s="151" t="s">
        <v>966</v>
      </c>
      <c r="D325" s="151" t="s">
        <v>118</v>
      </c>
      <c r="E325" s="152" t="s">
        <v>3669</v>
      </c>
      <c r="F325" s="341" t="s">
        <v>3670</v>
      </c>
      <c r="G325" s="341"/>
      <c r="H325" s="341"/>
      <c r="I325" s="341"/>
      <c r="J325" s="153" t="s">
        <v>238</v>
      </c>
      <c r="K325" s="154">
        <v>1</v>
      </c>
      <c r="L325" s="342"/>
      <c r="M325" s="342"/>
      <c r="N325" s="343">
        <f t="shared" si="30"/>
        <v>0</v>
      </c>
      <c r="O325" s="343"/>
      <c r="P325" s="343"/>
      <c r="Q325" s="343"/>
      <c r="R325" s="186"/>
      <c r="T325" s="254" t="s">
        <v>5</v>
      </c>
      <c r="U325" s="255" t="s">
        <v>36</v>
      </c>
      <c r="V325" s="256"/>
      <c r="W325" s="257">
        <f t="shared" si="31"/>
        <v>0</v>
      </c>
      <c r="X325" s="257">
        <v>0</v>
      </c>
      <c r="Y325" s="257">
        <f t="shared" si="32"/>
        <v>0</v>
      </c>
      <c r="Z325" s="257">
        <v>0</v>
      </c>
      <c r="AA325" s="258">
        <f t="shared" si="33"/>
        <v>0</v>
      </c>
      <c r="AR325" s="172" t="s">
        <v>132</v>
      </c>
      <c r="AT325" s="172" t="s">
        <v>118</v>
      </c>
      <c r="AU325" s="172" t="s">
        <v>93</v>
      </c>
      <c r="AY325" s="172" t="s">
        <v>117</v>
      </c>
      <c r="BE325" s="259">
        <f t="shared" si="34"/>
        <v>0</v>
      </c>
      <c r="BF325" s="259">
        <f t="shared" si="35"/>
        <v>0</v>
      </c>
      <c r="BG325" s="259">
        <f t="shared" si="36"/>
        <v>0</v>
      </c>
      <c r="BH325" s="259">
        <f t="shared" si="37"/>
        <v>0</v>
      </c>
      <c r="BI325" s="259">
        <f t="shared" si="38"/>
        <v>0</v>
      </c>
      <c r="BJ325" s="172" t="s">
        <v>16</v>
      </c>
      <c r="BK325" s="259">
        <f t="shared" si="39"/>
        <v>0</v>
      </c>
      <c r="BL325" s="172" t="s">
        <v>132</v>
      </c>
      <c r="BM325" s="172" t="s">
        <v>3671</v>
      </c>
    </row>
    <row r="326" spans="2:65" s="182" customFormat="1" ht="25.5" customHeight="1">
      <c r="B326" s="183"/>
      <c r="C326" s="151" t="s">
        <v>970</v>
      </c>
      <c r="D326" s="151" t="s">
        <v>118</v>
      </c>
      <c r="E326" s="152" t="s">
        <v>3672</v>
      </c>
      <c r="F326" s="341" t="s">
        <v>3673</v>
      </c>
      <c r="G326" s="341"/>
      <c r="H326" s="341"/>
      <c r="I326" s="341"/>
      <c r="J326" s="153" t="s">
        <v>238</v>
      </c>
      <c r="K326" s="154">
        <v>10</v>
      </c>
      <c r="L326" s="342"/>
      <c r="M326" s="342"/>
      <c r="N326" s="343">
        <f t="shared" si="30"/>
        <v>0</v>
      </c>
      <c r="O326" s="343"/>
      <c r="P326" s="343"/>
      <c r="Q326" s="343"/>
      <c r="R326" s="186"/>
      <c r="T326" s="254" t="s">
        <v>5</v>
      </c>
      <c r="U326" s="255" t="s">
        <v>36</v>
      </c>
      <c r="V326" s="256"/>
      <c r="W326" s="257">
        <f t="shared" si="31"/>
        <v>0</v>
      </c>
      <c r="X326" s="257">
        <v>0</v>
      </c>
      <c r="Y326" s="257">
        <f t="shared" si="32"/>
        <v>0</v>
      </c>
      <c r="Z326" s="257">
        <v>0</v>
      </c>
      <c r="AA326" s="258">
        <f t="shared" si="33"/>
        <v>0</v>
      </c>
      <c r="AR326" s="172" t="s">
        <v>132</v>
      </c>
      <c r="AT326" s="172" t="s">
        <v>118</v>
      </c>
      <c r="AU326" s="172" t="s">
        <v>93</v>
      </c>
      <c r="AY326" s="172" t="s">
        <v>117</v>
      </c>
      <c r="BE326" s="259">
        <f t="shared" si="34"/>
        <v>0</v>
      </c>
      <c r="BF326" s="259">
        <f t="shared" si="35"/>
        <v>0</v>
      </c>
      <c r="BG326" s="259">
        <f t="shared" si="36"/>
        <v>0</v>
      </c>
      <c r="BH326" s="259">
        <f t="shared" si="37"/>
        <v>0</v>
      </c>
      <c r="BI326" s="259">
        <f t="shared" si="38"/>
        <v>0</v>
      </c>
      <c r="BJ326" s="172" t="s">
        <v>16</v>
      </c>
      <c r="BK326" s="259">
        <f t="shared" si="39"/>
        <v>0</v>
      </c>
      <c r="BL326" s="172" t="s">
        <v>132</v>
      </c>
      <c r="BM326" s="172" t="s">
        <v>3674</v>
      </c>
    </row>
    <row r="327" spans="2:65" s="182" customFormat="1" ht="25.5" customHeight="1">
      <c r="B327" s="183"/>
      <c r="C327" s="151" t="s">
        <v>974</v>
      </c>
      <c r="D327" s="151" t="s">
        <v>118</v>
      </c>
      <c r="E327" s="152" t="s">
        <v>3675</v>
      </c>
      <c r="F327" s="341" t="s">
        <v>3676</v>
      </c>
      <c r="G327" s="341"/>
      <c r="H327" s="341"/>
      <c r="I327" s="341"/>
      <c r="J327" s="153" t="s">
        <v>238</v>
      </c>
      <c r="K327" s="154">
        <v>10</v>
      </c>
      <c r="L327" s="342"/>
      <c r="M327" s="342"/>
      <c r="N327" s="343">
        <f t="shared" si="30"/>
        <v>0</v>
      </c>
      <c r="O327" s="343"/>
      <c r="P327" s="343"/>
      <c r="Q327" s="343"/>
      <c r="R327" s="186"/>
      <c r="T327" s="254" t="s">
        <v>5</v>
      </c>
      <c r="U327" s="255" t="s">
        <v>36</v>
      </c>
      <c r="V327" s="256"/>
      <c r="W327" s="257">
        <f t="shared" si="31"/>
        <v>0</v>
      </c>
      <c r="X327" s="257">
        <v>0</v>
      </c>
      <c r="Y327" s="257">
        <f t="shared" si="32"/>
        <v>0</v>
      </c>
      <c r="Z327" s="257">
        <v>0</v>
      </c>
      <c r="AA327" s="258">
        <f t="shared" si="33"/>
        <v>0</v>
      </c>
      <c r="AR327" s="172" t="s">
        <v>132</v>
      </c>
      <c r="AT327" s="172" t="s">
        <v>118</v>
      </c>
      <c r="AU327" s="172" t="s">
        <v>93</v>
      </c>
      <c r="AY327" s="172" t="s">
        <v>117</v>
      </c>
      <c r="BE327" s="259">
        <f t="shared" si="34"/>
        <v>0</v>
      </c>
      <c r="BF327" s="259">
        <f t="shared" si="35"/>
        <v>0</v>
      </c>
      <c r="BG327" s="259">
        <f t="shared" si="36"/>
        <v>0</v>
      </c>
      <c r="BH327" s="259">
        <f t="shared" si="37"/>
        <v>0</v>
      </c>
      <c r="BI327" s="259">
        <f t="shared" si="38"/>
        <v>0</v>
      </c>
      <c r="BJ327" s="172" t="s">
        <v>16</v>
      </c>
      <c r="BK327" s="259">
        <f t="shared" si="39"/>
        <v>0</v>
      </c>
      <c r="BL327" s="172" t="s">
        <v>132</v>
      </c>
      <c r="BM327" s="172" t="s">
        <v>3677</v>
      </c>
    </row>
    <row r="328" spans="2:65" s="182" customFormat="1" ht="25.5" customHeight="1">
      <c r="B328" s="183"/>
      <c r="C328" s="151" t="s">
        <v>978</v>
      </c>
      <c r="D328" s="151" t="s">
        <v>118</v>
      </c>
      <c r="E328" s="152" t="s">
        <v>3678</v>
      </c>
      <c r="F328" s="341" t="s">
        <v>3679</v>
      </c>
      <c r="G328" s="341"/>
      <c r="H328" s="341"/>
      <c r="I328" s="341"/>
      <c r="J328" s="153" t="s">
        <v>238</v>
      </c>
      <c r="K328" s="154">
        <v>10</v>
      </c>
      <c r="L328" s="342"/>
      <c r="M328" s="342"/>
      <c r="N328" s="343">
        <f t="shared" si="30"/>
        <v>0</v>
      </c>
      <c r="O328" s="343"/>
      <c r="P328" s="343"/>
      <c r="Q328" s="343"/>
      <c r="R328" s="186"/>
      <c r="T328" s="254" t="s">
        <v>5</v>
      </c>
      <c r="U328" s="255" t="s">
        <v>36</v>
      </c>
      <c r="V328" s="256"/>
      <c r="W328" s="257">
        <f t="shared" si="31"/>
        <v>0</v>
      </c>
      <c r="X328" s="257">
        <v>0</v>
      </c>
      <c r="Y328" s="257">
        <f t="shared" si="32"/>
        <v>0</v>
      </c>
      <c r="Z328" s="257">
        <v>0</v>
      </c>
      <c r="AA328" s="258">
        <f t="shared" si="33"/>
        <v>0</v>
      </c>
      <c r="AR328" s="172" t="s">
        <v>132</v>
      </c>
      <c r="AT328" s="172" t="s">
        <v>118</v>
      </c>
      <c r="AU328" s="172" t="s">
        <v>93</v>
      </c>
      <c r="AY328" s="172" t="s">
        <v>117</v>
      </c>
      <c r="BE328" s="259">
        <f t="shared" si="34"/>
        <v>0</v>
      </c>
      <c r="BF328" s="259">
        <f t="shared" si="35"/>
        <v>0</v>
      </c>
      <c r="BG328" s="259">
        <f t="shared" si="36"/>
        <v>0</v>
      </c>
      <c r="BH328" s="259">
        <f t="shared" si="37"/>
        <v>0</v>
      </c>
      <c r="BI328" s="259">
        <f t="shared" si="38"/>
        <v>0</v>
      </c>
      <c r="BJ328" s="172" t="s">
        <v>16</v>
      </c>
      <c r="BK328" s="259">
        <f t="shared" si="39"/>
        <v>0</v>
      </c>
      <c r="BL328" s="172" t="s">
        <v>132</v>
      </c>
      <c r="BM328" s="172" t="s">
        <v>3680</v>
      </c>
    </row>
    <row r="329" spans="2:65" s="182" customFormat="1" ht="25.5" customHeight="1">
      <c r="B329" s="183"/>
      <c r="C329" s="151" t="s">
        <v>982</v>
      </c>
      <c r="D329" s="151" t="s">
        <v>118</v>
      </c>
      <c r="E329" s="152" t="s">
        <v>3681</v>
      </c>
      <c r="F329" s="341" t="s">
        <v>3682</v>
      </c>
      <c r="G329" s="341"/>
      <c r="H329" s="341"/>
      <c r="I329" s="341"/>
      <c r="J329" s="153" t="s">
        <v>238</v>
      </c>
      <c r="K329" s="154">
        <v>10</v>
      </c>
      <c r="L329" s="342"/>
      <c r="M329" s="342"/>
      <c r="N329" s="343">
        <f t="shared" si="30"/>
        <v>0</v>
      </c>
      <c r="O329" s="343"/>
      <c r="P329" s="343"/>
      <c r="Q329" s="343"/>
      <c r="R329" s="186"/>
      <c r="T329" s="254" t="s">
        <v>5</v>
      </c>
      <c r="U329" s="255" t="s">
        <v>36</v>
      </c>
      <c r="V329" s="256"/>
      <c r="W329" s="257">
        <f t="shared" si="31"/>
        <v>0</v>
      </c>
      <c r="X329" s="257">
        <v>0</v>
      </c>
      <c r="Y329" s="257">
        <f t="shared" si="32"/>
        <v>0</v>
      </c>
      <c r="Z329" s="257">
        <v>0</v>
      </c>
      <c r="AA329" s="258">
        <f t="shared" si="33"/>
        <v>0</v>
      </c>
      <c r="AR329" s="172" t="s">
        <v>132</v>
      </c>
      <c r="AT329" s="172" t="s">
        <v>118</v>
      </c>
      <c r="AU329" s="172" t="s">
        <v>93</v>
      </c>
      <c r="AY329" s="172" t="s">
        <v>117</v>
      </c>
      <c r="BE329" s="259">
        <f t="shared" si="34"/>
        <v>0</v>
      </c>
      <c r="BF329" s="259">
        <f t="shared" si="35"/>
        <v>0</v>
      </c>
      <c r="BG329" s="259">
        <f t="shared" si="36"/>
        <v>0</v>
      </c>
      <c r="BH329" s="259">
        <f t="shared" si="37"/>
        <v>0</v>
      </c>
      <c r="BI329" s="259">
        <f t="shared" si="38"/>
        <v>0</v>
      </c>
      <c r="BJ329" s="172" t="s">
        <v>16</v>
      </c>
      <c r="BK329" s="259">
        <f t="shared" si="39"/>
        <v>0</v>
      </c>
      <c r="BL329" s="172" t="s">
        <v>132</v>
      </c>
      <c r="BM329" s="172" t="s">
        <v>3683</v>
      </c>
    </row>
    <row r="330" spans="2:65" s="182" customFormat="1" ht="25.5" customHeight="1">
      <c r="B330" s="183"/>
      <c r="C330" s="151" t="s">
        <v>986</v>
      </c>
      <c r="D330" s="151" t="s">
        <v>118</v>
      </c>
      <c r="E330" s="152" t="s">
        <v>3684</v>
      </c>
      <c r="F330" s="341" t="s">
        <v>3685</v>
      </c>
      <c r="G330" s="341"/>
      <c r="H330" s="341"/>
      <c r="I330" s="341"/>
      <c r="J330" s="153" t="s">
        <v>238</v>
      </c>
      <c r="K330" s="154">
        <v>10</v>
      </c>
      <c r="L330" s="342"/>
      <c r="M330" s="342"/>
      <c r="N330" s="343">
        <f t="shared" si="30"/>
        <v>0</v>
      </c>
      <c r="O330" s="343"/>
      <c r="P330" s="343"/>
      <c r="Q330" s="343"/>
      <c r="R330" s="186"/>
      <c r="T330" s="254" t="s">
        <v>5</v>
      </c>
      <c r="U330" s="255" t="s">
        <v>36</v>
      </c>
      <c r="V330" s="256"/>
      <c r="W330" s="257">
        <f t="shared" si="31"/>
        <v>0</v>
      </c>
      <c r="X330" s="257">
        <v>0</v>
      </c>
      <c r="Y330" s="257">
        <f t="shared" si="32"/>
        <v>0</v>
      </c>
      <c r="Z330" s="257">
        <v>0</v>
      </c>
      <c r="AA330" s="258">
        <f t="shared" si="33"/>
        <v>0</v>
      </c>
      <c r="AR330" s="172" t="s">
        <v>132</v>
      </c>
      <c r="AT330" s="172" t="s">
        <v>118</v>
      </c>
      <c r="AU330" s="172" t="s">
        <v>93</v>
      </c>
      <c r="AY330" s="172" t="s">
        <v>117</v>
      </c>
      <c r="BE330" s="259">
        <f t="shared" si="34"/>
        <v>0</v>
      </c>
      <c r="BF330" s="259">
        <f t="shared" si="35"/>
        <v>0</v>
      </c>
      <c r="BG330" s="259">
        <f t="shared" si="36"/>
        <v>0</v>
      </c>
      <c r="BH330" s="259">
        <f t="shared" si="37"/>
        <v>0</v>
      </c>
      <c r="BI330" s="259">
        <f t="shared" si="38"/>
        <v>0</v>
      </c>
      <c r="BJ330" s="172" t="s">
        <v>16</v>
      </c>
      <c r="BK330" s="259">
        <f t="shared" si="39"/>
        <v>0</v>
      </c>
      <c r="BL330" s="172" t="s">
        <v>132</v>
      </c>
      <c r="BM330" s="172" t="s">
        <v>3686</v>
      </c>
    </row>
    <row r="331" spans="2:65" s="182" customFormat="1" ht="25.5" customHeight="1">
      <c r="B331" s="183"/>
      <c r="C331" s="151" t="s">
        <v>990</v>
      </c>
      <c r="D331" s="151" t="s">
        <v>118</v>
      </c>
      <c r="E331" s="152" t="s">
        <v>3687</v>
      </c>
      <c r="F331" s="341" t="s">
        <v>3688</v>
      </c>
      <c r="G331" s="341"/>
      <c r="H331" s="341"/>
      <c r="I331" s="341"/>
      <c r="J331" s="153" t="s">
        <v>238</v>
      </c>
      <c r="K331" s="154">
        <v>10</v>
      </c>
      <c r="L331" s="342"/>
      <c r="M331" s="342"/>
      <c r="N331" s="343">
        <f t="shared" si="30"/>
        <v>0</v>
      </c>
      <c r="O331" s="343"/>
      <c r="P331" s="343"/>
      <c r="Q331" s="343"/>
      <c r="R331" s="186"/>
      <c r="T331" s="254" t="s">
        <v>5</v>
      </c>
      <c r="U331" s="255" t="s">
        <v>36</v>
      </c>
      <c r="V331" s="256"/>
      <c r="W331" s="257">
        <f t="shared" si="31"/>
        <v>0</v>
      </c>
      <c r="X331" s="257">
        <v>0</v>
      </c>
      <c r="Y331" s="257">
        <f t="shared" si="32"/>
        <v>0</v>
      </c>
      <c r="Z331" s="257">
        <v>0</v>
      </c>
      <c r="AA331" s="258">
        <f t="shared" si="33"/>
        <v>0</v>
      </c>
      <c r="AR331" s="172" t="s">
        <v>132</v>
      </c>
      <c r="AT331" s="172" t="s">
        <v>118</v>
      </c>
      <c r="AU331" s="172" t="s">
        <v>93</v>
      </c>
      <c r="AY331" s="172" t="s">
        <v>117</v>
      </c>
      <c r="BE331" s="259">
        <f t="shared" si="34"/>
        <v>0</v>
      </c>
      <c r="BF331" s="259">
        <f t="shared" si="35"/>
        <v>0</v>
      </c>
      <c r="BG331" s="259">
        <f t="shared" si="36"/>
        <v>0</v>
      </c>
      <c r="BH331" s="259">
        <f t="shared" si="37"/>
        <v>0</v>
      </c>
      <c r="BI331" s="259">
        <f t="shared" si="38"/>
        <v>0</v>
      </c>
      <c r="BJ331" s="172" t="s">
        <v>16</v>
      </c>
      <c r="BK331" s="259">
        <f t="shared" si="39"/>
        <v>0</v>
      </c>
      <c r="BL331" s="172" t="s">
        <v>132</v>
      </c>
      <c r="BM331" s="172" t="s">
        <v>3689</v>
      </c>
    </row>
    <row r="332" spans="2:65" s="182" customFormat="1" ht="38.25" customHeight="1">
      <c r="B332" s="183"/>
      <c r="C332" s="151" t="s">
        <v>994</v>
      </c>
      <c r="D332" s="151" t="s">
        <v>118</v>
      </c>
      <c r="E332" s="152" t="s">
        <v>3690</v>
      </c>
      <c r="F332" s="341" t="s">
        <v>3691</v>
      </c>
      <c r="G332" s="341"/>
      <c r="H332" s="341"/>
      <c r="I332" s="341"/>
      <c r="J332" s="153" t="s">
        <v>238</v>
      </c>
      <c r="K332" s="154">
        <v>1</v>
      </c>
      <c r="L332" s="342"/>
      <c r="M332" s="342"/>
      <c r="N332" s="343">
        <f t="shared" si="30"/>
        <v>0</v>
      </c>
      <c r="O332" s="343"/>
      <c r="P332" s="343"/>
      <c r="Q332" s="343"/>
      <c r="R332" s="186"/>
      <c r="T332" s="254" t="s">
        <v>5</v>
      </c>
      <c r="U332" s="255" t="s">
        <v>36</v>
      </c>
      <c r="V332" s="256"/>
      <c r="W332" s="257">
        <f t="shared" si="31"/>
        <v>0</v>
      </c>
      <c r="X332" s="257">
        <v>0</v>
      </c>
      <c r="Y332" s="257">
        <f t="shared" si="32"/>
        <v>0</v>
      </c>
      <c r="Z332" s="257">
        <v>0</v>
      </c>
      <c r="AA332" s="258">
        <f t="shared" si="33"/>
        <v>0</v>
      </c>
      <c r="AR332" s="172" t="s">
        <v>132</v>
      </c>
      <c r="AT332" s="172" t="s">
        <v>118</v>
      </c>
      <c r="AU332" s="172" t="s">
        <v>93</v>
      </c>
      <c r="AY332" s="172" t="s">
        <v>117</v>
      </c>
      <c r="BE332" s="259">
        <f t="shared" si="34"/>
        <v>0</v>
      </c>
      <c r="BF332" s="259">
        <f t="shared" si="35"/>
        <v>0</v>
      </c>
      <c r="BG332" s="259">
        <f t="shared" si="36"/>
        <v>0</v>
      </c>
      <c r="BH332" s="259">
        <f t="shared" si="37"/>
        <v>0</v>
      </c>
      <c r="BI332" s="259">
        <f t="shared" si="38"/>
        <v>0</v>
      </c>
      <c r="BJ332" s="172" t="s">
        <v>16</v>
      </c>
      <c r="BK332" s="259">
        <f t="shared" si="39"/>
        <v>0</v>
      </c>
      <c r="BL332" s="172" t="s">
        <v>132</v>
      </c>
      <c r="BM332" s="172" t="s">
        <v>3692</v>
      </c>
    </row>
    <row r="333" spans="2:65" s="182" customFormat="1" ht="25.5" customHeight="1">
      <c r="B333" s="183"/>
      <c r="C333" s="151" t="s">
        <v>998</v>
      </c>
      <c r="D333" s="151" t="s">
        <v>118</v>
      </c>
      <c r="E333" s="152" t="s">
        <v>3693</v>
      </c>
      <c r="F333" s="341" t="s">
        <v>3694</v>
      </c>
      <c r="G333" s="341"/>
      <c r="H333" s="341"/>
      <c r="I333" s="341"/>
      <c r="J333" s="153" t="s">
        <v>238</v>
      </c>
      <c r="K333" s="154">
        <v>1</v>
      </c>
      <c r="L333" s="342"/>
      <c r="M333" s="342"/>
      <c r="N333" s="343">
        <f t="shared" si="30"/>
        <v>0</v>
      </c>
      <c r="O333" s="343"/>
      <c r="P333" s="343"/>
      <c r="Q333" s="343"/>
      <c r="R333" s="186"/>
      <c r="T333" s="254" t="s">
        <v>5</v>
      </c>
      <c r="U333" s="255" t="s">
        <v>36</v>
      </c>
      <c r="V333" s="256"/>
      <c r="W333" s="257">
        <f t="shared" si="31"/>
        <v>0</v>
      </c>
      <c r="X333" s="257">
        <v>0</v>
      </c>
      <c r="Y333" s="257">
        <f t="shared" si="32"/>
        <v>0</v>
      </c>
      <c r="Z333" s="257">
        <v>0</v>
      </c>
      <c r="AA333" s="258">
        <f t="shared" si="33"/>
        <v>0</v>
      </c>
      <c r="AR333" s="172" t="s">
        <v>132</v>
      </c>
      <c r="AT333" s="172" t="s">
        <v>118</v>
      </c>
      <c r="AU333" s="172" t="s">
        <v>93</v>
      </c>
      <c r="AY333" s="172" t="s">
        <v>117</v>
      </c>
      <c r="BE333" s="259">
        <f t="shared" si="34"/>
        <v>0</v>
      </c>
      <c r="BF333" s="259">
        <f t="shared" si="35"/>
        <v>0</v>
      </c>
      <c r="BG333" s="259">
        <f t="shared" si="36"/>
        <v>0</v>
      </c>
      <c r="BH333" s="259">
        <f t="shared" si="37"/>
        <v>0</v>
      </c>
      <c r="BI333" s="259">
        <f t="shared" si="38"/>
        <v>0</v>
      </c>
      <c r="BJ333" s="172" t="s">
        <v>16</v>
      </c>
      <c r="BK333" s="259">
        <f t="shared" si="39"/>
        <v>0</v>
      </c>
      <c r="BL333" s="172" t="s">
        <v>132</v>
      </c>
      <c r="BM333" s="172" t="s">
        <v>3695</v>
      </c>
    </row>
    <row r="334" spans="2:65" s="182" customFormat="1" ht="38.25" customHeight="1">
      <c r="B334" s="183"/>
      <c r="C334" s="151" t="s">
        <v>1002</v>
      </c>
      <c r="D334" s="151" t="s">
        <v>118</v>
      </c>
      <c r="E334" s="152" t="s">
        <v>3696</v>
      </c>
      <c r="F334" s="341" t="s">
        <v>3697</v>
      </c>
      <c r="G334" s="341"/>
      <c r="H334" s="341"/>
      <c r="I334" s="341"/>
      <c r="J334" s="153" t="s">
        <v>238</v>
      </c>
      <c r="K334" s="154">
        <v>1</v>
      </c>
      <c r="L334" s="342"/>
      <c r="M334" s="342"/>
      <c r="N334" s="343">
        <f t="shared" si="30"/>
        <v>0</v>
      </c>
      <c r="O334" s="343"/>
      <c r="P334" s="343"/>
      <c r="Q334" s="343"/>
      <c r="R334" s="186"/>
      <c r="T334" s="254" t="s">
        <v>5</v>
      </c>
      <c r="U334" s="255" t="s">
        <v>36</v>
      </c>
      <c r="V334" s="256"/>
      <c r="W334" s="257">
        <f t="shared" si="31"/>
        <v>0</v>
      </c>
      <c r="X334" s="257">
        <v>0</v>
      </c>
      <c r="Y334" s="257">
        <f t="shared" si="32"/>
        <v>0</v>
      </c>
      <c r="Z334" s="257">
        <v>0</v>
      </c>
      <c r="AA334" s="258">
        <f t="shared" si="33"/>
        <v>0</v>
      </c>
      <c r="AR334" s="172" t="s">
        <v>132</v>
      </c>
      <c r="AT334" s="172" t="s">
        <v>118</v>
      </c>
      <c r="AU334" s="172" t="s">
        <v>93</v>
      </c>
      <c r="AY334" s="172" t="s">
        <v>117</v>
      </c>
      <c r="BE334" s="259">
        <f t="shared" si="34"/>
        <v>0</v>
      </c>
      <c r="BF334" s="259">
        <f t="shared" si="35"/>
        <v>0</v>
      </c>
      <c r="BG334" s="259">
        <f t="shared" si="36"/>
        <v>0</v>
      </c>
      <c r="BH334" s="259">
        <f t="shared" si="37"/>
        <v>0</v>
      </c>
      <c r="BI334" s="259">
        <f t="shared" si="38"/>
        <v>0</v>
      </c>
      <c r="BJ334" s="172" t="s">
        <v>16</v>
      </c>
      <c r="BK334" s="259">
        <f t="shared" si="39"/>
        <v>0</v>
      </c>
      <c r="BL334" s="172" t="s">
        <v>132</v>
      </c>
      <c r="BM334" s="172" t="s">
        <v>3698</v>
      </c>
    </row>
    <row r="335" spans="2:65" s="182" customFormat="1" ht="38.25" customHeight="1">
      <c r="B335" s="183"/>
      <c r="C335" s="151" t="s">
        <v>1006</v>
      </c>
      <c r="D335" s="151" t="s">
        <v>118</v>
      </c>
      <c r="E335" s="152" t="s">
        <v>3699</v>
      </c>
      <c r="F335" s="341" t="s">
        <v>3700</v>
      </c>
      <c r="G335" s="341"/>
      <c r="H335" s="341"/>
      <c r="I335" s="341"/>
      <c r="J335" s="153" t="s">
        <v>238</v>
      </c>
      <c r="K335" s="154">
        <v>1</v>
      </c>
      <c r="L335" s="342"/>
      <c r="M335" s="342"/>
      <c r="N335" s="343">
        <f t="shared" si="30"/>
        <v>0</v>
      </c>
      <c r="O335" s="343"/>
      <c r="P335" s="343"/>
      <c r="Q335" s="343"/>
      <c r="R335" s="186"/>
      <c r="T335" s="254" t="s">
        <v>5</v>
      </c>
      <c r="U335" s="255" t="s">
        <v>36</v>
      </c>
      <c r="V335" s="256"/>
      <c r="W335" s="257">
        <f t="shared" si="31"/>
        <v>0</v>
      </c>
      <c r="X335" s="257">
        <v>0</v>
      </c>
      <c r="Y335" s="257">
        <f t="shared" si="32"/>
        <v>0</v>
      </c>
      <c r="Z335" s="257">
        <v>0</v>
      </c>
      <c r="AA335" s="258">
        <f t="shared" si="33"/>
        <v>0</v>
      </c>
      <c r="AR335" s="172" t="s">
        <v>132</v>
      </c>
      <c r="AT335" s="172" t="s">
        <v>118</v>
      </c>
      <c r="AU335" s="172" t="s">
        <v>93</v>
      </c>
      <c r="AY335" s="172" t="s">
        <v>117</v>
      </c>
      <c r="BE335" s="259">
        <f t="shared" si="34"/>
        <v>0</v>
      </c>
      <c r="BF335" s="259">
        <f t="shared" si="35"/>
        <v>0</v>
      </c>
      <c r="BG335" s="259">
        <f t="shared" si="36"/>
        <v>0</v>
      </c>
      <c r="BH335" s="259">
        <f t="shared" si="37"/>
        <v>0</v>
      </c>
      <c r="BI335" s="259">
        <f t="shared" si="38"/>
        <v>0</v>
      </c>
      <c r="BJ335" s="172" t="s">
        <v>16</v>
      </c>
      <c r="BK335" s="259">
        <f t="shared" si="39"/>
        <v>0</v>
      </c>
      <c r="BL335" s="172" t="s">
        <v>132</v>
      </c>
      <c r="BM335" s="172" t="s">
        <v>3701</v>
      </c>
    </row>
    <row r="336" spans="2:65" s="182" customFormat="1" ht="25.5" customHeight="1">
      <c r="B336" s="183"/>
      <c r="C336" s="151" t="s">
        <v>1010</v>
      </c>
      <c r="D336" s="151" t="s">
        <v>118</v>
      </c>
      <c r="E336" s="152" t="s">
        <v>3702</v>
      </c>
      <c r="F336" s="341" t="s">
        <v>3703</v>
      </c>
      <c r="G336" s="341"/>
      <c r="H336" s="341"/>
      <c r="I336" s="341"/>
      <c r="J336" s="153" t="s">
        <v>238</v>
      </c>
      <c r="K336" s="154">
        <v>1</v>
      </c>
      <c r="L336" s="342"/>
      <c r="M336" s="342"/>
      <c r="N336" s="343">
        <f t="shared" si="30"/>
        <v>0</v>
      </c>
      <c r="O336" s="343"/>
      <c r="P336" s="343"/>
      <c r="Q336" s="343"/>
      <c r="R336" s="186"/>
      <c r="T336" s="254" t="s">
        <v>5</v>
      </c>
      <c r="U336" s="255" t="s">
        <v>36</v>
      </c>
      <c r="V336" s="256"/>
      <c r="W336" s="257">
        <f t="shared" si="31"/>
        <v>0</v>
      </c>
      <c r="X336" s="257">
        <v>0</v>
      </c>
      <c r="Y336" s="257">
        <f t="shared" si="32"/>
        <v>0</v>
      </c>
      <c r="Z336" s="257">
        <v>0</v>
      </c>
      <c r="AA336" s="258">
        <f t="shared" si="33"/>
        <v>0</v>
      </c>
      <c r="AR336" s="172" t="s">
        <v>132</v>
      </c>
      <c r="AT336" s="172" t="s">
        <v>118</v>
      </c>
      <c r="AU336" s="172" t="s">
        <v>93</v>
      </c>
      <c r="AY336" s="172" t="s">
        <v>117</v>
      </c>
      <c r="BE336" s="259">
        <f t="shared" si="34"/>
        <v>0</v>
      </c>
      <c r="BF336" s="259">
        <f t="shared" si="35"/>
        <v>0</v>
      </c>
      <c r="BG336" s="259">
        <f t="shared" si="36"/>
        <v>0</v>
      </c>
      <c r="BH336" s="259">
        <f t="shared" si="37"/>
        <v>0</v>
      </c>
      <c r="BI336" s="259">
        <f t="shared" si="38"/>
        <v>0</v>
      </c>
      <c r="BJ336" s="172" t="s">
        <v>16</v>
      </c>
      <c r="BK336" s="259">
        <f t="shared" si="39"/>
        <v>0</v>
      </c>
      <c r="BL336" s="172" t="s">
        <v>132</v>
      </c>
      <c r="BM336" s="172" t="s">
        <v>3704</v>
      </c>
    </row>
    <row r="337" spans="2:65" s="182" customFormat="1" ht="25.5" customHeight="1">
      <c r="B337" s="183"/>
      <c r="C337" s="151" t="s">
        <v>1014</v>
      </c>
      <c r="D337" s="151" t="s">
        <v>118</v>
      </c>
      <c r="E337" s="152" t="s">
        <v>3705</v>
      </c>
      <c r="F337" s="341" t="s">
        <v>3706</v>
      </c>
      <c r="G337" s="341"/>
      <c r="H337" s="341"/>
      <c r="I337" s="341"/>
      <c r="J337" s="153" t="s">
        <v>238</v>
      </c>
      <c r="K337" s="154">
        <v>1</v>
      </c>
      <c r="L337" s="342"/>
      <c r="M337" s="342"/>
      <c r="N337" s="343">
        <f t="shared" si="30"/>
        <v>0</v>
      </c>
      <c r="O337" s="343"/>
      <c r="P337" s="343"/>
      <c r="Q337" s="343"/>
      <c r="R337" s="186"/>
      <c r="T337" s="254" t="s">
        <v>5</v>
      </c>
      <c r="U337" s="255" t="s">
        <v>36</v>
      </c>
      <c r="V337" s="256"/>
      <c r="W337" s="257">
        <f t="shared" si="31"/>
        <v>0</v>
      </c>
      <c r="X337" s="257">
        <v>0</v>
      </c>
      <c r="Y337" s="257">
        <f t="shared" si="32"/>
        <v>0</v>
      </c>
      <c r="Z337" s="257">
        <v>0</v>
      </c>
      <c r="AA337" s="258">
        <f t="shared" si="33"/>
        <v>0</v>
      </c>
      <c r="AR337" s="172" t="s">
        <v>132</v>
      </c>
      <c r="AT337" s="172" t="s">
        <v>118</v>
      </c>
      <c r="AU337" s="172" t="s">
        <v>93</v>
      </c>
      <c r="AY337" s="172" t="s">
        <v>117</v>
      </c>
      <c r="BE337" s="259">
        <f t="shared" si="34"/>
        <v>0</v>
      </c>
      <c r="BF337" s="259">
        <f t="shared" si="35"/>
        <v>0</v>
      </c>
      <c r="BG337" s="259">
        <f t="shared" si="36"/>
        <v>0</v>
      </c>
      <c r="BH337" s="259">
        <f t="shared" si="37"/>
        <v>0</v>
      </c>
      <c r="BI337" s="259">
        <f t="shared" si="38"/>
        <v>0</v>
      </c>
      <c r="BJ337" s="172" t="s">
        <v>16</v>
      </c>
      <c r="BK337" s="259">
        <f t="shared" si="39"/>
        <v>0</v>
      </c>
      <c r="BL337" s="172" t="s">
        <v>132</v>
      </c>
      <c r="BM337" s="172" t="s">
        <v>3707</v>
      </c>
    </row>
    <row r="338" spans="2:65" s="182" customFormat="1" ht="25.5" customHeight="1">
      <c r="B338" s="183"/>
      <c r="C338" s="151" t="s">
        <v>1018</v>
      </c>
      <c r="D338" s="151" t="s">
        <v>118</v>
      </c>
      <c r="E338" s="152" t="s">
        <v>3708</v>
      </c>
      <c r="F338" s="341" t="s">
        <v>3709</v>
      </c>
      <c r="G338" s="341"/>
      <c r="H338" s="341"/>
      <c r="I338" s="341"/>
      <c r="J338" s="153" t="s">
        <v>238</v>
      </c>
      <c r="K338" s="154">
        <v>1</v>
      </c>
      <c r="L338" s="342"/>
      <c r="M338" s="342"/>
      <c r="N338" s="343">
        <f t="shared" si="30"/>
        <v>0</v>
      </c>
      <c r="O338" s="343"/>
      <c r="P338" s="343"/>
      <c r="Q338" s="343"/>
      <c r="R338" s="186"/>
      <c r="T338" s="254" t="s">
        <v>5</v>
      </c>
      <c r="U338" s="255" t="s">
        <v>36</v>
      </c>
      <c r="V338" s="256"/>
      <c r="W338" s="257">
        <f t="shared" si="31"/>
        <v>0</v>
      </c>
      <c r="X338" s="257">
        <v>0</v>
      </c>
      <c r="Y338" s="257">
        <f t="shared" si="32"/>
        <v>0</v>
      </c>
      <c r="Z338" s="257">
        <v>0</v>
      </c>
      <c r="AA338" s="258">
        <f t="shared" si="33"/>
        <v>0</v>
      </c>
      <c r="AR338" s="172" t="s">
        <v>132</v>
      </c>
      <c r="AT338" s="172" t="s">
        <v>118</v>
      </c>
      <c r="AU338" s="172" t="s">
        <v>93</v>
      </c>
      <c r="AY338" s="172" t="s">
        <v>117</v>
      </c>
      <c r="BE338" s="259">
        <f t="shared" si="34"/>
        <v>0</v>
      </c>
      <c r="BF338" s="259">
        <f t="shared" si="35"/>
        <v>0</v>
      </c>
      <c r="BG338" s="259">
        <f t="shared" si="36"/>
        <v>0</v>
      </c>
      <c r="BH338" s="259">
        <f t="shared" si="37"/>
        <v>0</v>
      </c>
      <c r="BI338" s="259">
        <f t="shared" si="38"/>
        <v>0</v>
      </c>
      <c r="BJ338" s="172" t="s">
        <v>16</v>
      </c>
      <c r="BK338" s="259">
        <f t="shared" si="39"/>
        <v>0</v>
      </c>
      <c r="BL338" s="172" t="s">
        <v>132</v>
      </c>
      <c r="BM338" s="172" t="s">
        <v>3710</v>
      </c>
    </row>
    <row r="339" spans="2:65" s="182" customFormat="1" ht="25.5" customHeight="1">
      <c r="B339" s="183"/>
      <c r="C339" s="151" t="s">
        <v>1022</v>
      </c>
      <c r="D339" s="151" t="s">
        <v>118</v>
      </c>
      <c r="E339" s="152" t="s">
        <v>3711</v>
      </c>
      <c r="F339" s="341" t="s">
        <v>3712</v>
      </c>
      <c r="G339" s="341"/>
      <c r="H339" s="341"/>
      <c r="I339" s="341"/>
      <c r="J339" s="153" t="s">
        <v>142</v>
      </c>
      <c r="K339" s="154">
        <v>1</v>
      </c>
      <c r="L339" s="342"/>
      <c r="M339" s="342"/>
      <c r="N339" s="343">
        <f t="shared" si="30"/>
        <v>0</v>
      </c>
      <c r="O339" s="343"/>
      <c r="P339" s="343"/>
      <c r="Q339" s="343"/>
      <c r="R339" s="186"/>
      <c r="T339" s="254" t="s">
        <v>5</v>
      </c>
      <c r="U339" s="255" t="s">
        <v>36</v>
      </c>
      <c r="V339" s="256"/>
      <c r="W339" s="257">
        <f t="shared" si="31"/>
        <v>0</v>
      </c>
      <c r="X339" s="257">
        <v>0</v>
      </c>
      <c r="Y339" s="257">
        <f t="shared" si="32"/>
        <v>0</v>
      </c>
      <c r="Z339" s="257">
        <v>0</v>
      </c>
      <c r="AA339" s="258">
        <f t="shared" si="33"/>
        <v>0</v>
      </c>
      <c r="AR339" s="172" t="s">
        <v>132</v>
      </c>
      <c r="AT339" s="172" t="s">
        <v>118</v>
      </c>
      <c r="AU339" s="172" t="s">
        <v>93</v>
      </c>
      <c r="AY339" s="172" t="s">
        <v>117</v>
      </c>
      <c r="BE339" s="259">
        <f t="shared" si="34"/>
        <v>0</v>
      </c>
      <c r="BF339" s="259">
        <f t="shared" si="35"/>
        <v>0</v>
      </c>
      <c r="BG339" s="259">
        <f t="shared" si="36"/>
        <v>0</v>
      </c>
      <c r="BH339" s="259">
        <f t="shared" si="37"/>
        <v>0</v>
      </c>
      <c r="BI339" s="259">
        <f t="shared" si="38"/>
        <v>0</v>
      </c>
      <c r="BJ339" s="172" t="s">
        <v>16</v>
      </c>
      <c r="BK339" s="259">
        <f t="shared" si="39"/>
        <v>0</v>
      </c>
      <c r="BL339" s="172" t="s">
        <v>132</v>
      </c>
      <c r="BM339" s="172" t="s">
        <v>3713</v>
      </c>
    </row>
    <row r="340" spans="2:65" s="182" customFormat="1" ht="25.5" customHeight="1">
      <c r="B340" s="183"/>
      <c r="C340" s="151" t="s">
        <v>1026</v>
      </c>
      <c r="D340" s="151" t="s">
        <v>118</v>
      </c>
      <c r="E340" s="152" t="s">
        <v>3714</v>
      </c>
      <c r="F340" s="341" t="s">
        <v>3715</v>
      </c>
      <c r="G340" s="341"/>
      <c r="H340" s="341"/>
      <c r="I340" s="341"/>
      <c r="J340" s="153" t="s">
        <v>142</v>
      </c>
      <c r="K340" s="154">
        <v>1</v>
      </c>
      <c r="L340" s="342"/>
      <c r="M340" s="342"/>
      <c r="N340" s="343">
        <f t="shared" si="30"/>
        <v>0</v>
      </c>
      <c r="O340" s="343"/>
      <c r="P340" s="343"/>
      <c r="Q340" s="343"/>
      <c r="R340" s="186"/>
      <c r="T340" s="254" t="s">
        <v>5</v>
      </c>
      <c r="U340" s="255" t="s">
        <v>36</v>
      </c>
      <c r="V340" s="256"/>
      <c r="W340" s="257">
        <f t="shared" si="31"/>
        <v>0</v>
      </c>
      <c r="X340" s="257">
        <v>0</v>
      </c>
      <c r="Y340" s="257">
        <f t="shared" si="32"/>
        <v>0</v>
      </c>
      <c r="Z340" s="257">
        <v>0</v>
      </c>
      <c r="AA340" s="258">
        <f t="shared" si="33"/>
        <v>0</v>
      </c>
      <c r="AR340" s="172" t="s">
        <v>132</v>
      </c>
      <c r="AT340" s="172" t="s">
        <v>118</v>
      </c>
      <c r="AU340" s="172" t="s">
        <v>93</v>
      </c>
      <c r="AY340" s="172" t="s">
        <v>117</v>
      </c>
      <c r="BE340" s="259">
        <f t="shared" si="34"/>
        <v>0</v>
      </c>
      <c r="BF340" s="259">
        <f t="shared" si="35"/>
        <v>0</v>
      </c>
      <c r="BG340" s="259">
        <f t="shared" si="36"/>
        <v>0</v>
      </c>
      <c r="BH340" s="259">
        <f t="shared" si="37"/>
        <v>0</v>
      </c>
      <c r="BI340" s="259">
        <f t="shared" si="38"/>
        <v>0</v>
      </c>
      <c r="BJ340" s="172" t="s">
        <v>16</v>
      </c>
      <c r="BK340" s="259">
        <f t="shared" si="39"/>
        <v>0</v>
      </c>
      <c r="BL340" s="172" t="s">
        <v>132</v>
      </c>
      <c r="BM340" s="172" t="s">
        <v>3716</v>
      </c>
    </row>
    <row r="341" spans="2:65" s="182" customFormat="1" ht="25.5" customHeight="1">
      <c r="B341" s="183"/>
      <c r="C341" s="151" t="s">
        <v>1030</v>
      </c>
      <c r="D341" s="151" t="s">
        <v>118</v>
      </c>
      <c r="E341" s="152" t="s">
        <v>3717</v>
      </c>
      <c r="F341" s="341" t="s">
        <v>3718</v>
      </c>
      <c r="G341" s="341"/>
      <c r="H341" s="341"/>
      <c r="I341" s="341"/>
      <c r="J341" s="153" t="s">
        <v>142</v>
      </c>
      <c r="K341" s="154">
        <v>1</v>
      </c>
      <c r="L341" s="342"/>
      <c r="M341" s="342"/>
      <c r="N341" s="343">
        <f t="shared" si="30"/>
        <v>0</v>
      </c>
      <c r="O341" s="343"/>
      <c r="P341" s="343"/>
      <c r="Q341" s="343"/>
      <c r="R341" s="186"/>
      <c r="T341" s="254" t="s">
        <v>5</v>
      </c>
      <c r="U341" s="255" t="s">
        <v>36</v>
      </c>
      <c r="V341" s="256"/>
      <c r="W341" s="257">
        <f t="shared" si="31"/>
        <v>0</v>
      </c>
      <c r="X341" s="257">
        <v>0</v>
      </c>
      <c r="Y341" s="257">
        <f t="shared" si="32"/>
        <v>0</v>
      </c>
      <c r="Z341" s="257">
        <v>0</v>
      </c>
      <c r="AA341" s="258">
        <f t="shared" si="33"/>
        <v>0</v>
      </c>
      <c r="AR341" s="172" t="s">
        <v>132</v>
      </c>
      <c r="AT341" s="172" t="s">
        <v>118</v>
      </c>
      <c r="AU341" s="172" t="s">
        <v>93</v>
      </c>
      <c r="AY341" s="172" t="s">
        <v>117</v>
      </c>
      <c r="BE341" s="259">
        <f t="shared" si="34"/>
        <v>0</v>
      </c>
      <c r="BF341" s="259">
        <f t="shared" si="35"/>
        <v>0</v>
      </c>
      <c r="BG341" s="259">
        <f t="shared" si="36"/>
        <v>0</v>
      </c>
      <c r="BH341" s="259">
        <f t="shared" si="37"/>
        <v>0</v>
      </c>
      <c r="BI341" s="259">
        <f t="shared" si="38"/>
        <v>0</v>
      </c>
      <c r="BJ341" s="172" t="s">
        <v>16</v>
      </c>
      <c r="BK341" s="259">
        <f t="shared" si="39"/>
        <v>0</v>
      </c>
      <c r="BL341" s="172" t="s">
        <v>132</v>
      </c>
      <c r="BM341" s="172" t="s">
        <v>3719</v>
      </c>
    </row>
    <row r="342" spans="2:65" s="182" customFormat="1" ht="25.5" customHeight="1">
      <c r="B342" s="183"/>
      <c r="C342" s="151" t="s">
        <v>1034</v>
      </c>
      <c r="D342" s="151" t="s">
        <v>118</v>
      </c>
      <c r="E342" s="152" t="s">
        <v>3720</v>
      </c>
      <c r="F342" s="341" t="s">
        <v>3721</v>
      </c>
      <c r="G342" s="341"/>
      <c r="H342" s="341"/>
      <c r="I342" s="341"/>
      <c r="J342" s="153" t="s">
        <v>142</v>
      </c>
      <c r="K342" s="154">
        <v>1</v>
      </c>
      <c r="L342" s="342"/>
      <c r="M342" s="342"/>
      <c r="N342" s="343">
        <f t="shared" si="30"/>
        <v>0</v>
      </c>
      <c r="O342" s="343"/>
      <c r="P342" s="343"/>
      <c r="Q342" s="343"/>
      <c r="R342" s="186"/>
      <c r="T342" s="254" t="s">
        <v>5</v>
      </c>
      <c r="U342" s="255" t="s">
        <v>36</v>
      </c>
      <c r="V342" s="256"/>
      <c r="W342" s="257">
        <f t="shared" si="31"/>
        <v>0</v>
      </c>
      <c r="X342" s="257">
        <v>0</v>
      </c>
      <c r="Y342" s="257">
        <f t="shared" si="32"/>
        <v>0</v>
      </c>
      <c r="Z342" s="257">
        <v>0</v>
      </c>
      <c r="AA342" s="258">
        <f t="shared" si="33"/>
        <v>0</v>
      </c>
      <c r="AR342" s="172" t="s">
        <v>132</v>
      </c>
      <c r="AT342" s="172" t="s">
        <v>118</v>
      </c>
      <c r="AU342" s="172" t="s">
        <v>93</v>
      </c>
      <c r="AY342" s="172" t="s">
        <v>117</v>
      </c>
      <c r="BE342" s="259">
        <f t="shared" si="34"/>
        <v>0</v>
      </c>
      <c r="BF342" s="259">
        <f t="shared" si="35"/>
        <v>0</v>
      </c>
      <c r="BG342" s="259">
        <f t="shared" si="36"/>
        <v>0</v>
      </c>
      <c r="BH342" s="259">
        <f t="shared" si="37"/>
        <v>0</v>
      </c>
      <c r="BI342" s="259">
        <f t="shared" si="38"/>
        <v>0</v>
      </c>
      <c r="BJ342" s="172" t="s">
        <v>16</v>
      </c>
      <c r="BK342" s="259">
        <f t="shared" si="39"/>
        <v>0</v>
      </c>
      <c r="BL342" s="172" t="s">
        <v>132</v>
      </c>
      <c r="BM342" s="172" t="s">
        <v>3722</v>
      </c>
    </row>
    <row r="343" spans="2:65" s="182" customFormat="1" ht="25.5" customHeight="1">
      <c r="B343" s="183"/>
      <c r="C343" s="151" t="s">
        <v>1038</v>
      </c>
      <c r="D343" s="151" t="s">
        <v>118</v>
      </c>
      <c r="E343" s="152" t="s">
        <v>3723</v>
      </c>
      <c r="F343" s="341" t="s">
        <v>3724</v>
      </c>
      <c r="G343" s="341"/>
      <c r="H343" s="341"/>
      <c r="I343" s="341"/>
      <c r="J343" s="153" t="s">
        <v>142</v>
      </c>
      <c r="K343" s="154">
        <v>1</v>
      </c>
      <c r="L343" s="342"/>
      <c r="M343" s="342"/>
      <c r="N343" s="343">
        <f t="shared" si="30"/>
        <v>0</v>
      </c>
      <c r="O343" s="343"/>
      <c r="P343" s="343"/>
      <c r="Q343" s="343"/>
      <c r="R343" s="186"/>
      <c r="T343" s="254" t="s">
        <v>5</v>
      </c>
      <c r="U343" s="255" t="s">
        <v>36</v>
      </c>
      <c r="V343" s="256"/>
      <c r="W343" s="257">
        <f t="shared" si="31"/>
        <v>0</v>
      </c>
      <c r="X343" s="257">
        <v>0</v>
      </c>
      <c r="Y343" s="257">
        <f t="shared" si="32"/>
        <v>0</v>
      </c>
      <c r="Z343" s="257">
        <v>0</v>
      </c>
      <c r="AA343" s="258">
        <f t="shared" si="33"/>
        <v>0</v>
      </c>
      <c r="AR343" s="172" t="s">
        <v>132</v>
      </c>
      <c r="AT343" s="172" t="s">
        <v>118</v>
      </c>
      <c r="AU343" s="172" t="s">
        <v>93</v>
      </c>
      <c r="AY343" s="172" t="s">
        <v>117</v>
      </c>
      <c r="BE343" s="259">
        <f t="shared" si="34"/>
        <v>0</v>
      </c>
      <c r="BF343" s="259">
        <f t="shared" si="35"/>
        <v>0</v>
      </c>
      <c r="BG343" s="259">
        <f t="shared" si="36"/>
        <v>0</v>
      </c>
      <c r="BH343" s="259">
        <f t="shared" si="37"/>
        <v>0</v>
      </c>
      <c r="BI343" s="259">
        <f t="shared" si="38"/>
        <v>0</v>
      </c>
      <c r="BJ343" s="172" t="s">
        <v>16</v>
      </c>
      <c r="BK343" s="259">
        <f t="shared" si="39"/>
        <v>0</v>
      </c>
      <c r="BL343" s="172" t="s">
        <v>132</v>
      </c>
      <c r="BM343" s="172" t="s">
        <v>3725</v>
      </c>
    </row>
    <row r="344" spans="2:65" s="182" customFormat="1" ht="25.5" customHeight="1">
      <c r="B344" s="183"/>
      <c r="C344" s="151" t="s">
        <v>1042</v>
      </c>
      <c r="D344" s="151" t="s">
        <v>118</v>
      </c>
      <c r="E344" s="152" t="s">
        <v>3726</v>
      </c>
      <c r="F344" s="341" t="s">
        <v>3727</v>
      </c>
      <c r="G344" s="341"/>
      <c r="H344" s="341"/>
      <c r="I344" s="341"/>
      <c r="J344" s="153" t="s">
        <v>142</v>
      </c>
      <c r="K344" s="154">
        <v>1</v>
      </c>
      <c r="L344" s="342"/>
      <c r="M344" s="342"/>
      <c r="N344" s="343">
        <f t="shared" si="30"/>
        <v>0</v>
      </c>
      <c r="O344" s="343"/>
      <c r="P344" s="343"/>
      <c r="Q344" s="343"/>
      <c r="R344" s="186"/>
      <c r="T344" s="254" t="s">
        <v>5</v>
      </c>
      <c r="U344" s="255" t="s">
        <v>36</v>
      </c>
      <c r="V344" s="256"/>
      <c r="W344" s="257">
        <f t="shared" si="31"/>
        <v>0</v>
      </c>
      <c r="X344" s="257">
        <v>0</v>
      </c>
      <c r="Y344" s="257">
        <f t="shared" si="32"/>
        <v>0</v>
      </c>
      <c r="Z344" s="257">
        <v>0</v>
      </c>
      <c r="AA344" s="258">
        <f t="shared" si="33"/>
        <v>0</v>
      </c>
      <c r="AR344" s="172" t="s">
        <v>132</v>
      </c>
      <c r="AT344" s="172" t="s">
        <v>118</v>
      </c>
      <c r="AU344" s="172" t="s">
        <v>93</v>
      </c>
      <c r="AY344" s="172" t="s">
        <v>117</v>
      </c>
      <c r="BE344" s="259">
        <f t="shared" si="34"/>
        <v>0</v>
      </c>
      <c r="BF344" s="259">
        <f t="shared" si="35"/>
        <v>0</v>
      </c>
      <c r="BG344" s="259">
        <f t="shared" si="36"/>
        <v>0</v>
      </c>
      <c r="BH344" s="259">
        <f t="shared" si="37"/>
        <v>0</v>
      </c>
      <c r="BI344" s="259">
        <f t="shared" si="38"/>
        <v>0</v>
      </c>
      <c r="BJ344" s="172" t="s">
        <v>16</v>
      </c>
      <c r="BK344" s="259">
        <f t="shared" si="39"/>
        <v>0</v>
      </c>
      <c r="BL344" s="172" t="s">
        <v>132</v>
      </c>
      <c r="BM344" s="172" t="s">
        <v>3728</v>
      </c>
    </row>
    <row r="345" spans="2:65" s="182" customFormat="1" ht="25.5" customHeight="1">
      <c r="B345" s="183"/>
      <c r="C345" s="151" t="s">
        <v>1046</v>
      </c>
      <c r="D345" s="151" t="s">
        <v>118</v>
      </c>
      <c r="E345" s="152" t="s">
        <v>3729</v>
      </c>
      <c r="F345" s="341" t="s">
        <v>3730</v>
      </c>
      <c r="G345" s="341"/>
      <c r="H345" s="341"/>
      <c r="I345" s="341"/>
      <c r="J345" s="153" t="s">
        <v>142</v>
      </c>
      <c r="K345" s="154">
        <v>1</v>
      </c>
      <c r="L345" s="342"/>
      <c r="M345" s="342"/>
      <c r="N345" s="343">
        <f t="shared" si="30"/>
        <v>0</v>
      </c>
      <c r="O345" s="343"/>
      <c r="P345" s="343"/>
      <c r="Q345" s="343"/>
      <c r="R345" s="186"/>
      <c r="T345" s="254" t="s">
        <v>5</v>
      </c>
      <c r="U345" s="255" t="s">
        <v>36</v>
      </c>
      <c r="V345" s="256"/>
      <c r="W345" s="257">
        <f t="shared" si="31"/>
        <v>0</v>
      </c>
      <c r="X345" s="257">
        <v>0</v>
      </c>
      <c r="Y345" s="257">
        <f t="shared" si="32"/>
        <v>0</v>
      </c>
      <c r="Z345" s="257">
        <v>0</v>
      </c>
      <c r="AA345" s="258">
        <f t="shared" si="33"/>
        <v>0</v>
      </c>
      <c r="AR345" s="172" t="s">
        <v>132</v>
      </c>
      <c r="AT345" s="172" t="s">
        <v>118</v>
      </c>
      <c r="AU345" s="172" t="s">
        <v>93</v>
      </c>
      <c r="AY345" s="172" t="s">
        <v>117</v>
      </c>
      <c r="BE345" s="259">
        <f t="shared" si="34"/>
        <v>0</v>
      </c>
      <c r="BF345" s="259">
        <f t="shared" si="35"/>
        <v>0</v>
      </c>
      <c r="BG345" s="259">
        <f t="shared" si="36"/>
        <v>0</v>
      </c>
      <c r="BH345" s="259">
        <f t="shared" si="37"/>
        <v>0</v>
      </c>
      <c r="BI345" s="259">
        <f t="shared" si="38"/>
        <v>0</v>
      </c>
      <c r="BJ345" s="172" t="s">
        <v>16</v>
      </c>
      <c r="BK345" s="259">
        <f t="shared" si="39"/>
        <v>0</v>
      </c>
      <c r="BL345" s="172" t="s">
        <v>132</v>
      </c>
      <c r="BM345" s="172" t="s">
        <v>3731</v>
      </c>
    </row>
    <row r="346" spans="2:65" s="182" customFormat="1" ht="25.5" customHeight="1">
      <c r="B346" s="183"/>
      <c r="C346" s="151" t="s">
        <v>1051</v>
      </c>
      <c r="D346" s="151" t="s">
        <v>118</v>
      </c>
      <c r="E346" s="152" t="s">
        <v>3732</v>
      </c>
      <c r="F346" s="341" t="s">
        <v>3733</v>
      </c>
      <c r="G346" s="341"/>
      <c r="H346" s="341"/>
      <c r="I346" s="341"/>
      <c r="J346" s="153" t="s">
        <v>142</v>
      </c>
      <c r="K346" s="154">
        <v>1</v>
      </c>
      <c r="L346" s="342"/>
      <c r="M346" s="342"/>
      <c r="N346" s="343">
        <f t="shared" si="30"/>
        <v>0</v>
      </c>
      <c r="O346" s="343"/>
      <c r="P346" s="343"/>
      <c r="Q346" s="343"/>
      <c r="R346" s="186"/>
      <c r="T346" s="254" t="s">
        <v>5</v>
      </c>
      <c r="U346" s="255" t="s">
        <v>36</v>
      </c>
      <c r="V346" s="256"/>
      <c r="W346" s="257">
        <f t="shared" si="31"/>
        <v>0</v>
      </c>
      <c r="X346" s="257">
        <v>0</v>
      </c>
      <c r="Y346" s="257">
        <f t="shared" si="32"/>
        <v>0</v>
      </c>
      <c r="Z346" s="257">
        <v>0</v>
      </c>
      <c r="AA346" s="258">
        <f t="shared" si="33"/>
        <v>0</v>
      </c>
      <c r="AR346" s="172" t="s">
        <v>132</v>
      </c>
      <c r="AT346" s="172" t="s">
        <v>118</v>
      </c>
      <c r="AU346" s="172" t="s">
        <v>93</v>
      </c>
      <c r="AY346" s="172" t="s">
        <v>117</v>
      </c>
      <c r="BE346" s="259">
        <f t="shared" si="34"/>
        <v>0</v>
      </c>
      <c r="BF346" s="259">
        <f t="shared" si="35"/>
        <v>0</v>
      </c>
      <c r="BG346" s="259">
        <f t="shared" si="36"/>
        <v>0</v>
      </c>
      <c r="BH346" s="259">
        <f t="shared" si="37"/>
        <v>0</v>
      </c>
      <c r="BI346" s="259">
        <f t="shared" si="38"/>
        <v>0</v>
      </c>
      <c r="BJ346" s="172" t="s">
        <v>16</v>
      </c>
      <c r="BK346" s="259">
        <f t="shared" si="39"/>
        <v>0</v>
      </c>
      <c r="BL346" s="172" t="s">
        <v>132</v>
      </c>
      <c r="BM346" s="172" t="s">
        <v>3734</v>
      </c>
    </row>
    <row r="347" spans="2:65" s="182" customFormat="1" ht="25.5" customHeight="1">
      <c r="B347" s="183"/>
      <c r="C347" s="151" t="s">
        <v>1055</v>
      </c>
      <c r="D347" s="151" t="s">
        <v>118</v>
      </c>
      <c r="E347" s="152" t="s">
        <v>3735</v>
      </c>
      <c r="F347" s="341" t="s">
        <v>3736</v>
      </c>
      <c r="G347" s="341"/>
      <c r="H347" s="341"/>
      <c r="I347" s="341"/>
      <c r="J347" s="153" t="s">
        <v>142</v>
      </c>
      <c r="K347" s="154">
        <v>1</v>
      </c>
      <c r="L347" s="342"/>
      <c r="M347" s="342"/>
      <c r="N347" s="343">
        <f t="shared" si="30"/>
        <v>0</v>
      </c>
      <c r="O347" s="343"/>
      <c r="P347" s="343"/>
      <c r="Q347" s="343"/>
      <c r="R347" s="186"/>
      <c r="T347" s="254" t="s">
        <v>5</v>
      </c>
      <c r="U347" s="255" t="s">
        <v>36</v>
      </c>
      <c r="V347" s="256"/>
      <c r="W347" s="257">
        <f t="shared" si="31"/>
        <v>0</v>
      </c>
      <c r="X347" s="257">
        <v>0</v>
      </c>
      <c r="Y347" s="257">
        <f t="shared" si="32"/>
        <v>0</v>
      </c>
      <c r="Z347" s="257">
        <v>0</v>
      </c>
      <c r="AA347" s="258">
        <f t="shared" si="33"/>
        <v>0</v>
      </c>
      <c r="AR347" s="172" t="s">
        <v>132</v>
      </c>
      <c r="AT347" s="172" t="s">
        <v>118</v>
      </c>
      <c r="AU347" s="172" t="s">
        <v>93</v>
      </c>
      <c r="AY347" s="172" t="s">
        <v>117</v>
      </c>
      <c r="BE347" s="259">
        <f t="shared" si="34"/>
        <v>0</v>
      </c>
      <c r="BF347" s="259">
        <f t="shared" si="35"/>
        <v>0</v>
      </c>
      <c r="BG347" s="259">
        <f t="shared" si="36"/>
        <v>0</v>
      </c>
      <c r="BH347" s="259">
        <f t="shared" si="37"/>
        <v>0</v>
      </c>
      <c r="BI347" s="259">
        <f t="shared" si="38"/>
        <v>0</v>
      </c>
      <c r="BJ347" s="172" t="s">
        <v>16</v>
      </c>
      <c r="BK347" s="259">
        <f t="shared" si="39"/>
        <v>0</v>
      </c>
      <c r="BL347" s="172" t="s">
        <v>132</v>
      </c>
      <c r="BM347" s="172" t="s">
        <v>3737</v>
      </c>
    </row>
    <row r="348" spans="2:65" s="182" customFormat="1" ht="25.5" customHeight="1">
      <c r="B348" s="183"/>
      <c r="C348" s="151" t="s">
        <v>1059</v>
      </c>
      <c r="D348" s="151" t="s">
        <v>118</v>
      </c>
      <c r="E348" s="152" t="s">
        <v>3738</v>
      </c>
      <c r="F348" s="341" t="s">
        <v>3739</v>
      </c>
      <c r="G348" s="341"/>
      <c r="H348" s="341"/>
      <c r="I348" s="341"/>
      <c r="J348" s="153" t="s">
        <v>142</v>
      </c>
      <c r="K348" s="154">
        <v>1</v>
      </c>
      <c r="L348" s="342"/>
      <c r="M348" s="342"/>
      <c r="N348" s="343">
        <f t="shared" si="30"/>
        <v>0</v>
      </c>
      <c r="O348" s="343"/>
      <c r="P348" s="343"/>
      <c r="Q348" s="343"/>
      <c r="R348" s="186"/>
      <c r="T348" s="254" t="s">
        <v>5</v>
      </c>
      <c r="U348" s="255" t="s">
        <v>36</v>
      </c>
      <c r="V348" s="256"/>
      <c r="W348" s="257">
        <f t="shared" si="31"/>
        <v>0</v>
      </c>
      <c r="X348" s="257">
        <v>0</v>
      </c>
      <c r="Y348" s="257">
        <f t="shared" si="32"/>
        <v>0</v>
      </c>
      <c r="Z348" s="257">
        <v>0</v>
      </c>
      <c r="AA348" s="258">
        <f t="shared" si="33"/>
        <v>0</v>
      </c>
      <c r="AR348" s="172" t="s">
        <v>132</v>
      </c>
      <c r="AT348" s="172" t="s">
        <v>118</v>
      </c>
      <c r="AU348" s="172" t="s">
        <v>93</v>
      </c>
      <c r="AY348" s="172" t="s">
        <v>117</v>
      </c>
      <c r="BE348" s="259">
        <f t="shared" si="34"/>
        <v>0</v>
      </c>
      <c r="BF348" s="259">
        <f t="shared" si="35"/>
        <v>0</v>
      </c>
      <c r="BG348" s="259">
        <f t="shared" si="36"/>
        <v>0</v>
      </c>
      <c r="BH348" s="259">
        <f t="shared" si="37"/>
        <v>0</v>
      </c>
      <c r="BI348" s="259">
        <f t="shared" si="38"/>
        <v>0</v>
      </c>
      <c r="BJ348" s="172" t="s">
        <v>16</v>
      </c>
      <c r="BK348" s="259">
        <f t="shared" si="39"/>
        <v>0</v>
      </c>
      <c r="BL348" s="172" t="s">
        <v>132</v>
      </c>
      <c r="BM348" s="172" t="s">
        <v>3740</v>
      </c>
    </row>
    <row r="349" spans="2:65" s="182" customFormat="1" ht="25.5" customHeight="1">
      <c r="B349" s="183"/>
      <c r="C349" s="151" t="s">
        <v>1063</v>
      </c>
      <c r="D349" s="151" t="s">
        <v>118</v>
      </c>
      <c r="E349" s="152" t="s">
        <v>3741</v>
      </c>
      <c r="F349" s="341" t="s">
        <v>3742</v>
      </c>
      <c r="G349" s="341"/>
      <c r="H349" s="341"/>
      <c r="I349" s="341"/>
      <c r="J349" s="153" t="s">
        <v>142</v>
      </c>
      <c r="K349" s="154">
        <v>1</v>
      </c>
      <c r="L349" s="342"/>
      <c r="M349" s="342"/>
      <c r="N349" s="343">
        <f t="shared" si="30"/>
        <v>0</v>
      </c>
      <c r="O349" s="343"/>
      <c r="P349" s="343"/>
      <c r="Q349" s="343"/>
      <c r="R349" s="186"/>
      <c r="T349" s="254" t="s">
        <v>5</v>
      </c>
      <c r="U349" s="255" t="s">
        <v>36</v>
      </c>
      <c r="V349" s="256"/>
      <c r="W349" s="257">
        <f t="shared" si="31"/>
        <v>0</v>
      </c>
      <c r="X349" s="257">
        <v>0</v>
      </c>
      <c r="Y349" s="257">
        <f t="shared" si="32"/>
        <v>0</v>
      </c>
      <c r="Z349" s="257">
        <v>0</v>
      </c>
      <c r="AA349" s="258">
        <f t="shared" si="33"/>
        <v>0</v>
      </c>
      <c r="AR349" s="172" t="s">
        <v>132</v>
      </c>
      <c r="AT349" s="172" t="s">
        <v>118</v>
      </c>
      <c r="AU349" s="172" t="s">
        <v>93</v>
      </c>
      <c r="AY349" s="172" t="s">
        <v>117</v>
      </c>
      <c r="BE349" s="259">
        <f t="shared" si="34"/>
        <v>0</v>
      </c>
      <c r="BF349" s="259">
        <f t="shared" si="35"/>
        <v>0</v>
      </c>
      <c r="BG349" s="259">
        <f t="shared" si="36"/>
        <v>0</v>
      </c>
      <c r="BH349" s="259">
        <f t="shared" si="37"/>
        <v>0</v>
      </c>
      <c r="BI349" s="259">
        <f t="shared" si="38"/>
        <v>0</v>
      </c>
      <c r="BJ349" s="172" t="s">
        <v>16</v>
      </c>
      <c r="BK349" s="259">
        <f t="shared" si="39"/>
        <v>0</v>
      </c>
      <c r="BL349" s="172" t="s">
        <v>132</v>
      </c>
      <c r="BM349" s="172" t="s">
        <v>3743</v>
      </c>
    </row>
    <row r="350" spans="2:65" s="182" customFormat="1" ht="25.5" customHeight="1">
      <c r="B350" s="183"/>
      <c r="C350" s="151" t="s">
        <v>1067</v>
      </c>
      <c r="D350" s="151" t="s">
        <v>118</v>
      </c>
      <c r="E350" s="152" t="s">
        <v>3744</v>
      </c>
      <c r="F350" s="341" t="s">
        <v>3745</v>
      </c>
      <c r="G350" s="341"/>
      <c r="H350" s="341"/>
      <c r="I350" s="341"/>
      <c r="J350" s="153" t="s">
        <v>142</v>
      </c>
      <c r="K350" s="154">
        <v>1</v>
      </c>
      <c r="L350" s="342"/>
      <c r="M350" s="342"/>
      <c r="N350" s="343">
        <f t="shared" si="30"/>
        <v>0</v>
      </c>
      <c r="O350" s="343"/>
      <c r="P350" s="343"/>
      <c r="Q350" s="343"/>
      <c r="R350" s="186"/>
      <c r="T350" s="254" t="s">
        <v>5</v>
      </c>
      <c r="U350" s="255" t="s">
        <v>36</v>
      </c>
      <c r="V350" s="256"/>
      <c r="W350" s="257">
        <f t="shared" si="31"/>
        <v>0</v>
      </c>
      <c r="X350" s="257">
        <v>0</v>
      </c>
      <c r="Y350" s="257">
        <f t="shared" si="32"/>
        <v>0</v>
      </c>
      <c r="Z350" s="257">
        <v>0</v>
      </c>
      <c r="AA350" s="258">
        <f t="shared" si="33"/>
        <v>0</v>
      </c>
      <c r="AR350" s="172" t="s">
        <v>132</v>
      </c>
      <c r="AT350" s="172" t="s">
        <v>118</v>
      </c>
      <c r="AU350" s="172" t="s">
        <v>93</v>
      </c>
      <c r="AY350" s="172" t="s">
        <v>117</v>
      </c>
      <c r="BE350" s="259">
        <f t="shared" si="34"/>
        <v>0</v>
      </c>
      <c r="BF350" s="259">
        <f t="shared" si="35"/>
        <v>0</v>
      </c>
      <c r="BG350" s="259">
        <f t="shared" si="36"/>
        <v>0</v>
      </c>
      <c r="BH350" s="259">
        <f t="shared" si="37"/>
        <v>0</v>
      </c>
      <c r="BI350" s="259">
        <f t="shared" si="38"/>
        <v>0</v>
      </c>
      <c r="BJ350" s="172" t="s">
        <v>16</v>
      </c>
      <c r="BK350" s="259">
        <f t="shared" si="39"/>
        <v>0</v>
      </c>
      <c r="BL350" s="172" t="s">
        <v>132</v>
      </c>
      <c r="BM350" s="172" t="s">
        <v>3746</v>
      </c>
    </row>
    <row r="351" spans="2:65" s="182" customFormat="1" ht="25.5" customHeight="1">
      <c r="B351" s="183"/>
      <c r="C351" s="151" t="s">
        <v>1071</v>
      </c>
      <c r="D351" s="151" t="s">
        <v>118</v>
      </c>
      <c r="E351" s="152" t="s">
        <v>3747</v>
      </c>
      <c r="F351" s="341" t="s">
        <v>3748</v>
      </c>
      <c r="G351" s="341"/>
      <c r="H351" s="341"/>
      <c r="I351" s="341"/>
      <c r="J351" s="153" t="s">
        <v>142</v>
      </c>
      <c r="K351" s="154">
        <v>1</v>
      </c>
      <c r="L351" s="342"/>
      <c r="M351" s="342"/>
      <c r="N351" s="343">
        <f t="shared" si="30"/>
        <v>0</v>
      </c>
      <c r="O351" s="343"/>
      <c r="P351" s="343"/>
      <c r="Q351" s="343"/>
      <c r="R351" s="186"/>
      <c r="T351" s="254" t="s">
        <v>5</v>
      </c>
      <c r="U351" s="255" t="s">
        <v>36</v>
      </c>
      <c r="V351" s="256"/>
      <c r="W351" s="257">
        <f t="shared" si="31"/>
        <v>0</v>
      </c>
      <c r="X351" s="257">
        <v>0</v>
      </c>
      <c r="Y351" s="257">
        <f t="shared" si="32"/>
        <v>0</v>
      </c>
      <c r="Z351" s="257">
        <v>0</v>
      </c>
      <c r="AA351" s="258">
        <f t="shared" si="33"/>
        <v>0</v>
      </c>
      <c r="AR351" s="172" t="s">
        <v>132</v>
      </c>
      <c r="AT351" s="172" t="s">
        <v>118</v>
      </c>
      <c r="AU351" s="172" t="s">
        <v>93</v>
      </c>
      <c r="AY351" s="172" t="s">
        <v>117</v>
      </c>
      <c r="BE351" s="259">
        <f t="shared" si="34"/>
        <v>0</v>
      </c>
      <c r="BF351" s="259">
        <f t="shared" si="35"/>
        <v>0</v>
      </c>
      <c r="BG351" s="259">
        <f t="shared" si="36"/>
        <v>0</v>
      </c>
      <c r="BH351" s="259">
        <f t="shared" si="37"/>
        <v>0</v>
      </c>
      <c r="BI351" s="259">
        <f t="shared" si="38"/>
        <v>0</v>
      </c>
      <c r="BJ351" s="172" t="s">
        <v>16</v>
      </c>
      <c r="BK351" s="259">
        <f t="shared" si="39"/>
        <v>0</v>
      </c>
      <c r="BL351" s="172" t="s">
        <v>132</v>
      </c>
      <c r="BM351" s="172" t="s">
        <v>3749</v>
      </c>
    </row>
    <row r="352" spans="2:65" s="182" customFormat="1" ht="25.5" customHeight="1">
      <c r="B352" s="183"/>
      <c r="C352" s="151" t="s">
        <v>1075</v>
      </c>
      <c r="D352" s="151" t="s">
        <v>118</v>
      </c>
      <c r="E352" s="152" t="s">
        <v>3750</v>
      </c>
      <c r="F352" s="341" t="s">
        <v>3751</v>
      </c>
      <c r="G352" s="341"/>
      <c r="H352" s="341"/>
      <c r="I352" s="341"/>
      <c r="J352" s="153" t="s">
        <v>142</v>
      </c>
      <c r="K352" s="154">
        <v>1</v>
      </c>
      <c r="L352" s="342"/>
      <c r="M352" s="342"/>
      <c r="N352" s="343">
        <f t="shared" si="30"/>
        <v>0</v>
      </c>
      <c r="O352" s="343"/>
      <c r="P352" s="343"/>
      <c r="Q352" s="343"/>
      <c r="R352" s="186"/>
      <c r="T352" s="254" t="s">
        <v>5</v>
      </c>
      <c r="U352" s="255" t="s">
        <v>36</v>
      </c>
      <c r="V352" s="256"/>
      <c r="W352" s="257">
        <f t="shared" si="31"/>
        <v>0</v>
      </c>
      <c r="X352" s="257">
        <v>0</v>
      </c>
      <c r="Y352" s="257">
        <f t="shared" si="32"/>
        <v>0</v>
      </c>
      <c r="Z352" s="257">
        <v>0</v>
      </c>
      <c r="AA352" s="258">
        <f t="shared" si="33"/>
        <v>0</v>
      </c>
      <c r="AR352" s="172" t="s">
        <v>132</v>
      </c>
      <c r="AT352" s="172" t="s">
        <v>118</v>
      </c>
      <c r="AU352" s="172" t="s">
        <v>93</v>
      </c>
      <c r="AY352" s="172" t="s">
        <v>117</v>
      </c>
      <c r="BE352" s="259">
        <f t="shared" si="34"/>
        <v>0</v>
      </c>
      <c r="BF352" s="259">
        <f t="shared" si="35"/>
        <v>0</v>
      </c>
      <c r="BG352" s="259">
        <f t="shared" si="36"/>
        <v>0</v>
      </c>
      <c r="BH352" s="259">
        <f t="shared" si="37"/>
        <v>0</v>
      </c>
      <c r="BI352" s="259">
        <f t="shared" si="38"/>
        <v>0</v>
      </c>
      <c r="BJ352" s="172" t="s">
        <v>16</v>
      </c>
      <c r="BK352" s="259">
        <f t="shared" si="39"/>
        <v>0</v>
      </c>
      <c r="BL352" s="172" t="s">
        <v>132</v>
      </c>
      <c r="BM352" s="172" t="s">
        <v>3752</v>
      </c>
    </row>
    <row r="353" spans="2:65" s="182" customFormat="1" ht="25.5" customHeight="1">
      <c r="B353" s="183"/>
      <c r="C353" s="151" t="s">
        <v>1079</v>
      </c>
      <c r="D353" s="151" t="s">
        <v>118</v>
      </c>
      <c r="E353" s="152" t="s">
        <v>3753</v>
      </c>
      <c r="F353" s="341" t="s">
        <v>3754</v>
      </c>
      <c r="G353" s="341"/>
      <c r="H353" s="341"/>
      <c r="I353" s="341"/>
      <c r="J353" s="153" t="s">
        <v>142</v>
      </c>
      <c r="K353" s="154">
        <v>1</v>
      </c>
      <c r="L353" s="342"/>
      <c r="M353" s="342"/>
      <c r="N353" s="343">
        <f t="shared" si="30"/>
        <v>0</v>
      </c>
      <c r="O353" s="343"/>
      <c r="P353" s="343"/>
      <c r="Q353" s="343"/>
      <c r="R353" s="186"/>
      <c r="T353" s="254" t="s">
        <v>5</v>
      </c>
      <c r="U353" s="255" t="s">
        <v>36</v>
      </c>
      <c r="V353" s="256"/>
      <c r="W353" s="257">
        <f t="shared" si="31"/>
        <v>0</v>
      </c>
      <c r="X353" s="257">
        <v>0</v>
      </c>
      <c r="Y353" s="257">
        <f t="shared" si="32"/>
        <v>0</v>
      </c>
      <c r="Z353" s="257">
        <v>0</v>
      </c>
      <c r="AA353" s="258">
        <f t="shared" si="33"/>
        <v>0</v>
      </c>
      <c r="AR353" s="172" t="s">
        <v>132</v>
      </c>
      <c r="AT353" s="172" t="s">
        <v>118</v>
      </c>
      <c r="AU353" s="172" t="s">
        <v>93</v>
      </c>
      <c r="AY353" s="172" t="s">
        <v>117</v>
      </c>
      <c r="BE353" s="259">
        <f t="shared" si="34"/>
        <v>0</v>
      </c>
      <c r="BF353" s="259">
        <f t="shared" si="35"/>
        <v>0</v>
      </c>
      <c r="BG353" s="259">
        <f t="shared" si="36"/>
        <v>0</v>
      </c>
      <c r="BH353" s="259">
        <f t="shared" si="37"/>
        <v>0</v>
      </c>
      <c r="BI353" s="259">
        <f t="shared" si="38"/>
        <v>0</v>
      </c>
      <c r="BJ353" s="172" t="s">
        <v>16</v>
      </c>
      <c r="BK353" s="259">
        <f t="shared" si="39"/>
        <v>0</v>
      </c>
      <c r="BL353" s="172" t="s">
        <v>132</v>
      </c>
      <c r="BM353" s="172" t="s">
        <v>3755</v>
      </c>
    </row>
    <row r="354" spans="2:65" s="182" customFormat="1" ht="25.5" customHeight="1">
      <c r="B354" s="183"/>
      <c r="C354" s="151" t="s">
        <v>1083</v>
      </c>
      <c r="D354" s="151" t="s">
        <v>118</v>
      </c>
      <c r="E354" s="152" t="s">
        <v>3756</v>
      </c>
      <c r="F354" s="341" t="s">
        <v>3757</v>
      </c>
      <c r="G354" s="341"/>
      <c r="H354" s="341"/>
      <c r="I354" s="341"/>
      <c r="J354" s="153" t="s">
        <v>142</v>
      </c>
      <c r="K354" s="154">
        <v>1</v>
      </c>
      <c r="L354" s="342"/>
      <c r="M354" s="342"/>
      <c r="N354" s="343">
        <f t="shared" si="30"/>
        <v>0</v>
      </c>
      <c r="O354" s="343"/>
      <c r="P354" s="343"/>
      <c r="Q354" s="343"/>
      <c r="R354" s="186"/>
      <c r="T354" s="254" t="s">
        <v>5</v>
      </c>
      <c r="U354" s="255" t="s">
        <v>36</v>
      </c>
      <c r="V354" s="256"/>
      <c r="W354" s="257">
        <f t="shared" si="31"/>
        <v>0</v>
      </c>
      <c r="X354" s="257">
        <v>0</v>
      </c>
      <c r="Y354" s="257">
        <f t="shared" si="32"/>
        <v>0</v>
      </c>
      <c r="Z354" s="257">
        <v>0</v>
      </c>
      <c r="AA354" s="258">
        <f t="shared" si="33"/>
        <v>0</v>
      </c>
      <c r="AR354" s="172" t="s">
        <v>132</v>
      </c>
      <c r="AT354" s="172" t="s">
        <v>118</v>
      </c>
      <c r="AU354" s="172" t="s">
        <v>93</v>
      </c>
      <c r="AY354" s="172" t="s">
        <v>117</v>
      </c>
      <c r="BE354" s="259">
        <f t="shared" si="34"/>
        <v>0</v>
      </c>
      <c r="BF354" s="259">
        <f t="shared" si="35"/>
        <v>0</v>
      </c>
      <c r="BG354" s="259">
        <f t="shared" si="36"/>
        <v>0</v>
      </c>
      <c r="BH354" s="259">
        <f t="shared" si="37"/>
        <v>0</v>
      </c>
      <c r="BI354" s="259">
        <f t="shared" si="38"/>
        <v>0</v>
      </c>
      <c r="BJ354" s="172" t="s">
        <v>16</v>
      </c>
      <c r="BK354" s="259">
        <f t="shared" si="39"/>
        <v>0</v>
      </c>
      <c r="BL354" s="172" t="s">
        <v>132</v>
      </c>
      <c r="BM354" s="172" t="s">
        <v>3758</v>
      </c>
    </row>
    <row r="355" spans="2:65" s="182" customFormat="1" ht="25.5" customHeight="1">
      <c r="B355" s="183"/>
      <c r="C355" s="151" t="s">
        <v>1087</v>
      </c>
      <c r="D355" s="151" t="s">
        <v>118</v>
      </c>
      <c r="E355" s="152" t="s">
        <v>3759</v>
      </c>
      <c r="F355" s="341" t="s">
        <v>3760</v>
      </c>
      <c r="G355" s="341"/>
      <c r="H355" s="341"/>
      <c r="I355" s="341"/>
      <c r="J355" s="153" t="s">
        <v>238</v>
      </c>
      <c r="K355" s="154">
        <v>1</v>
      </c>
      <c r="L355" s="342"/>
      <c r="M355" s="342"/>
      <c r="N355" s="343">
        <f t="shared" si="30"/>
        <v>0</v>
      </c>
      <c r="O355" s="343"/>
      <c r="P355" s="343"/>
      <c r="Q355" s="343"/>
      <c r="R355" s="186"/>
      <c r="T355" s="254" t="s">
        <v>5</v>
      </c>
      <c r="U355" s="255" t="s">
        <v>36</v>
      </c>
      <c r="V355" s="256"/>
      <c r="W355" s="257">
        <f t="shared" si="31"/>
        <v>0</v>
      </c>
      <c r="X355" s="257">
        <v>0</v>
      </c>
      <c r="Y355" s="257">
        <f t="shared" si="32"/>
        <v>0</v>
      </c>
      <c r="Z355" s="257">
        <v>0</v>
      </c>
      <c r="AA355" s="258">
        <f t="shared" si="33"/>
        <v>0</v>
      </c>
      <c r="AR355" s="172" t="s">
        <v>132</v>
      </c>
      <c r="AT355" s="172" t="s">
        <v>118</v>
      </c>
      <c r="AU355" s="172" t="s">
        <v>93</v>
      </c>
      <c r="AY355" s="172" t="s">
        <v>117</v>
      </c>
      <c r="BE355" s="259">
        <f t="shared" si="34"/>
        <v>0</v>
      </c>
      <c r="BF355" s="259">
        <f t="shared" si="35"/>
        <v>0</v>
      </c>
      <c r="BG355" s="259">
        <f t="shared" si="36"/>
        <v>0</v>
      </c>
      <c r="BH355" s="259">
        <f t="shared" si="37"/>
        <v>0</v>
      </c>
      <c r="BI355" s="259">
        <f t="shared" si="38"/>
        <v>0</v>
      </c>
      <c r="BJ355" s="172" t="s">
        <v>16</v>
      </c>
      <c r="BK355" s="259">
        <f t="shared" si="39"/>
        <v>0</v>
      </c>
      <c r="BL355" s="172" t="s">
        <v>132</v>
      </c>
      <c r="BM355" s="172" t="s">
        <v>3761</v>
      </c>
    </row>
    <row r="356" spans="2:65" s="182" customFormat="1" ht="16.5" customHeight="1">
      <c r="B356" s="183"/>
      <c r="C356" s="151" t="s">
        <v>1091</v>
      </c>
      <c r="D356" s="151" t="s">
        <v>118</v>
      </c>
      <c r="E356" s="152" t="s">
        <v>3762</v>
      </c>
      <c r="F356" s="341" t="s">
        <v>3763</v>
      </c>
      <c r="G356" s="341"/>
      <c r="H356" s="341"/>
      <c r="I356" s="341"/>
      <c r="J356" s="153" t="s">
        <v>142</v>
      </c>
      <c r="K356" s="154">
        <v>1</v>
      </c>
      <c r="L356" s="342"/>
      <c r="M356" s="342"/>
      <c r="N356" s="343">
        <f t="shared" si="30"/>
        <v>0</v>
      </c>
      <c r="O356" s="343"/>
      <c r="P356" s="343"/>
      <c r="Q356" s="343"/>
      <c r="R356" s="186"/>
      <c r="T356" s="254" t="s">
        <v>5</v>
      </c>
      <c r="U356" s="255" t="s">
        <v>36</v>
      </c>
      <c r="V356" s="256"/>
      <c r="W356" s="257">
        <f t="shared" si="31"/>
        <v>0</v>
      </c>
      <c r="X356" s="257">
        <v>0</v>
      </c>
      <c r="Y356" s="257">
        <f t="shared" si="32"/>
        <v>0</v>
      </c>
      <c r="Z356" s="257">
        <v>0</v>
      </c>
      <c r="AA356" s="258">
        <f t="shared" si="33"/>
        <v>0</v>
      </c>
      <c r="AR356" s="172" t="s">
        <v>132</v>
      </c>
      <c r="AT356" s="172" t="s">
        <v>118</v>
      </c>
      <c r="AU356" s="172" t="s">
        <v>93</v>
      </c>
      <c r="AY356" s="172" t="s">
        <v>117</v>
      </c>
      <c r="BE356" s="259">
        <f t="shared" si="34"/>
        <v>0</v>
      </c>
      <c r="BF356" s="259">
        <f t="shared" si="35"/>
        <v>0</v>
      </c>
      <c r="BG356" s="259">
        <f t="shared" si="36"/>
        <v>0</v>
      </c>
      <c r="BH356" s="259">
        <f t="shared" si="37"/>
        <v>0</v>
      </c>
      <c r="BI356" s="259">
        <f t="shared" si="38"/>
        <v>0</v>
      </c>
      <c r="BJ356" s="172" t="s">
        <v>16</v>
      </c>
      <c r="BK356" s="259">
        <f t="shared" si="39"/>
        <v>0</v>
      </c>
      <c r="BL356" s="172" t="s">
        <v>132</v>
      </c>
      <c r="BM356" s="172" t="s">
        <v>3764</v>
      </c>
    </row>
    <row r="357" spans="2:65" s="182" customFormat="1" ht="25.5" customHeight="1">
      <c r="B357" s="183"/>
      <c r="C357" s="151" t="s">
        <v>1095</v>
      </c>
      <c r="D357" s="151" t="s">
        <v>118</v>
      </c>
      <c r="E357" s="152" t="s">
        <v>3765</v>
      </c>
      <c r="F357" s="341" t="s">
        <v>3766</v>
      </c>
      <c r="G357" s="341"/>
      <c r="H357" s="341"/>
      <c r="I357" s="341"/>
      <c r="J357" s="153" t="s">
        <v>238</v>
      </c>
      <c r="K357" s="154">
        <v>1</v>
      </c>
      <c r="L357" s="342"/>
      <c r="M357" s="342"/>
      <c r="N357" s="343">
        <f t="shared" si="30"/>
        <v>0</v>
      </c>
      <c r="O357" s="343"/>
      <c r="P357" s="343"/>
      <c r="Q357" s="343"/>
      <c r="R357" s="186"/>
      <c r="T357" s="254" t="s">
        <v>5</v>
      </c>
      <c r="U357" s="255" t="s">
        <v>36</v>
      </c>
      <c r="V357" s="256"/>
      <c r="W357" s="257">
        <f t="shared" si="31"/>
        <v>0</v>
      </c>
      <c r="X357" s="257">
        <v>0</v>
      </c>
      <c r="Y357" s="257">
        <f t="shared" si="32"/>
        <v>0</v>
      </c>
      <c r="Z357" s="257">
        <v>0</v>
      </c>
      <c r="AA357" s="258">
        <f t="shared" si="33"/>
        <v>0</v>
      </c>
      <c r="AR357" s="172" t="s">
        <v>132</v>
      </c>
      <c r="AT357" s="172" t="s">
        <v>118</v>
      </c>
      <c r="AU357" s="172" t="s">
        <v>93</v>
      </c>
      <c r="AY357" s="172" t="s">
        <v>117</v>
      </c>
      <c r="BE357" s="259">
        <f t="shared" si="34"/>
        <v>0</v>
      </c>
      <c r="BF357" s="259">
        <f t="shared" si="35"/>
        <v>0</v>
      </c>
      <c r="BG357" s="259">
        <f t="shared" si="36"/>
        <v>0</v>
      </c>
      <c r="BH357" s="259">
        <f t="shared" si="37"/>
        <v>0</v>
      </c>
      <c r="BI357" s="259">
        <f t="shared" si="38"/>
        <v>0</v>
      </c>
      <c r="BJ357" s="172" t="s">
        <v>16</v>
      </c>
      <c r="BK357" s="259">
        <f t="shared" si="39"/>
        <v>0</v>
      </c>
      <c r="BL357" s="172" t="s">
        <v>132</v>
      </c>
      <c r="BM357" s="172" t="s">
        <v>3767</v>
      </c>
    </row>
    <row r="358" spans="2:65" s="182" customFormat="1" ht="25.5" customHeight="1">
      <c r="B358" s="183"/>
      <c r="C358" s="151" t="s">
        <v>1099</v>
      </c>
      <c r="D358" s="151" t="s">
        <v>118</v>
      </c>
      <c r="E358" s="152" t="s">
        <v>3768</v>
      </c>
      <c r="F358" s="341" t="s">
        <v>3769</v>
      </c>
      <c r="G358" s="341"/>
      <c r="H358" s="341"/>
      <c r="I358" s="341"/>
      <c r="J358" s="153" t="s">
        <v>238</v>
      </c>
      <c r="K358" s="154">
        <v>1</v>
      </c>
      <c r="L358" s="342"/>
      <c r="M358" s="342"/>
      <c r="N358" s="343">
        <f t="shared" si="30"/>
        <v>0</v>
      </c>
      <c r="O358" s="343"/>
      <c r="P358" s="343"/>
      <c r="Q358" s="343"/>
      <c r="R358" s="186"/>
      <c r="T358" s="254" t="s">
        <v>5</v>
      </c>
      <c r="U358" s="255" t="s">
        <v>36</v>
      </c>
      <c r="V358" s="256"/>
      <c r="W358" s="257">
        <f t="shared" si="31"/>
        <v>0</v>
      </c>
      <c r="X358" s="257">
        <v>0</v>
      </c>
      <c r="Y358" s="257">
        <f t="shared" si="32"/>
        <v>0</v>
      </c>
      <c r="Z358" s="257">
        <v>0</v>
      </c>
      <c r="AA358" s="258">
        <f t="shared" si="33"/>
        <v>0</v>
      </c>
      <c r="AR358" s="172" t="s">
        <v>132</v>
      </c>
      <c r="AT358" s="172" t="s">
        <v>118</v>
      </c>
      <c r="AU358" s="172" t="s">
        <v>93</v>
      </c>
      <c r="AY358" s="172" t="s">
        <v>117</v>
      </c>
      <c r="BE358" s="259">
        <f t="shared" si="34"/>
        <v>0</v>
      </c>
      <c r="BF358" s="259">
        <f t="shared" si="35"/>
        <v>0</v>
      </c>
      <c r="BG358" s="259">
        <f t="shared" si="36"/>
        <v>0</v>
      </c>
      <c r="BH358" s="259">
        <f t="shared" si="37"/>
        <v>0</v>
      </c>
      <c r="BI358" s="259">
        <f t="shared" si="38"/>
        <v>0</v>
      </c>
      <c r="BJ358" s="172" t="s">
        <v>16</v>
      </c>
      <c r="BK358" s="259">
        <f t="shared" si="39"/>
        <v>0</v>
      </c>
      <c r="BL358" s="172" t="s">
        <v>132</v>
      </c>
      <c r="BM358" s="172" t="s">
        <v>3770</v>
      </c>
    </row>
    <row r="359" spans="2:65" s="182" customFormat="1" ht="25.5" customHeight="1">
      <c r="B359" s="183"/>
      <c r="C359" s="151" t="s">
        <v>1103</v>
      </c>
      <c r="D359" s="151" t="s">
        <v>118</v>
      </c>
      <c r="E359" s="152" t="s">
        <v>3771</v>
      </c>
      <c r="F359" s="341" t="s">
        <v>3772</v>
      </c>
      <c r="G359" s="341"/>
      <c r="H359" s="341"/>
      <c r="I359" s="341"/>
      <c r="J359" s="153" t="s">
        <v>238</v>
      </c>
      <c r="K359" s="154">
        <v>1</v>
      </c>
      <c r="L359" s="342"/>
      <c r="M359" s="342"/>
      <c r="N359" s="343">
        <f t="shared" si="30"/>
        <v>0</v>
      </c>
      <c r="O359" s="343"/>
      <c r="P359" s="343"/>
      <c r="Q359" s="343"/>
      <c r="R359" s="186"/>
      <c r="T359" s="254" t="s">
        <v>5</v>
      </c>
      <c r="U359" s="255" t="s">
        <v>36</v>
      </c>
      <c r="V359" s="256"/>
      <c r="W359" s="257">
        <f t="shared" si="31"/>
        <v>0</v>
      </c>
      <c r="X359" s="257">
        <v>0</v>
      </c>
      <c r="Y359" s="257">
        <f t="shared" si="32"/>
        <v>0</v>
      </c>
      <c r="Z359" s="257">
        <v>0</v>
      </c>
      <c r="AA359" s="258">
        <f t="shared" si="33"/>
        <v>0</v>
      </c>
      <c r="AR359" s="172" t="s">
        <v>132</v>
      </c>
      <c r="AT359" s="172" t="s">
        <v>118</v>
      </c>
      <c r="AU359" s="172" t="s">
        <v>93</v>
      </c>
      <c r="AY359" s="172" t="s">
        <v>117</v>
      </c>
      <c r="BE359" s="259">
        <f t="shared" si="34"/>
        <v>0</v>
      </c>
      <c r="BF359" s="259">
        <f t="shared" si="35"/>
        <v>0</v>
      </c>
      <c r="BG359" s="259">
        <f t="shared" si="36"/>
        <v>0</v>
      </c>
      <c r="BH359" s="259">
        <f t="shared" si="37"/>
        <v>0</v>
      </c>
      <c r="BI359" s="259">
        <f t="shared" si="38"/>
        <v>0</v>
      </c>
      <c r="BJ359" s="172" t="s">
        <v>16</v>
      </c>
      <c r="BK359" s="259">
        <f t="shared" si="39"/>
        <v>0</v>
      </c>
      <c r="BL359" s="172" t="s">
        <v>132</v>
      </c>
      <c r="BM359" s="172" t="s">
        <v>3773</v>
      </c>
    </row>
    <row r="360" spans="2:65" s="182" customFormat="1" ht="25.5" customHeight="1">
      <c r="B360" s="183"/>
      <c r="C360" s="151" t="s">
        <v>1107</v>
      </c>
      <c r="D360" s="151" t="s">
        <v>118</v>
      </c>
      <c r="E360" s="152" t="s">
        <v>3774</v>
      </c>
      <c r="F360" s="341" t="s">
        <v>3775</v>
      </c>
      <c r="G360" s="341"/>
      <c r="H360" s="341"/>
      <c r="I360" s="341"/>
      <c r="J360" s="153" t="s">
        <v>238</v>
      </c>
      <c r="K360" s="154">
        <v>1</v>
      </c>
      <c r="L360" s="342"/>
      <c r="M360" s="342"/>
      <c r="N360" s="343">
        <f t="shared" si="30"/>
        <v>0</v>
      </c>
      <c r="O360" s="343"/>
      <c r="P360" s="343"/>
      <c r="Q360" s="343"/>
      <c r="R360" s="186"/>
      <c r="T360" s="254" t="s">
        <v>5</v>
      </c>
      <c r="U360" s="255" t="s">
        <v>36</v>
      </c>
      <c r="V360" s="256"/>
      <c r="W360" s="257">
        <f t="shared" si="31"/>
        <v>0</v>
      </c>
      <c r="X360" s="257">
        <v>0</v>
      </c>
      <c r="Y360" s="257">
        <f t="shared" si="32"/>
        <v>0</v>
      </c>
      <c r="Z360" s="257">
        <v>0</v>
      </c>
      <c r="AA360" s="258">
        <f t="shared" si="33"/>
        <v>0</v>
      </c>
      <c r="AR360" s="172" t="s">
        <v>132</v>
      </c>
      <c r="AT360" s="172" t="s">
        <v>118</v>
      </c>
      <c r="AU360" s="172" t="s">
        <v>93</v>
      </c>
      <c r="AY360" s="172" t="s">
        <v>117</v>
      </c>
      <c r="BE360" s="259">
        <f t="shared" si="34"/>
        <v>0</v>
      </c>
      <c r="BF360" s="259">
        <f t="shared" si="35"/>
        <v>0</v>
      </c>
      <c r="BG360" s="259">
        <f t="shared" si="36"/>
        <v>0</v>
      </c>
      <c r="BH360" s="259">
        <f t="shared" si="37"/>
        <v>0</v>
      </c>
      <c r="BI360" s="259">
        <f t="shared" si="38"/>
        <v>0</v>
      </c>
      <c r="BJ360" s="172" t="s">
        <v>16</v>
      </c>
      <c r="BK360" s="259">
        <f t="shared" si="39"/>
        <v>0</v>
      </c>
      <c r="BL360" s="172" t="s">
        <v>132</v>
      </c>
      <c r="BM360" s="172" t="s">
        <v>3776</v>
      </c>
    </row>
    <row r="361" spans="2:65" s="182" customFormat="1" ht="25.5" customHeight="1">
      <c r="B361" s="183"/>
      <c r="C361" s="151" t="s">
        <v>1111</v>
      </c>
      <c r="D361" s="151" t="s">
        <v>118</v>
      </c>
      <c r="E361" s="152" t="s">
        <v>3777</v>
      </c>
      <c r="F361" s="341" t="s">
        <v>3778</v>
      </c>
      <c r="G361" s="341"/>
      <c r="H361" s="341"/>
      <c r="I361" s="341"/>
      <c r="J361" s="153" t="s">
        <v>238</v>
      </c>
      <c r="K361" s="154">
        <v>1</v>
      </c>
      <c r="L361" s="342"/>
      <c r="M361" s="342"/>
      <c r="N361" s="343">
        <f t="shared" si="30"/>
        <v>0</v>
      </c>
      <c r="O361" s="343"/>
      <c r="P361" s="343"/>
      <c r="Q361" s="343"/>
      <c r="R361" s="186"/>
      <c r="T361" s="254" t="s">
        <v>5</v>
      </c>
      <c r="U361" s="255" t="s">
        <v>36</v>
      </c>
      <c r="V361" s="256"/>
      <c r="W361" s="257">
        <f t="shared" si="31"/>
        <v>0</v>
      </c>
      <c r="X361" s="257">
        <v>0</v>
      </c>
      <c r="Y361" s="257">
        <f t="shared" si="32"/>
        <v>0</v>
      </c>
      <c r="Z361" s="257">
        <v>0</v>
      </c>
      <c r="AA361" s="258">
        <f t="shared" si="33"/>
        <v>0</v>
      </c>
      <c r="AR361" s="172" t="s">
        <v>132</v>
      </c>
      <c r="AT361" s="172" t="s">
        <v>118</v>
      </c>
      <c r="AU361" s="172" t="s">
        <v>93</v>
      </c>
      <c r="AY361" s="172" t="s">
        <v>117</v>
      </c>
      <c r="BE361" s="259">
        <f t="shared" si="34"/>
        <v>0</v>
      </c>
      <c r="BF361" s="259">
        <f t="shared" si="35"/>
        <v>0</v>
      </c>
      <c r="BG361" s="259">
        <f t="shared" si="36"/>
        <v>0</v>
      </c>
      <c r="BH361" s="259">
        <f t="shared" si="37"/>
        <v>0</v>
      </c>
      <c r="BI361" s="259">
        <f t="shared" si="38"/>
        <v>0</v>
      </c>
      <c r="BJ361" s="172" t="s">
        <v>16</v>
      </c>
      <c r="BK361" s="259">
        <f t="shared" si="39"/>
        <v>0</v>
      </c>
      <c r="BL361" s="172" t="s">
        <v>132</v>
      </c>
      <c r="BM361" s="172" t="s">
        <v>3779</v>
      </c>
    </row>
    <row r="362" spans="2:65" s="182" customFormat="1" ht="25.5" customHeight="1">
      <c r="B362" s="183"/>
      <c r="C362" s="151" t="s">
        <v>1115</v>
      </c>
      <c r="D362" s="151" t="s">
        <v>118</v>
      </c>
      <c r="E362" s="152" t="s">
        <v>3780</v>
      </c>
      <c r="F362" s="341" t="s">
        <v>3781</v>
      </c>
      <c r="G362" s="341"/>
      <c r="H362" s="341"/>
      <c r="I362" s="341"/>
      <c r="J362" s="153" t="s">
        <v>238</v>
      </c>
      <c r="K362" s="154">
        <v>1</v>
      </c>
      <c r="L362" s="342"/>
      <c r="M362" s="342"/>
      <c r="N362" s="343">
        <f t="shared" si="30"/>
        <v>0</v>
      </c>
      <c r="O362" s="343"/>
      <c r="P362" s="343"/>
      <c r="Q362" s="343"/>
      <c r="R362" s="186"/>
      <c r="T362" s="254" t="s">
        <v>5</v>
      </c>
      <c r="U362" s="255" t="s">
        <v>36</v>
      </c>
      <c r="V362" s="256"/>
      <c r="W362" s="257">
        <f t="shared" si="31"/>
        <v>0</v>
      </c>
      <c r="X362" s="257">
        <v>0</v>
      </c>
      <c r="Y362" s="257">
        <f t="shared" si="32"/>
        <v>0</v>
      </c>
      <c r="Z362" s="257">
        <v>0</v>
      </c>
      <c r="AA362" s="258">
        <f t="shared" si="33"/>
        <v>0</v>
      </c>
      <c r="AR362" s="172" t="s">
        <v>132</v>
      </c>
      <c r="AT362" s="172" t="s">
        <v>118</v>
      </c>
      <c r="AU362" s="172" t="s">
        <v>93</v>
      </c>
      <c r="AY362" s="172" t="s">
        <v>117</v>
      </c>
      <c r="BE362" s="259">
        <f t="shared" si="34"/>
        <v>0</v>
      </c>
      <c r="BF362" s="259">
        <f t="shared" si="35"/>
        <v>0</v>
      </c>
      <c r="BG362" s="259">
        <f t="shared" si="36"/>
        <v>0</v>
      </c>
      <c r="BH362" s="259">
        <f t="shared" si="37"/>
        <v>0</v>
      </c>
      <c r="BI362" s="259">
        <f t="shared" si="38"/>
        <v>0</v>
      </c>
      <c r="BJ362" s="172" t="s">
        <v>16</v>
      </c>
      <c r="BK362" s="259">
        <f t="shared" si="39"/>
        <v>0</v>
      </c>
      <c r="BL362" s="172" t="s">
        <v>132</v>
      </c>
      <c r="BM362" s="172" t="s">
        <v>3782</v>
      </c>
    </row>
    <row r="363" spans="2:65" s="182" customFormat="1" ht="25.5" customHeight="1">
      <c r="B363" s="183"/>
      <c r="C363" s="151" t="s">
        <v>1119</v>
      </c>
      <c r="D363" s="151" t="s">
        <v>118</v>
      </c>
      <c r="E363" s="152" t="s">
        <v>3783</v>
      </c>
      <c r="F363" s="341" t="s">
        <v>3784</v>
      </c>
      <c r="G363" s="341"/>
      <c r="H363" s="341"/>
      <c r="I363" s="341"/>
      <c r="J363" s="153" t="s">
        <v>238</v>
      </c>
      <c r="K363" s="154">
        <v>1</v>
      </c>
      <c r="L363" s="342"/>
      <c r="M363" s="342"/>
      <c r="N363" s="343">
        <f t="shared" si="30"/>
        <v>0</v>
      </c>
      <c r="O363" s="343"/>
      <c r="P363" s="343"/>
      <c r="Q363" s="343"/>
      <c r="R363" s="186"/>
      <c r="T363" s="254" t="s">
        <v>5</v>
      </c>
      <c r="U363" s="255" t="s">
        <v>36</v>
      </c>
      <c r="V363" s="256"/>
      <c r="W363" s="257">
        <f t="shared" si="31"/>
        <v>0</v>
      </c>
      <c r="X363" s="257">
        <v>0</v>
      </c>
      <c r="Y363" s="257">
        <f t="shared" si="32"/>
        <v>0</v>
      </c>
      <c r="Z363" s="257">
        <v>0</v>
      </c>
      <c r="AA363" s="258">
        <f t="shared" si="33"/>
        <v>0</v>
      </c>
      <c r="AR363" s="172" t="s">
        <v>132</v>
      </c>
      <c r="AT363" s="172" t="s">
        <v>118</v>
      </c>
      <c r="AU363" s="172" t="s">
        <v>93</v>
      </c>
      <c r="AY363" s="172" t="s">
        <v>117</v>
      </c>
      <c r="BE363" s="259">
        <f t="shared" si="34"/>
        <v>0</v>
      </c>
      <c r="BF363" s="259">
        <f t="shared" si="35"/>
        <v>0</v>
      </c>
      <c r="BG363" s="259">
        <f t="shared" si="36"/>
        <v>0</v>
      </c>
      <c r="BH363" s="259">
        <f t="shared" si="37"/>
        <v>0</v>
      </c>
      <c r="BI363" s="259">
        <f t="shared" si="38"/>
        <v>0</v>
      </c>
      <c r="BJ363" s="172" t="s">
        <v>16</v>
      </c>
      <c r="BK363" s="259">
        <f t="shared" si="39"/>
        <v>0</v>
      </c>
      <c r="BL363" s="172" t="s">
        <v>132</v>
      </c>
      <c r="BM363" s="172" t="s">
        <v>3785</v>
      </c>
    </row>
    <row r="364" spans="2:65" s="182" customFormat="1" ht="25.5" customHeight="1">
      <c r="B364" s="183"/>
      <c r="C364" s="151" t="s">
        <v>1123</v>
      </c>
      <c r="D364" s="151" t="s">
        <v>118</v>
      </c>
      <c r="E364" s="152" t="s">
        <v>3786</v>
      </c>
      <c r="F364" s="341" t="s">
        <v>3787</v>
      </c>
      <c r="G364" s="341"/>
      <c r="H364" s="341"/>
      <c r="I364" s="341"/>
      <c r="J364" s="153" t="s">
        <v>238</v>
      </c>
      <c r="K364" s="154">
        <v>1</v>
      </c>
      <c r="L364" s="342"/>
      <c r="M364" s="342"/>
      <c r="N364" s="343">
        <f t="shared" si="30"/>
        <v>0</v>
      </c>
      <c r="O364" s="343"/>
      <c r="P364" s="343"/>
      <c r="Q364" s="343"/>
      <c r="R364" s="186"/>
      <c r="T364" s="254" t="s">
        <v>5</v>
      </c>
      <c r="U364" s="255" t="s">
        <v>36</v>
      </c>
      <c r="V364" s="256"/>
      <c r="W364" s="257">
        <f t="shared" si="31"/>
        <v>0</v>
      </c>
      <c r="X364" s="257">
        <v>0</v>
      </c>
      <c r="Y364" s="257">
        <f t="shared" si="32"/>
        <v>0</v>
      </c>
      <c r="Z364" s="257">
        <v>0</v>
      </c>
      <c r="AA364" s="258">
        <f t="shared" si="33"/>
        <v>0</v>
      </c>
      <c r="AR364" s="172" t="s">
        <v>132</v>
      </c>
      <c r="AT364" s="172" t="s">
        <v>118</v>
      </c>
      <c r="AU364" s="172" t="s">
        <v>93</v>
      </c>
      <c r="AY364" s="172" t="s">
        <v>117</v>
      </c>
      <c r="BE364" s="259">
        <f t="shared" si="34"/>
        <v>0</v>
      </c>
      <c r="BF364" s="259">
        <f t="shared" si="35"/>
        <v>0</v>
      </c>
      <c r="BG364" s="259">
        <f t="shared" si="36"/>
        <v>0</v>
      </c>
      <c r="BH364" s="259">
        <f t="shared" si="37"/>
        <v>0</v>
      </c>
      <c r="BI364" s="259">
        <f t="shared" si="38"/>
        <v>0</v>
      </c>
      <c r="BJ364" s="172" t="s">
        <v>16</v>
      </c>
      <c r="BK364" s="259">
        <f t="shared" si="39"/>
        <v>0</v>
      </c>
      <c r="BL364" s="172" t="s">
        <v>132</v>
      </c>
      <c r="BM364" s="172" t="s">
        <v>3788</v>
      </c>
    </row>
    <row r="365" spans="2:65" s="182" customFormat="1" ht="25.5" customHeight="1">
      <c r="B365" s="183"/>
      <c r="C365" s="151" t="s">
        <v>1127</v>
      </c>
      <c r="D365" s="151" t="s">
        <v>118</v>
      </c>
      <c r="E365" s="152" t="s">
        <v>3789</v>
      </c>
      <c r="F365" s="341" t="s">
        <v>3790</v>
      </c>
      <c r="G365" s="341"/>
      <c r="H365" s="341"/>
      <c r="I365" s="341"/>
      <c r="J365" s="153" t="s">
        <v>238</v>
      </c>
      <c r="K365" s="154">
        <v>1</v>
      </c>
      <c r="L365" s="342"/>
      <c r="M365" s="342"/>
      <c r="N365" s="343">
        <f t="shared" si="30"/>
        <v>0</v>
      </c>
      <c r="O365" s="343"/>
      <c r="P365" s="343"/>
      <c r="Q365" s="343"/>
      <c r="R365" s="186"/>
      <c r="T365" s="254" t="s">
        <v>5</v>
      </c>
      <c r="U365" s="255" t="s">
        <v>36</v>
      </c>
      <c r="V365" s="256"/>
      <c r="W365" s="257">
        <f t="shared" si="31"/>
        <v>0</v>
      </c>
      <c r="X365" s="257">
        <v>0</v>
      </c>
      <c r="Y365" s="257">
        <f t="shared" si="32"/>
        <v>0</v>
      </c>
      <c r="Z365" s="257">
        <v>0</v>
      </c>
      <c r="AA365" s="258">
        <f t="shared" si="33"/>
        <v>0</v>
      </c>
      <c r="AR365" s="172" t="s">
        <v>132</v>
      </c>
      <c r="AT365" s="172" t="s">
        <v>118</v>
      </c>
      <c r="AU365" s="172" t="s">
        <v>93</v>
      </c>
      <c r="AY365" s="172" t="s">
        <v>117</v>
      </c>
      <c r="BE365" s="259">
        <f t="shared" si="34"/>
        <v>0</v>
      </c>
      <c r="BF365" s="259">
        <f t="shared" si="35"/>
        <v>0</v>
      </c>
      <c r="BG365" s="259">
        <f t="shared" si="36"/>
        <v>0</v>
      </c>
      <c r="BH365" s="259">
        <f t="shared" si="37"/>
        <v>0</v>
      </c>
      <c r="BI365" s="259">
        <f t="shared" si="38"/>
        <v>0</v>
      </c>
      <c r="BJ365" s="172" t="s">
        <v>16</v>
      </c>
      <c r="BK365" s="259">
        <f t="shared" si="39"/>
        <v>0</v>
      </c>
      <c r="BL365" s="172" t="s">
        <v>132</v>
      </c>
      <c r="BM365" s="172" t="s">
        <v>3791</v>
      </c>
    </row>
    <row r="366" spans="2:65" s="182" customFormat="1" ht="25.5" customHeight="1">
      <c r="B366" s="183"/>
      <c r="C366" s="151" t="s">
        <v>1131</v>
      </c>
      <c r="D366" s="151" t="s">
        <v>118</v>
      </c>
      <c r="E366" s="152" t="s">
        <v>3792</v>
      </c>
      <c r="F366" s="341" t="s">
        <v>3793</v>
      </c>
      <c r="G366" s="341"/>
      <c r="H366" s="341"/>
      <c r="I366" s="341"/>
      <c r="J366" s="153" t="s">
        <v>238</v>
      </c>
      <c r="K366" s="154">
        <v>1</v>
      </c>
      <c r="L366" s="342"/>
      <c r="M366" s="342"/>
      <c r="N366" s="343">
        <f t="shared" si="30"/>
        <v>0</v>
      </c>
      <c r="O366" s="343"/>
      <c r="P366" s="343"/>
      <c r="Q366" s="343"/>
      <c r="R366" s="186"/>
      <c r="T366" s="254" t="s">
        <v>5</v>
      </c>
      <c r="U366" s="255" t="s">
        <v>36</v>
      </c>
      <c r="V366" s="256"/>
      <c r="W366" s="257">
        <f t="shared" si="31"/>
        <v>0</v>
      </c>
      <c r="X366" s="257">
        <v>0</v>
      </c>
      <c r="Y366" s="257">
        <f t="shared" si="32"/>
        <v>0</v>
      </c>
      <c r="Z366" s="257">
        <v>0</v>
      </c>
      <c r="AA366" s="258">
        <f t="shared" si="33"/>
        <v>0</v>
      </c>
      <c r="AR366" s="172" t="s">
        <v>132</v>
      </c>
      <c r="AT366" s="172" t="s">
        <v>118</v>
      </c>
      <c r="AU366" s="172" t="s">
        <v>93</v>
      </c>
      <c r="AY366" s="172" t="s">
        <v>117</v>
      </c>
      <c r="BE366" s="259">
        <f t="shared" si="34"/>
        <v>0</v>
      </c>
      <c r="BF366" s="259">
        <f t="shared" si="35"/>
        <v>0</v>
      </c>
      <c r="BG366" s="259">
        <f t="shared" si="36"/>
        <v>0</v>
      </c>
      <c r="BH366" s="259">
        <f t="shared" si="37"/>
        <v>0</v>
      </c>
      <c r="BI366" s="259">
        <f t="shared" si="38"/>
        <v>0</v>
      </c>
      <c r="BJ366" s="172" t="s">
        <v>16</v>
      </c>
      <c r="BK366" s="259">
        <f t="shared" si="39"/>
        <v>0</v>
      </c>
      <c r="BL366" s="172" t="s">
        <v>132</v>
      </c>
      <c r="BM366" s="172" t="s">
        <v>3794</v>
      </c>
    </row>
    <row r="367" spans="2:65" s="182" customFormat="1" ht="25.5" customHeight="1">
      <c r="B367" s="183"/>
      <c r="C367" s="151" t="s">
        <v>1135</v>
      </c>
      <c r="D367" s="151" t="s">
        <v>118</v>
      </c>
      <c r="E367" s="152" t="s">
        <v>3795</v>
      </c>
      <c r="F367" s="341" t="s">
        <v>3796</v>
      </c>
      <c r="G367" s="341"/>
      <c r="H367" s="341"/>
      <c r="I367" s="341"/>
      <c r="J367" s="153" t="s">
        <v>238</v>
      </c>
      <c r="K367" s="154">
        <v>1</v>
      </c>
      <c r="L367" s="342"/>
      <c r="M367" s="342"/>
      <c r="N367" s="343">
        <f t="shared" si="30"/>
        <v>0</v>
      </c>
      <c r="O367" s="343"/>
      <c r="P367" s="343"/>
      <c r="Q367" s="343"/>
      <c r="R367" s="186"/>
      <c r="T367" s="254" t="s">
        <v>5</v>
      </c>
      <c r="U367" s="255" t="s">
        <v>36</v>
      </c>
      <c r="V367" s="256"/>
      <c r="W367" s="257">
        <f t="shared" si="31"/>
        <v>0</v>
      </c>
      <c r="X367" s="257">
        <v>0</v>
      </c>
      <c r="Y367" s="257">
        <f t="shared" si="32"/>
        <v>0</v>
      </c>
      <c r="Z367" s="257">
        <v>0</v>
      </c>
      <c r="AA367" s="258">
        <f t="shared" si="33"/>
        <v>0</v>
      </c>
      <c r="AR367" s="172" t="s">
        <v>132</v>
      </c>
      <c r="AT367" s="172" t="s">
        <v>118</v>
      </c>
      <c r="AU367" s="172" t="s">
        <v>93</v>
      </c>
      <c r="AY367" s="172" t="s">
        <v>117</v>
      </c>
      <c r="BE367" s="259">
        <f t="shared" si="34"/>
        <v>0</v>
      </c>
      <c r="BF367" s="259">
        <f t="shared" si="35"/>
        <v>0</v>
      </c>
      <c r="BG367" s="259">
        <f t="shared" si="36"/>
        <v>0</v>
      </c>
      <c r="BH367" s="259">
        <f t="shared" si="37"/>
        <v>0</v>
      </c>
      <c r="BI367" s="259">
        <f t="shared" si="38"/>
        <v>0</v>
      </c>
      <c r="BJ367" s="172" t="s">
        <v>16</v>
      </c>
      <c r="BK367" s="259">
        <f t="shared" si="39"/>
        <v>0</v>
      </c>
      <c r="BL367" s="172" t="s">
        <v>132</v>
      </c>
      <c r="BM367" s="172" t="s">
        <v>3797</v>
      </c>
    </row>
    <row r="368" spans="2:65" s="182" customFormat="1" ht="25.5" customHeight="1">
      <c r="B368" s="183"/>
      <c r="C368" s="151" t="s">
        <v>1139</v>
      </c>
      <c r="D368" s="151" t="s">
        <v>118</v>
      </c>
      <c r="E368" s="152" t="s">
        <v>3798</v>
      </c>
      <c r="F368" s="341" t="s">
        <v>3799</v>
      </c>
      <c r="G368" s="341"/>
      <c r="H368" s="341"/>
      <c r="I368" s="341"/>
      <c r="J368" s="153" t="s">
        <v>238</v>
      </c>
      <c r="K368" s="154">
        <v>10</v>
      </c>
      <c r="L368" s="342"/>
      <c r="M368" s="342"/>
      <c r="N368" s="343">
        <f t="shared" si="30"/>
        <v>0</v>
      </c>
      <c r="O368" s="343"/>
      <c r="P368" s="343"/>
      <c r="Q368" s="343"/>
      <c r="R368" s="186"/>
      <c r="T368" s="254" t="s">
        <v>5</v>
      </c>
      <c r="U368" s="255" t="s">
        <v>36</v>
      </c>
      <c r="V368" s="256"/>
      <c r="W368" s="257">
        <f t="shared" si="31"/>
        <v>0</v>
      </c>
      <c r="X368" s="257">
        <v>0</v>
      </c>
      <c r="Y368" s="257">
        <f t="shared" si="32"/>
        <v>0</v>
      </c>
      <c r="Z368" s="257">
        <v>0</v>
      </c>
      <c r="AA368" s="258">
        <f t="shared" si="33"/>
        <v>0</v>
      </c>
      <c r="AR368" s="172" t="s">
        <v>132</v>
      </c>
      <c r="AT368" s="172" t="s">
        <v>118</v>
      </c>
      <c r="AU368" s="172" t="s">
        <v>93</v>
      </c>
      <c r="AY368" s="172" t="s">
        <v>117</v>
      </c>
      <c r="BE368" s="259">
        <f t="shared" si="34"/>
        <v>0</v>
      </c>
      <c r="BF368" s="259">
        <f t="shared" si="35"/>
        <v>0</v>
      </c>
      <c r="BG368" s="259">
        <f t="shared" si="36"/>
        <v>0</v>
      </c>
      <c r="BH368" s="259">
        <f t="shared" si="37"/>
        <v>0</v>
      </c>
      <c r="BI368" s="259">
        <f t="shared" si="38"/>
        <v>0</v>
      </c>
      <c r="BJ368" s="172" t="s">
        <v>16</v>
      </c>
      <c r="BK368" s="259">
        <f t="shared" si="39"/>
        <v>0</v>
      </c>
      <c r="BL368" s="172" t="s">
        <v>132</v>
      </c>
      <c r="BM368" s="172" t="s">
        <v>3800</v>
      </c>
    </row>
    <row r="369" spans="2:65" s="182" customFormat="1" ht="25.5" customHeight="1">
      <c r="B369" s="183"/>
      <c r="C369" s="151" t="s">
        <v>1143</v>
      </c>
      <c r="D369" s="151" t="s">
        <v>118</v>
      </c>
      <c r="E369" s="152" t="s">
        <v>3801</v>
      </c>
      <c r="F369" s="341" t="s">
        <v>3802</v>
      </c>
      <c r="G369" s="341"/>
      <c r="H369" s="341"/>
      <c r="I369" s="341"/>
      <c r="J369" s="153" t="s">
        <v>142</v>
      </c>
      <c r="K369" s="154">
        <v>10</v>
      </c>
      <c r="L369" s="342"/>
      <c r="M369" s="342"/>
      <c r="N369" s="343">
        <f t="shared" si="30"/>
        <v>0</v>
      </c>
      <c r="O369" s="343"/>
      <c r="P369" s="343"/>
      <c r="Q369" s="343"/>
      <c r="R369" s="186"/>
      <c r="T369" s="254" t="s">
        <v>5</v>
      </c>
      <c r="U369" s="255" t="s">
        <v>36</v>
      </c>
      <c r="V369" s="256"/>
      <c r="W369" s="257">
        <f t="shared" si="31"/>
        <v>0</v>
      </c>
      <c r="X369" s="257">
        <v>0</v>
      </c>
      <c r="Y369" s="257">
        <f t="shared" si="32"/>
        <v>0</v>
      </c>
      <c r="Z369" s="257">
        <v>0</v>
      </c>
      <c r="AA369" s="258">
        <f t="shared" si="33"/>
        <v>0</v>
      </c>
      <c r="AR369" s="172" t="s">
        <v>132</v>
      </c>
      <c r="AT369" s="172" t="s">
        <v>118</v>
      </c>
      <c r="AU369" s="172" t="s">
        <v>93</v>
      </c>
      <c r="AY369" s="172" t="s">
        <v>117</v>
      </c>
      <c r="BE369" s="259">
        <f t="shared" si="34"/>
        <v>0</v>
      </c>
      <c r="BF369" s="259">
        <f t="shared" si="35"/>
        <v>0</v>
      </c>
      <c r="BG369" s="259">
        <f t="shared" si="36"/>
        <v>0</v>
      </c>
      <c r="BH369" s="259">
        <f t="shared" si="37"/>
        <v>0</v>
      </c>
      <c r="BI369" s="259">
        <f t="shared" si="38"/>
        <v>0</v>
      </c>
      <c r="BJ369" s="172" t="s">
        <v>16</v>
      </c>
      <c r="BK369" s="259">
        <f t="shared" si="39"/>
        <v>0</v>
      </c>
      <c r="BL369" s="172" t="s">
        <v>132</v>
      </c>
      <c r="BM369" s="172" t="s">
        <v>3803</v>
      </c>
    </row>
    <row r="370" spans="2:65" s="182" customFormat="1" ht="25.5" customHeight="1">
      <c r="B370" s="183"/>
      <c r="C370" s="151" t="s">
        <v>1147</v>
      </c>
      <c r="D370" s="151" t="s">
        <v>118</v>
      </c>
      <c r="E370" s="152" t="s">
        <v>3804</v>
      </c>
      <c r="F370" s="341" t="s">
        <v>3805</v>
      </c>
      <c r="G370" s="341"/>
      <c r="H370" s="341"/>
      <c r="I370" s="341"/>
      <c r="J370" s="153" t="s">
        <v>142</v>
      </c>
      <c r="K370" s="154">
        <v>10</v>
      </c>
      <c r="L370" s="342"/>
      <c r="M370" s="342"/>
      <c r="N370" s="343">
        <f aca="true" t="shared" si="40" ref="N370:N433">ROUND(L370*K370,2)</f>
        <v>0</v>
      </c>
      <c r="O370" s="343"/>
      <c r="P370" s="343"/>
      <c r="Q370" s="343"/>
      <c r="R370" s="186"/>
      <c r="T370" s="254" t="s">
        <v>5</v>
      </c>
      <c r="U370" s="255" t="s">
        <v>36</v>
      </c>
      <c r="V370" s="256"/>
      <c r="W370" s="257">
        <f aca="true" t="shared" si="41" ref="W370:W433">V370*K370</f>
        <v>0</v>
      </c>
      <c r="X370" s="257">
        <v>0</v>
      </c>
      <c r="Y370" s="257">
        <f aca="true" t="shared" si="42" ref="Y370:Y433">X370*K370</f>
        <v>0</v>
      </c>
      <c r="Z370" s="257">
        <v>0</v>
      </c>
      <c r="AA370" s="258">
        <f aca="true" t="shared" si="43" ref="AA370:AA433">Z370*K370</f>
        <v>0</v>
      </c>
      <c r="AR370" s="172" t="s">
        <v>132</v>
      </c>
      <c r="AT370" s="172" t="s">
        <v>118</v>
      </c>
      <c r="AU370" s="172" t="s">
        <v>93</v>
      </c>
      <c r="AY370" s="172" t="s">
        <v>117</v>
      </c>
      <c r="BE370" s="259">
        <f aca="true" t="shared" si="44" ref="BE370:BE433">IF(U370="základní",N370,0)</f>
        <v>0</v>
      </c>
      <c r="BF370" s="259">
        <f aca="true" t="shared" si="45" ref="BF370:BF433">IF(U370="snížená",N370,0)</f>
        <v>0</v>
      </c>
      <c r="BG370" s="259">
        <f aca="true" t="shared" si="46" ref="BG370:BG433">IF(U370="zákl. přenesená",N370,0)</f>
        <v>0</v>
      </c>
      <c r="BH370" s="259">
        <f aca="true" t="shared" si="47" ref="BH370:BH433">IF(U370="sníž. přenesená",N370,0)</f>
        <v>0</v>
      </c>
      <c r="BI370" s="259">
        <f aca="true" t="shared" si="48" ref="BI370:BI433">IF(U370="nulová",N370,0)</f>
        <v>0</v>
      </c>
      <c r="BJ370" s="172" t="s">
        <v>16</v>
      </c>
      <c r="BK370" s="259">
        <f aca="true" t="shared" si="49" ref="BK370:BK433">ROUND(L370*K370,2)</f>
        <v>0</v>
      </c>
      <c r="BL370" s="172" t="s">
        <v>132</v>
      </c>
      <c r="BM370" s="172" t="s">
        <v>3806</v>
      </c>
    </row>
    <row r="371" spans="2:65" s="182" customFormat="1" ht="25.5" customHeight="1">
      <c r="B371" s="183"/>
      <c r="C371" s="151" t="s">
        <v>1151</v>
      </c>
      <c r="D371" s="151" t="s">
        <v>118</v>
      </c>
      <c r="E371" s="152" t="s">
        <v>3807</v>
      </c>
      <c r="F371" s="341" t="s">
        <v>3808</v>
      </c>
      <c r="G371" s="341"/>
      <c r="H371" s="341"/>
      <c r="I371" s="341"/>
      <c r="J371" s="153" t="s">
        <v>142</v>
      </c>
      <c r="K371" s="154">
        <v>10</v>
      </c>
      <c r="L371" s="342"/>
      <c r="M371" s="342"/>
      <c r="N371" s="343">
        <f t="shared" si="40"/>
        <v>0</v>
      </c>
      <c r="O371" s="343"/>
      <c r="P371" s="343"/>
      <c r="Q371" s="343"/>
      <c r="R371" s="186"/>
      <c r="T371" s="254" t="s">
        <v>5</v>
      </c>
      <c r="U371" s="255" t="s">
        <v>36</v>
      </c>
      <c r="V371" s="256"/>
      <c r="W371" s="257">
        <f t="shared" si="41"/>
        <v>0</v>
      </c>
      <c r="X371" s="257">
        <v>0</v>
      </c>
      <c r="Y371" s="257">
        <f t="shared" si="42"/>
        <v>0</v>
      </c>
      <c r="Z371" s="257">
        <v>0</v>
      </c>
      <c r="AA371" s="258">
        <f t="shared" si="43"/>
        <v>0</v>
      </c>
      <c r="AR371" s="172" t="s">
        <v>132</v>
      </c>
      <c r="AT371" s="172" t="s">
        <v>118</v>
      </c>
      <c r="AU371" s="172" t="s">
        <v>93</v>
      </c>
      <c r="AY371" s="172" t="s">
        <v>117</v>
      </c>
      <c r="BE371" s="259">
        <f t="shared" si="44"/>
        <v>0</v>
      </c>
      <c r="BF371" s="259">
        <f t="shared" si="45"/>
        <v>0</v>
      </c>
      <c r="BG371" s="259">
        <f t="shared" si="46"/>
        <v>0</v>
      </c>
      <c r="BH371" s="259">
        <f t="shared" si="47"/>
        <v>0</v>
      </c>
      <c r="BI371" s="259">
        <f t="shared" si="48"/>
        <v>0</v>
      </c>
      <c r="BJ371" s="172" t="s">
        <v>16</v>
      </c>
      <c r="BK371" s="259">
        <f t="shared" si="49"/>
        <v>0</v>
      </c>
      <c r="BL371" s="172" t="s">
        <v>132</v>
      </c>
      <c r="BM371" s="172" t="s">
        <v>3809</v>
      </c>
    </row>
    <row r="372" spans="2:65" s="182" customFormat="1" ht="25.5" customHeight="1">
      <c r="B372" s="183"/>
      <c r="C372" s="151" t="s">
        <v>1155</v>
      </c>
      <c r="D372" s="151" t="s">
        <v>118</v>
      </c>
      <c r="E372" s="152" t="s">
        <v>3810</v>
      </c>
      <c r="F372" s="341" t="s">
        <v>3811</v>
      </c>
      <c r="G372" s="341"/>
      <c r="H372" s="341"/>
      <c r="I372" s="341"/>
      <c r="J372" s="153" t="s">
        <v>238</v>
      </c>
      <c r="K372" s="154">
        <v>10</v>
      </c>
      <c r="L372" s="342"/>
      <c r="M372" s="342"/>
      <c r="N372" s="343">
        <f t="shared" si="40"/>
        <v>0</v>
      </c>
      <c r="O372" s="343"/>
      <c r="P372" s="343"/>
      <c r="Q372" s="343"/>
      <c r="R372" s="186"/>
      <c r="T372" s="254" t="s">
        <v>5</v>
      </c>
      <c r="U372" s="255" t="s">
        <v>36</v>
      </c>
      <c r="V372" s="256"/>
      <c r="W372" s="257">
        <f t="shared" si="41"/>
        <v>0</v>
      </c>
      <c r="X372" s="257">
        <v>0</v>
      </c>
      <c r="Y372" s="257">
        <f t="shared" si="42"/>
        <v>0</v>
      </c>
      <c r="Z372" s="257">
        <v>0</v>
      </c>
      <c r="AA372" s="258">
        <f t="shared" si="43"/>
        <v>0</v>
      </c>
      <c r="AR372" s="172" t="s">
        <v>132</v>
      </c>
      <c r="AT372" s="172" t="s">
        <v>118</v>
      </c>
      <c r="AU372" s="172" t="s">
        <v>93</v>
      </c>
      <c r="AY372" s="172" t="s">
        <v>117</v>
      </c>
      <c r="BE372" s="259">
        <f t="shared" si="44"/>
        <v>0</v>
      </c>
      <c r="BF372" s="259">
        <f t="shared" si="45"/>
        <v>0</v>
      </c>
      <c r="BG372" s="259">
        <f t="shared" si="46"/>
        <v>0</v>
      </c>
      <c r="BH372" s="259">
        <f t="shared" si="47"/>
        <v>0</v>
      </c>
      <c r="BI372" s="259">
        <f t="shared" si="48"/>
        <v>0</v>
      </c>
      <c r="BJ372" s="172" t="s">
        <v>16</v>
      </c>
      <c r="BK372" s="259">
        <f t="shared" si="49"/>
        <v>0</v>
      </c>
      <c r="BL372" s="172" t="s">
        <v>132</v>
      </c>
      <c r="BM372" s="172" t="s">
        <v>3812</v>
      </c>
    </row>
    <row r="373" spans="2:65" s="182" customFormat="1" ht="25.5" customHeight="1">
      <c r="B373" s="183"/>
      <c r="C373" s="151" t="s">
        <v>1159</v>
      </c>
      <c r="D373" s="151" t="s">
        <v>118</v>
      </c>
      <c r="E373" s="152" t="s">
        <v>3813</v>
      </c>
      <c r="F373" s="341" t="s">
        <v>3814</v>
      </c>
      <c r="G373" s="341"/>
      <c r="H373" s="341"/>
      <c r="I373" s="341"/>
      <c r="J373" s="153" t="s">
        <v>142</v>
      </c>
      <c r="K373" s="154">
        <v>10</v>
      </c>
      <c r="L373" s="342"/>
      <c r="M373" s="342"/>
      <c r="N373" s="343">
        <f t="shared" si="40"/>
        <v>0</v>
      </c>
      <c r="O373" s="343"/>
      <c r="P373" s="343"/>
      <c r="Q373" s="343"/>
      <c r="R373" s="186"/>
      <c r="T373" s="254" t="s">
        <v>5</v>
      </c>
      <c r="U373" s="255" t="s">
        <v>36</v>
      </c>
      <c r="V373" s="256"/>
      <c r="W373" s="257">
        <f t="shared" si="41"/>
        <v>0</v>
      </c>
      <c r="X373" s="257">
        <v>0</v>
      </c>
      <c r="Y373" s="257">
        <f t="shared" si="42"/>
        <v>0</v>
      </c>
      <c r="Z373" s="257">
        <v>0</v>
      </c>
      <c r="AA373" s="258">
        <f t="shared" si="43"/>
        <v>0</v>
      </c>
      <c r="AR373" s="172" t="s">
        <v>132</v>
      </c>
      <c r="AT373" s="172" t="s">
        <v>118</v>
      </c>
      <c r="AU373" s="172" t="s">
        <v>93</v>
      </c>
      <c r="AY373" s="172" t="s">
        <v>117</v>
      </c>
      <c r="BE373" s="259">
        <f t="shared" si="44"/>
        <v>0</v>
      </c>
      <c r="BF373" s="259">
        <f t="shared" si="45"/>
        <v>0</v>
      </c>
      <c r="BG373" s="259">
        <f t="shared" si="46"/>
        <v>0</v>
      </c>
      <c r="BH373" s="259">
        <f t="shared" si="47"/>
        <v>0</v>
      </c>
      <c r="BI373" s="259">
        <f t="shared" si="48"/>
        <v>0</v>
      </c>
      <c r="BJ373" s="172" t="s">
        <v>16</v>
      </c>
      <c r="BK373" s="259">
        <f t="shared" si="49"/>
        <v>0</v>
      </c>
      <c r="BL373" s="172" t="s">
        <v>132</v>
      </c>
      <c r="BM373" s="172" t="s">
        <v>3815</v>
      </c>
    </row>
    <row r="374" spans="2:65" s="182" customFormat="1" ht="25.5" customHeight="1">
      <c r="B374" s="183"/>
      <c r="C374" s="151" t="s">
        <v>1163</v>
      </c>
      <c r="D374" s="151" t="s">
        <v>118</v>
      </c>
      <c r="E374" s="152" t="s">
        <v>3816</v>
      </c>
      <c r="F374" s="341" t="s">
        <v>3817</v>
      </c>
      <c r="G374" s="341"/>
      <c r="H374" s="341"/>
      <c r="I374" s="341"/>
      <c r="J374" s="153" t="s">
        <v>142</v>
      </c>
      <c r="K374" s="154">
        <v>10</v>
      </c>
      <c r="L374" s="342"/>
      <c r="M374" s="342"/>
      <c r="N374" s="343">
        <f t="shared" si="40"/>
        <v>0</v>
      </c>
      <c r="O374" s="343"/>
      <c r="P374" s="343"/>
      <c r="Q374" s="343"/>
      <c r="R374" s="186"/>
      <c r="T374" s="254" t="s">
        <v>5</v>
      </c>
      <c r="U374" s="255" t="s">
        <v>36</v>
      </c>
      <c r="V374" s="256"/>
      <c r="W374" s="257">
        <f t="shared" si="41"/>
        <v>0</v>
      </c>
      <c r="X374" s="257">
        <v>0</v>
      </c>
      <c r="Y374" s="257">
        <f t="shared" si="42"/>
        <v>0</v>
      </c>
      <c r="Z374" s="257">
        <v>0</v>
      </c>
      <c r="AA374" s="258">
        <f t="shared" si="43"/>
        <v>0</v>
      </c>
      <c r="AR374" s="172" t="s">
        <v>132</v>
      </c>
      <c r="AT374" s="172" t="s">
        <v>118</v>
      </c>
      <c r="AU374" s="172" t="s">
        <v>93</v>
      </c>
      <c r="AY374" s="172" t="s">
        <v>117</v>
      </c>
      <c r="BE374" s="259">
        <f t="shared" si="44"/>
        <v>0</v>
      </c>
      <c r="BF374" s="259">
        <f t="shared" si="45"/>
        <v>0</v>
      </c>
      <c r="BG374" s="259">
        <f t="shared" si="46"/>
        <v>0</v>
      </c>
      <c r="BH374" s="259">
        <f t="shared" si="47"/>
        <v>0</v>
      </c>
      <c r="BI374" s="259">
        <f t="shared" si="48"/>
        <v>0</v>
      </c>
      <c r="BJ374" s="172" t="s">
        <v>16</v>
      </c>
      <c r="BK374" s="259">
        <f t="shared" si="49"/>
        <v>0</v>
      </c>
      <c r="BL374" s="172" t="s">
        <v>132</v>
      </c>
      <c r="BM374" s="172" t="s">
        <v>3818</v>
      </c>
    </row>
    <row r="375" spans="2:65" s="182" customFormat="1" ht="25.5" customHeight="1">
      <c r="B375" s="183"/>
      <c r="C375" s="151" t="s">
        <v>1167</v>
      </c>
      <c r="D375" s="151" t="s">
        <v>118</v>
      </c>
      <c r="E375" s="152" t="s">
        <v>3819</v>
      </c>
      <c r="F375" s="341" t="s">
        <v>3820</v>
      </c>
      <c r="G375" s="341"/>
      <c r="H375" s="341"/>
      <c r="I375" s="341"/>
      <c r="J375" s="153" t="s">
        <v>142</v>
      </c>
      <c r="K375" s="154">
        <v>1</v>
      </c>
      <c r="L375" s="342"/>
      <c r="M375" s="342"/>
      <c r="N375" s="343">
        <f t="shared" si="40"/>
        <v>0</v>
      </c>
      <c r="O375" s="343"/>
      <c r="P375" s="343"/>
      <c r="Q375" s="343"/>
      <c r="R375" s="186"/>
      <c r="T375" s="254" t="s">
        <v>5</v>
      </c>
      <c r="U375" s="255" t="s">
        <v>36</v>
      </c>
      <c r="V375" s="256"/>
      <c r="W375" s="257">
        <f t="shared" si="41"/>
        <v>0</v>
      </c>
      <c r="X375" s="257">
        <v>0</v>
      </c>
      <c r="Y375" s="257">
        <f t="shared" si="42"/>
        <v>0</v>
      </c>
      <c r="Z375" s="257">
        <v>0</v>
      </c>
      <c r="AA375" s="258">
        <f t="shared" si="43"/>
        <v>0</v>
      </c>
      <c r="AR375" s="172" t="s">
        <v>132</v>
      </c>
      <c r="AT375" s="172" t="s">
        <v>118</v>
      </c>
      <c r="AU375" s="172" t="s">
        <v>93</v>
      </c>
      <c r="AY375" s="172" t="s">
        <v>117</v>
      </c>
      <c r="BE375" s="259">
        <f t="shared" si="44"/>
        <v>0</v>
      </c>
      <c r="BF375" s="259">
        <f t="shared" si="45"/>
        <v>0</v>
      </c>
      <c r="BG375" s="259">
        <f t="shared" si="46"/>
        <v>0</v>
      </c>
      <c r="BH375" s="259">
        <f t="shared" si="47"/>
        <v>0</v>
      </c>
      <c r="BI375" s="259">
        <f t="shared" si="48"/>
        <v>0</v>
      </c>
      <c r="BJ375" s="172" t="s">
        <v>16</v>
      </c>
      <c r="BK375" s="259">
        <f t="shared" si="49"/>
        <v>0</v>
      </c>
      <c r="BL375" s="172" t="s">
        <v>132</v>
      </c>
      <c r="BM375" s="172" t="s">
        <v>3821</v>
      </c>
    </row>
    <row r="376" spans="2:65" s="182" customFormat="1" ht="25.5" customHeight="1">
      <c r="B376" s="183"/>
      <c r="C376" s="151" t="s">
        <v>1171</v>
      </c>
      <c r="D376" s="151" t="s">
        <v>118</v>
      </c>
      <c r="E376" s="152" t="s">
        <v>3822</v>
      </c>
      <c r="F376" s="341" t="s">
        <v>3823</v>
      </c>
      <c r="G376" s="341"/>
      <c r="H376" s="341"/>
      <c r="I376" s="341"/>
      <c r="J376" s="153" t="s">
        <v>142</v>
      </c>
      <c r="K376" s="154">
        <v>1</v>
      </c>
      <c r="L376" s="342"/>
      <c r="M376" s="342"/>
      <c r="N376" s="343">
        <f t="shared" si="40"/>
        <v>0</v>
      </c>
      <c r="O376" s="343"/>
      <c r="P376" s="343"/>
      <c r="Q376" s="343"/>
      <c r="R376" s="186"/>
      <c r="T376" s="254" t="s">
        <v>5</v>
      </c>
      <c r="U376" s="255" t="s">
        <v>36</v>
      </c>
      <c r="V376" s="256"/>
      <c r="W376" s="257">
        <f t="shared" si="41"/>
        <v>0</v>
      </c>
      <c r="X376" s="257">
        <v>0</v>
      </c>
      <c r="Y376" s="257">
        <f t="shared" si="42"/>
        <v>0</v>
      </c>
      <c r="Z376" s="257">
        <v>0</v>
      </c>
      <c r="AA376" s="258">
        <f t="shared" si="43"/>
        <v>0</v>
      </c>
      <c r="AR376" s="172" t="s">
        <v>132</v>
      </c>
      <c r="AT376" s="172" t="s">
        <v>118</v>
      </c>
      <c r="AU376" s="172" t="s">
        <v>93</v>
      </c>
      <c r="AY376" s="172" t="s">
        <v>117</v>
      </c>
      <c r="BE376" s="259">
        <f t="shared" si="44"/>
        <v>0</v>
      </c>
      <c r="BF376" s="259">
        <f t="shared" si="45"/>
        <v>0</v>
      </c>
      <c r="BG376" s="259">
        <f t="shared" si="46"/>
        <v>0</v>
      </c>
      <c r="BH376" s="259">
        <f t="shared" si="47"/>
        <v>0</v>
      </c>
      <c r="BI376" s="259">
        <f t="shared" si="48"/>
        <v>0</v>
      </c>
      <c r="BJ376" s="172" t="s">
        <v>16</v>
      </c>
      <c r="BK376" s="259">
        <f t="shared" si="49"/>
        <v>0</v>
      </c>
      <c r="BL376" s="172" t="s">
        <v>132</v>
      </c>
      <c r="BM376" s="172" t="s">
        <v>3824</v>
      </c>
    </row>
    <row r="377" spans="2:65" s="182" customFormat="1" ht="25.5" customHeight="1">
      <c r="B377" s="183"/>
      <c r="C377" s="151" t="s">
        <v>1175</v>
      </c>
      <c r="D377" s="151" t="s">
        <v>118</v>
      </c>
      <c r="E377" s="152" t="s">
        <v>3825</v>
      </c>
      <c r="F377" s="341" t="s">
        <v>3826</v>
      </c>
      <c r="G377" s="341"/>
      <c r="H377" s="341"/>
      <c r="I377" s="341"/>
      <c r="J377" s="153" t="s">
        <v>142</v>
      </c>
      <c r="K377" s="154">
        <v>1</v>
      </c>
      <c r="L377" s="342"/>
      <c r="M377" s="342"/>
      <c r="N377" s="343">
        <f t="shared" si="40"/>
        <v>0</v>
      </c>
      <c r="O377" s="343"/>
      <c r="P377" s="343"/>
      <c r="Q377" s="343"/>
      <c r="R377" s="186"/>
      <c r="T377" s="254" t="s">
        <v>5</v>
      </c>
      <c r="U377" s="255" t="s">
        <v>36</v>
      </c>
      <c r="V377" s="256"/>
      <c r="W377" s="257">
        <f t="shared" si="41"/>
        <v>0</v>
      </c>
      <c r="X377" s="257">
        <v>0</v>
      </c>
      <c r="Y377" s="257">
        <f t="shared" si="42"/>
        <v>0</v>
      </c>
      <c r="Z377" s="257">
        <v>0</v>
      </c>
      <c r="AA377" s="258">
        <f t="shared" si="43"/>
        <v>0</v>
      </c>
      <c r="AR377" s="172" t="s">
        <v>132</v>
      </c>
      <c r="AT377" s="172" t="s">
        <v>118</v>
      </c>
      <c r="AU377" s="172" t="s">
        <v>93</v>
      </c>
      <c r="AY377" s="172" t="s">
        <v>117</v>
      </c>
      <c r="BE377" s="259">
        <f t="shared" si="44"/>
        <v>0</v>
      </c>
      <c r="BF377" s="259">
        <f t="shared" si="45"/>
        <v>0</v>
      </c>
      <c r="BG377" s="259">
        <f t="shared" si="46"/>
        <v>0</v>
      </c>
      <c r="BH377" s="259">
        <f t="shared" si="47"/>
        <v>0</v>
      </c>
      <c r="BI377" s="259">
        <f t="shared" si="48"/>
        <v>0</v>
      </c>
      <c r="BJ377" s="172" t="s">
        <v>16</v>
      </c>
      <c r="BK377" s="259">
        <f t="shared" si="49"/>
        <v>0</v>
      </c>
      <c r="BL377" s="172" t="s">
        <v>132</v>
      </c>
      <c r="BM377" s="172" t="s">
        <v>3827</v>
      </c>
    </row>
    <row r="378" spans="2:65" s="182" customFormat="1" ht="25.5" customHeight="1">
      <c r="B378" s="183"/>
      <c r="C378" s="151" t="s">
        <v>1179</v>
      </c>
      <c r="D378" s="151" t="s">
        <v>118</v>
      </c>
      <c r="E378" s="152" t="s">
        <v>3828</v>
      </c>
      <c r="F378" s="341" t="s">
        <v>3829</v>
      </c>
      <c r="G378" s="341"/>
      <c r="H378" s="341"/>
      <c r="I378" s="341"/>
      <c r="J378" s="153" t="s">
        <v>142</v>
      </c>
      <c r="K378" s="154">
        <v>10</v>
      </c>
      <c r="L378" s="342"/>
      <c r="M378" s="342"/>
      <c r="N378" s="343">
        <f t="shared" si="40"/>
        <v>0</v>
      </c>
      <c r="O378" s="343"/>
      <c r="P378" s="343"/>
      <c r="Q378" s="343"/>
      <c r="R378" s="186"/>
      <c r="T378" s="254" t="s">
        <v>5</v>
      </c>
      <c r="U378" s="255" t="s">
        <v>36</v>
      </c>
      <c r="V378" s="256"/>
      <c r="W378" s="257">
        <f t="shared" si="41"/>
        <v>0</v>
      </c>
      <c r="X378" s="257">
        <v>0</v>
      </c>
      <c r="Y378" s="257">
        <f t="shared" si="42"/>
        <v>0</v>
      </c>
      <c r="Z378" s="257">
        <v>0</v>
      </c>
      <c r="AA378" s="258">
        <f t="shared" si="43"/>
        <v>0</v>
      </c>
      <c r="AR378" s="172" t="s">
        <v>132</v>
      </c>
      <c r="AT378" s="172" t="s">
        <v>118</v>
      </c>
      <c r="AU378" s="172" t="s">
        <v>93</v>
      </c>
      <c r="AY378" s="172" t="s">
        <v>117</v>
      </c>
      <c r="BE378" s="259">
        <f t="shared" si="44"/>
        <v>0</v>
      </c>
      <c r="BF378" s="259">
        <f t="shared" si="45"/>
        <v>0</v>
      </c>
      <c r="BG378" s="259">
        <f t="shared" si="46"/>
        <v>0</v>
      </c>
      <c r="BH378" s="259">
        <f t="shared" si="47"/>
        <v>0</v>
      </c>
      <c r="BI378" s="259">
        <f t="shared" si="48"/>
        <v>0</v>
      </c>
      <c r="BJ378" s="172" t="s">
        <v>16</v>
      </c>
      <c r="BK378" s="259">
        <f t="shared" si="49"/>
        <v>0</v>
      </c>
      <c r="BL378" s="172" t="s">
        <v>132</v>
      </c>
      <c r="BM378" s="172" t="s">
        <v>3830</v>
      </c>
    </row>
    <row r="379" spans="2:65" s="182" customFormat="1" ht="25.5" customHeight="1">
      <c r="B379" s="183"/>
      <c r="C379" s="151" t="s">
        <v>1183</v>
      </c>
      <c r="D379" s="151" t="s">
        <v>118</v>
      </c>
      <c r="E379" s="152" t="s">
        <v>3831</v>
      </c>
      <c r="F379" s="341" t="s">
        <v>3832</v>
      </c>
      <c r="G379" s="341"/>
      <c r="H379" s="341"/>
      <c r="I379" s="341"/>
      <c r="J379" s="153" t="s">
        <v>142</v>
      </c>
      <c r="K379" s="154">
        <v>1</v>
      </c>
      <c r="L379" s="342"/>
      <c r="M379" s="342"/>
      <c r="N379" s="343">
        <f t="shared" si="40"/>
        <v>0</v>
      </c>
      <c r="O379" s="343"/>
      <c r="P379" s="343"/>
      <c r="Q379" s="343"/>
      <c r="R379" s="186"/>
      <c r="T379" s="254" t="s">
        <v>5</v>
      </c>
      <c r="U379" s="255" t="s">
        <v>36</v>
      </c>
      <c r="V379" s="256"/>
      <c r="W379" s="257">
        <f t="shared" si="41"/>
        <v>0</v>
      </c>
      <c r="X379" s="257">
        <v>0</v>
      </c>
      <c r="Y379" s="257">
        <f t="shared" si="42"/>
        <v>0</v>
      </c>
      <c r="Z379" s="257">
        <v>0</v>
      </c>
      <c r="AA379" s="258">
        <f t="shared" si="43"/>
        <v>0</v>
      </c>
      <c r="AR379" s="172" t="s">
        <v>132</v>
      </c>
      <c r="AT379" s="172" t="s">
        <v>118</v>
      </c>
      <c r="AU379" s="172" t="s">
        <v>93</v>
      </c>
      <c r="AY379" s="172" t="s">
        <v>117</v>
      </c>
      <c r="BE379" s="259">
        <f t="shared" si="44"/>
        <v>0</v>
      </c>
      <c r="BF379" s="259">
        <f t="shared" si="45"/>
        <v>0</v>
      </c>
      <c r="BG379" s="259">
        <f t="shared" si="46"/>
        <v>0</v>
      </c>
      <c r="BH379" s="259">
        <f t="shared" si="47"/>
        <v>0</v>
      </c>
      <c r="BI379" s="259">
        <f t="shared" si="48"/>
        <v>0</v>
      </c>
      <c r="BJ379" s="172" t="s">
        <v>16</v>
      </c>
      <c r="BK379" s="259">
        <f t="shared" si="49"/>
        <v>0</v>
      </c>
      <c r="BL379" s="172" t="s">
        <v>132</v>
      </c>
      <c r="BM379" s="172" t="s">
        <v>3833</v>
      </c>
    </row>
    <row r="380" spans="2:65" s="182" customFormat="1" ht="25.5" customHeight="1">
      <c r="B380" s="183"/>
      <c r="C380" s="151" t="s">
        <v>1187</v>
      </c>
      <c r="D380" s="151" t="s">
        <v>118</v>
      </c>
      <c r="E380" s="152" t="s">
        <v>3834</v>
      </c>
      <c r="F380" s="341" t="s">
        <v>3835</v>
      </c>
      <c r="G380" s="341"/>
      <c r="H380" s="341"/>
      <c r="I380" s="341"/>
      <c r="J380" s="153" t="s">
        <v>142</v>
      </c>
      <c r="K380" s="154">
        <v>1</v>
      </c>
      <c r="L380" s="342"/>
      <c r="M380" s="342"/>
      <c r="N380" s="343">
        <f t="shared" si="40"/>
        <v>0</v>
      </c>
      <c r="O380" s="343"/>
      <c r="P380" s="343"/>
      <c r="Q380" s="343"/>
      <c r="R380" s="186"/>
      <c r="T380" s="254" t="s">
        <v>5</v>
      </c>
      <c r="U380" s="255" t="s">
        <v>36</v>
      </c>
      <c r="V380" s="256"/>
      <c r="W380" s="257">
        <f t="shared" si="41"/>
        <v>0</v>
      </c>
      <c r="X380" s="257">
        <v>0</v>
      </c>
      <c r="Y380" s="257">
        <f t="shared" si="42"/>
        <v>0</v>
      </c>
      <c r="Z380" s="257">
        <v>0</v>
      </c>
      <c r="AA380" s="258">
        <f t="shared" si="43"/>
        <v>0</v>
      </c>
      <c r="AR380" s="172" t="s">
        <v>132</v>
      </c>
      <c r="AT380" s="172" t="s">
        <v>118</v>
      </c>
      <c r="AU380" s="172" t="s">
        <v>93</v>
      </c>
      <c r="AY380" s="172" t="s">
        <v>117</v>
      </c>
      <c r="BE380" s="259">
        <f t="shared" si="44"/>
        <v>0</v>
      </c>
      <c r="BF380" s="259">
        <f t="shared" si="45"/>
        <v>0</v>
      </c>
      <c r="BG380" s="259">
        <f t="shared" si="46"/>
        <v>0</v>
      </c>
      <c r="BH380" s="259">
        <f t="shared" si="47"/>
        <v>0</v>
      </c>
      <c r="BI380" s="259">
        <f t="shared" si="48"/>
        <v>0</v>
      </c>
      <c r="BJ380" s="172" t="s">
        <v>16</v>
      </c>
      <c r="BK380" s="259">
        <f t="shared" si="49"/>
        <v>0</v>
      </c>
      <c r="BL380" s="172" t="s">
        <v>132</v>
      </c>
      <c r="BM380" s="172" t="s">
        <v>3836</v>
      </c>
    </row>
    <row r="381" spans="2:65" s="182" customFormat="1" ht="25.5" customHeight="1">
      <c r="B381" s="183"/>
      <c r="C381" s="151" t="s">
        <v>1191</v>
      </c>
      <c r="D381" s="151" t="s">
        <v>118</v>
      </c>
      <c r="E381" s="152" t="s">
        <v>3837</v>
      </c>
      <c r="F381" s="341" t="s">
        <v>3838</v>
      </c>
      <c r="G381" s="341"/>
      <c r="H381" s="341"/>
      <c r="I381" s="341"/>
      <c r="J381" s="153" t="s">
        <v>142</v>
      </c>
      <c r="K381" s="154">
        <v>1</v>
      </c>
      <c r="L381" s="342"/>
      <c r="M381" s="342"/>
      <c r="N381" s="343">
        <f t="shared" si="40"/>
        <v>0</v>
      </c>
      <c r="O381" s="343"/>
      <c r="P381" s="343"/>
      <c r="Q381" s="343"/>
      <c r="R381" s="186"/>
      <c r="T381" s="254" t="s">
        <v>5</v>
      </c>
      <c r="U381" s="255" t="s">
        <v>36</v>
      </c>
      <c r="V381" s="256"/>
      <c r="W381" s="257">
        <f t="shared" si="41"/>
        <v>0</v>
      </c>
      <c r="X381" s="257">
        <v>0</v>
      </c>
      <c r="Y381" s="257">
        <f t="shared" si="42"/>
        <v>0</v>
      </c>
      <c r="Z381" s="257">
        <v>0</v>
      </c>
      <c r="AA381" s="258">
        <f t="shared" si="43"/>
        <v>0</v>
      </c>
      <c r="AR381" s="172" t="s">
        <v>132</v>
      </c>
      <c r="AT381" s="172" t="s">
        <v>118</v>
      </c>
      <c r="AU381" s="172" t="s">
        <v>93</v>
      </c>
      <c r="AY381" s="172" t="s">
        <v>117</v>
      </c>
      <c r="BE381" s="259">
        <f t="shared" si="44"/>
        <v>0</v>
      </c>
      <c r="BF381" s="259">
        <f t="shared" si="45"/>
        <v>0</v>
      </c>
      <c r="BG381" s="259">
        <f t="shared" si="46"/>
        <v>0</v>
      </c>
      <c r="BH381" s="259">
        <f t="shared" si="47"/>
        <v>0</v>
      </c>
      <c r="BI381" s="259">
        <f t="shared" si="48"/>
        <v>0</v>
      </c>
      <c r="BJ381" s="172" t="s">
        <v>16</v>
      </c>
      <c r="BK381" s="259">
        <f t="shared" si="49"/>
        <v>0</v>
      </c>
      <c r="BL381" s="172" t="s">
        <v>132</v>
      </c>
      <c r="BM381" s="172" t="s">
        <v>3839</v>
      </c>
    </row>
    <row r="382" spans="2:65" s="182" customFormat="1" ht="25.5" customHeight="1">
      <c r="B382" s="183"/>
      <c r="C382" s="151" t="s">
        <v>1195</v>
      </c>
      <c r="D382" s="151" t="s">
        <v>118</v>
      </c>
      <c r="E382" s="152" t="s">
        <v>3840</v>
      </c>
      <c r="F382" s="341" t="s">
        <v>3841</v>
      </c>
      <c r="G382" s="341"/>
      <c r="H382" s="341"/>
      <c r="I382" s="341"/>
      <c r="J382" s="153" t="s">
        <v>142</v>
      </c>
      <c r="K382" s="154">
        <v>1</v>
      </c>
      <c r="L382" s="342"/>
      <c r="M382" s="342"/>
      <c r="N382" s="343">
        <f t="shared" si="40"/>
        <v>0</v>
      </c>
      <c r="O382" s="343"/>
      <c r="P382" s="343"/>
      <c r="Q382" s="343"/>
      <c r="R382" s="186"/>
      <c r="T382" s="254" t="s">
        <v>5</v>
      </c>
      <c r="U382" s="255" t="s">
        <v>36</v>
      </c>
      <c r="V382" s="256"/>
      <c r="W382" s="257">
        <f t="shared" si="41"/>
        <v>0</v>
      </c>
      <c r="X382" s="257">
        <v>0</v>
      </c>
      <c r="Y382" s="257">
        <f t="shared" si="42"/>
        <v>0</v>
      </c>
      <c r="Z382" s="257">
        <v>0</v>
      </c>
      <c r="AA382" s="258">
        <f t="shared" si="43"/>
        <v>0</v>
      </c>
      <c r="AR382" s="172" t="s">
        <v>132</v>
      </c>
      <c r="AT382" s="172" t="s">
        <v>118</v>
      </c>
      <c r="AU382" s="172" t="s">
        <v>93</v>
      </c>
      <c r="AY382" s="172" t="s">
        <v>117</v>
      </c>
      <c r="BE382" s="259">
        <f t="shared" si="44"/>
        <v>0</v>
      </c>
      <c r="BF382" s="259">
        <f t="shared" si="45"/>
        <v>0</v>
      </c>
      <c r="BG382" s="259">
        <f t="shared" si="46"/>
        <v>0</v>
      </c>
      <c r="BH382" s="259">
        <f t="shared" si="47"/>
        <v>0</v>
      </c>
      <c r="BI382" s="259">
        <f t="shared" si="48"/>
        <v>0</v>
      </c>
      <c r="BJ382" s="172" t="s">
        <v>16</v>
      </c>
      <c r="BK382" s="259">
        <f t="shared" si="49"/>
        <v>0</v>
      </c>
      <c r="BL382" s="172" t="s">
        <v>132</v>
      </c>
      <c r="BM382" s="172" t="s">
        <v>3842</v>
      </c>
    </row>
    <row r="383" spans="2:65" s="182" customFormat="1" ht="25.5" customHeight="1">
      <c r="B383" s="183"/>
      <c r="C383" s="151" t="s">
        <v>1199</v>
      </c>
      <c r="D383" s="151" t="s">
        <v>118</v>
      </c>
      <c r="E383" s="152" t="s">
        <v>3843</v>
      </c>
      <c r="F383" s="341" t="s">
        <v>3844</v>
      </c>
      <c r="G383" s="341"/>
      <c r="H383" s="341"/>
      <c r="I383" s="341"/>
      <c r="J383" s="153" t="s">
        <v>142</v>
      </c>
      <c r="K383" s="154">
        <v>1</v>
      </c>
      <c r="L383" s="342"/>
      <c r="M383" s="342"/>
      <c r="N383" s="343">
        <f t="shared" si="40"/>
        <v>0</v>
      </c>
      <c r="O383" s="343"/>
      <c r="P383" s="343"/>
      <c r="Q383" s="343"/>
      <c r="R383" s="186"/>
      <c r="T383" s="254" t="s">
        <v>5</v>
      </c>
      <c r="U383" s="255" t="s">
        <v>36</v>
      </c>
      <c r="V383" s="256"/>
      <c r="W383" s="257">
        <f t="shared" si="41"/>
        <v>0</v>
      </c>
      <c r="X383" s="257">
        <v>0</v>
      </c>
      <c r="Y383" s="257">
        <f t="shared" si="42"/>
        <v>0</v>
      </c>
      <c r="Z383" s="257">
        <v>0</v>
      </c>
      <c r="AA383" s="258">
        <f t="shared" si="43"/>
        <v>0</v>
      </c>
      <c r="AR383" s="172" t="s">
        <v>132</v>
      </c>
      <c r="AT383" s="172" t="s">
        <v>118</v>
      </c>
      <c r="AU383" s="172" t="s">
        <v>93</v>
      </c>
      <c r="AY383" s="172" t="s">
        <v>117</v>
      </c>
      <c r="BE383" s="259">
        <f t="shared" si="44"/>
        <v>0</v>
      </c>
      <c r="BF383" s="259">
        <f t="shared" si="45"/>
        <v>0</v>
      </c>
      <c r="BG383" s="259">
        <f t="shared" si="46"/>
        <v>0</v>
      </c>
      <c r="BH383" s="259">
        <f t="shared" si="47"/>
        <v>0</v>
      </c>
      <c r="BI383" s="259">
        <f t="shared" si="48"/>
        <v>0</v>
      </c>
      <c r="BJ383" s="172" t="s">
        <v>16</v>
      </c>
      <c r="BK383" s="259">
        <f t="shared" si="49"/>
        <v>0</v>
      </c>
      <c r="BL383" s="172" t="s">
        <v>132</v>
      </c>
      <c r="BM383" s="172" t="s">
        <v>3845</v>
      </c>
    </row>
    <row r="384" spans="2:65" s="182" customFormat="1" ht="25.5" customHeight="1">
      <c r="B384" s="183"/>
      <c r="C384" s="151" t="s">
        <v>1203</v>
      </c>
      <c r="D384" s="151" t="s">
        <v>118</v>
      </c>
      <c r="E384" s="152" t="s">
        <v>3846</v>
      </c>
      <c r="F384" s="341" t="s">
        <v>3847</v>
      </c>
      <c r="G384" s="341"/>
      <c r="H384" s="341"/>
      <c r="I384" s="341"/>
      <c r="J384" s="153" t="s">
        <v>142</v>
      </c>
      <c r="K384" s="154">
        <v>20</v>
      </c>
      <c r="L384" s="342"/>
      <c r="M384" s="342"/>
      <c r="N384" s="343">
        <f t="shared" si="40"/>
        <v>0</v>
      </c>
      <c r="O384" s="343"/>
      <c r="P384" s="343"/>
      <c r="Q384" s="343"/>
      <c r="R384" s="186"/>
      <c r="T384" s="254" t="s">
        <v>5</v>
      </c>
      <c r="U384" s="255" t="s">
        <v>36</v>
      </c>
      <c r="V384" s="256"/>
      <c r="W384" s="257">
        <f t="shared" si="41"/>
        <v>0</v>
      </c>
      <c r="X384" s="257">
        <v>0</v>
      </c>
      <c r="Y384" s="257">
        <f t="shared" si="42"/>
        <v>0</v>
      </c>
      <c r="Z384" s="257">
        <v>0</v>
      </c>
      <c r="AA384" s="258">
        <f t="shared" si="43"/>
        <v>0</v>
      </c>
      <c r="AR384" s="172" t="s">
        <v>132</v>
      </c>
      <c r="AT384" s="172" t="s">
        <v>118</v>
      </c>
      <c r="AU384" s="172" t="s">
        <v>93</v>
      </c>
      <c r="AY384" s="172" t="s">
        <v>117</v>
      </c>
      <c r="BE384" s="259">
        <f t="shared" si="44"/>
        <v>0</v>
      </c>
      <c r="BF384" s="259">
        <f t="shared" si="45"/>
        <v>0</v>
      </c>
      <c r="BG384" s="259">
        <f t="shared" si="46"/>
        <v>0</v>
      </c>
      <c r="BH384" s="259">
        <f t="shared" si="47"/>
        <v>0</v>
      </c>
      <c r="BI384" s="259">
        <f t="shared" si="48"/>
        <v>0</v>
      </c>
      <c r="BJ384" s="172" t="s">
        <v>16</v>
      </c>
      <c r="BK384" s="259">
        <f t="shared" si="49"/>
        <v>0</v>
      </c>
      <c r="BL384" s="172" t="s">
        <v>132</v>
      </c>
      <c r="BM384" s="172" t="s">
        <v>3848</v>
      </c>
    </row>
    <row r="385" spans="2:65" s="182" customFormat="1" ht="38.25" customHeight="1">
      <c r="B385" s="183"/>
      <c r="C385" s="151" t="s">
        <v>1207</v>
      </c>
      <c r="D385" s="151" t="s">
        <v>118</v>
      </c>
      <c r="E385" s="152" t="s">
        <v>3849</v>
      </c>
      <c r="F385" s="341" t="s">
        <v>3850</v>
      </c>
      <c r="G385" s="341"/>
      <c r="H385" s="341"/>
      <c r="I385" s="341"/>
      <c r="J385" s="153" t="s">
        <v>142</v>
      </c>
      <c r="K385" s="154">
        <v>1</v>
      </c>
      <c r="L385" s="342"/>
      <c r="M385" s="342"/>
      <c r="N385" s="343">
        <f t="shared" si="40"/>
        <v>0</v>
      </c>
      <c r="O385" s="343"/>
      <c r="P385" s="343"/>
      <c r="Q385" s="343"/>
      <c r="R385" s="186"/>
      <c r="T385" s="254" t="s">
        <v>5</v>
      </c>
      <c r="U385" s="255" t="s">
        <v>36</v>
      </c>
      <c r="V385" s="256"/>
      <c r="W385" s="257">
        <f t="shared" si="41"/>
        <v>0</v>
      </c>
      <c r="X385" s="257">
        <v>0</v>
      </c>
      <c r="Y385" s="257">
        <f t="shared" si="42"/>
        <v>0</v>
      </c>
      <c r="Z385" s="257">
        <v>0</v>
      </c>
      <c r="AA385" s="258">
        <f t="shared" si="43"/>
        <v>0</v>
      </c>
      <c r="AR385" s="172" t="s">
        <v>132</v>
      </c>
      <c r="AT385" s="172" t="s">
        <v>118</v>
      </c>
      <c r="AU385" s="172" t="s">
        <v>93</v>
      </c>
      <c r="AY385" s="172" t="s">
        <v>117</v>
      </c>
      <c r="BE385" s="259">
        <f t="shared" si="44"/>
        <v>0</v>
      </c>
      <c r="BF385" s="259">
        <f t="shared" si="45"/>
        <v>0</v>
      </c>
      <c r="BG385" s="259">
        <f t="shared" si="46"/>
        <v>0</v>
      </c>
      <c r="BH385" s="259">
        <f t="shared" si="47"/>
        <v>0</v>
      </c>
      <c r="BI385" s="259">
        <f t="shared" si="48"/>
        <v>0</v>
      </c>
      <c r="BJ385" s="172" t="s">
        <v>16</v>
      </c>
      <c r="BK385" s="259">
        <f t="shared" si="49"/>
        <v>0</v>
      </c>
      <c r="BL385" s="172" t="s">
        <v>132</v>
      </c>
      <c r="BM385" s="172" t="s">
        <v>3851</v>
      </c>
    </row>
    <row r="386" spans="2:65" s="182" customFormat="1" ht="25.5" customHeight="1">
      <c r="B386" s="183"/>
      <c r="C386" s="151" t="s">
        <v>1211</v>
      </c>
      <c r="D386" s="151" t="s">
        <v>118</v>
      </c>
      <c r="E386" s="152" t="s">
        <v>3852</v>
      </c>
      <c r="F386" s="341" t="s">
        <v>3853</v>
      </c>
      <c r="G386" s="341"/>
      <c r="H386" s="341"/>
      <c r="I386" s="341"/>
      <c r="J386" s="153" t="s">
        <v>142</v>
      </c>
      <c r="K386" s="154">
        <v>20</v>
      </c>
      <c r="L386" s="342"/>
      <c r="M386" s="342"/>
      <c r="N386" s="343">
        <f t="shared" si="40"/>
        <v>0</v>
      </c>
      <c r="O386" s="343"/>
      <c r="P386" s="343"/>
      <c r="Q386" s="343"/>
      <c r="R386" s="186"/>
      <c r="T386" s="254" t="s">
        <v>5</v>
      </c>
      <c r="U386" s="255" t="s">
        <v>36</v>
      </c>
      <c r="V386" s="256"/>
      <c r="W386" s="257">
        <f t="shared" si="41"/>
        <v>0</v>
      </c>
      <c r="X386" s="257">
        <v>0</v>
      </c>
      <c r="Y386" s="257">
        <f t="shared" si="42"/>
        <v>0</v>
      </c>
      <c r="Z386" s="257">
        <v>0</v>
      </c>
      <c r="AA386" s="258">
        <f t="shared" si="43"/>
        <v>0</v>
      </c>
      <c r="AR386" s="172" t="s">
        <v>132</v>
      </c>
      <c r="AT386" s="172" t="s">
        <v>118</v>
      </c>
      <c r="AU386" s="172" t="s">
        <v>93</v>
      </c>
      <c r="AY386" s="172" t="s">
        <v>117</v>
      </c>
      <c r="BE386" s="259">
        <f t="shared" si="44"/>
        <v>0</v>
      </c>
      <c r="BF386" s="259">
        <f t="shared" si="45"/>
        <v>0</v>
      </c>
      <c r="BG386" s="259">
        <f t="shared" si="46"/>
        <v>0</v>
      </c>
      <c r="BH386" s="259">
        <f t="shared" si="47"/>
        <v>0</v>
      </c>
      <c r="BI386" s="259">
        <f t="shared" si="48"/>
        <v>0</v>
      </c>
      <c r="BJ386" s="172" t="s">
        <v>16</v>
      </c>
      <c r="BK386" s="259">
        <f t="shared" si="49"/>
        <v>0</v>
      </c>
      <c r="BL386" s="172" t="s">
        <v>132</v>
      </c>
      <c r="BM386" s="172" t="s">
        <v>3854</v>
      </c>
    </row>
    <row r="387" spans="2:65" s="182" customFormat="1" ht="25.5" customHeight="1">
      <c r="B387" s="183"/>
      <c r="C387" s="151" t="s">
        <v>1215</v>
      </c>
      <c r="D387" s="151" t="s">
        <v>118</v>
      </c>
      <c r="E387" s="152" t="s">
        <v>3855</v>
      </c>
      <c r="F387" s="341" t="s">
        <v>3856</v>
      </c>
      <c r="G387" s="341"/>
      <c r="H387" s="341"/>
      <c r="I387" s="341"/>
      <c r="J387" s="153" t="s">
        <v>142</v>
      </c>
      <c r="K387" s="154">
        <v>20</v>
      </c>
      <c r="L387" s="342"/>
      <c r="M387" s="342"/>
      <c r="N387" s="343">
        <f t="shared" si="40"/>
        <v>0</v>
      </c>
      <c r="O387" s="343"/>
      <c r="P387" s="343"/>
      <c r="Q387" s="343"/>
      <c r="R387" s="186"/>
      <c r="T387" s="254" t="s">
        <v>5</v>
      </c>
      <c r="U387" s="255" t="s">
        <v>36</v>
      </c>
      <c r="V387" s="256"/>
      <c r="W387" s="257">
        <f t="shared" si="41"/>
        <v>0</v>
      </c>
      <c r="X387" s="257">
        <v>0</v>
      </c>
      <c r="Y387" s="257">
        <f t="shared" si="42"/>
        <v>0</v>
      </c>
      <c r="Z387" s="257">
        <v>0</v>
      </c>
      <c r="AA387" s="258">
        <f t="shared" si="43"/>
        <v>0</v>
      </c>
      <c r="AR387" s="172" t="s">
        <v>132</v>
      </c>
      <c r="AT387" s="172" t="s">
        <v>118</v>
      </c>
      <c r="AU387" s="172" t="s">
        <v>93</v>
      </c>
      <c r="AY387" s="172" t="s">
        <v>117</v>
      </c>
      <c r="BE387" s="259">
        <f t="shared" si="44"/>
        <v>0</v>
      </c>
      <c r="BF387" s="259">
        <f t="shared" si="45"/>
        <v>0</v>
      </c>
      <c r="BG387" s="259">
        <f t="shared" si="46"/>
        <v>0</v>
      </c>
      <c r="BH387" s="259">
        <f t="shared" si="47"/>
        <v>0</v>
      </c>
      <c r="BI387" s="259">
        <f t="shared" si="48"/>
        <v>0</v>
      </c>
      <c r="BJ387" s="172" t="s">
        <v>16</v>
      </c>
      <c r="BK387" s="259">
        <f t="shared" si="49"/>
        <v>0</v>
      </c>
      <c r="BL387" s="172" t="s">
        <v>132</v>
      </c>
      <c r="BM387" s="172" t="s">
        <v>3857</v>
      </c>
    </row>
    <row r="388" spans="2:65" s="182" customFormat="1" ht="38.25" customHeight="1">
      <c r="B388" s="183"/>
      <c r="C388" s="151" t="s">
        <v>1219</v>
      </c>
      <c r="D388" s="151" t="s">
        <v>118</v>
      </c>
      <c r="E388" s="152" t="s">
        <v>3858</v>
      </c>
      <c r="F388" s="341" t="s">
        <v>3859</v>
      </c>
      <c r="G388" s="341"/>
      <c r="H388" s="341"/>
      <c r="I388" s="341"/>
      <c r="J388" s="153" t="s">
        <v>142</v>
      </c>
      <c r="K388" s="154">
        <v>20</v>
      </c>
      <c r="L388" s="342"/>
      <c r="M388" s="342"/>
      <c r="N388" s="343">
        <f t="shared" si="40"/>
        <v>0</v>
      </c>
      <c r="O388" s="343"/>
      <c r="P388" s="343"/>
      <c r="Q388" s="343"/>
      <c r="R388" s="186"/>
      <c r="T388" s="254" t="s">
        <v>5</v>
      </c>
      <c r="U388" s="255" t="s">
        <v>36</v>
      </c>
      <c r="V388" s="256"/>
      <c r="W388" s="257">
        <f t="shared" si="41"/>
        <v>0</v>
      </c>
      <c r="X388" s="257">
        <v>0</v>
      </c>
      <c r="Y388" s="257">
        <f t="shared" si="42"/>
        <v>0</v>
      </c>
      <c r="Z388" s="257">
        <v>0</v>
      </c>
      <c r="AA388" s="258">
        <f t="shared" si="43"/>
        <v>0</v>
      </c>
      <c r="AR388" s="172" t="s">
        <v>132</v>
      </c>
      <c r="AT388" s="172" t="s">
        <v>118</v>
      </c>
      <c r="AU388" s="172" t="s">
        <v>93</v>
      </c>
      <c r="AY388" s="172" t="s">
        <v>117</v>
      </c>
      <c r="BE388" s="259">
        <f t="shared" si="44"/>
        <v>0</v>
      </c>
      <c r="BF388" s="259">
        <f t="shared" si="45"/>
        <v>0</v>
      </c>
      <c r="BG388" s="259">
        <f t="shared" si="46"/>
        <v>0</v>
      </c>
      <c r="BH388" s="259">
        <f t="shared" si="47"/>
        <v>0</v>
      </c>
      <c r="BI388" s="259">
        <f t="shared" si="48"/>
        <v>0</v>
      </c>
      <c r="BJ388" s="172" t="s">
        <v>16</v>
      </c>
      <c r="BK388" s="259">
        <f t="shared" si="49"/>
        <v>0</v>
      </c>
      <c r="BL388" s="172" t="s">
        <v>132</v>
      </c>
      <c r="BM388" s="172" t="s">
        <v>3860</v>
      </c>
    </row>
    <row r="389" spans="2:65" s="182" customFormat="1" ht="38.25" customHeight="1">
      <c r="B389" s="183"/>
      <c r="C389" s="151" t="s">
        <v>1223</v>
      </c>
      <c r="D389" s="151" t="s">
        <v>118</v>
      </c>
      <c r="E389" s="152" t="s">
        <v>3861</v>
      </c>
      <c r="F389" s="341" t="s">
        <v>3862</v>
      </c>
      <c r="G389" s="341"/>
      <c r="H389" s="341"/>
      <c r="I389" s="341"/>
      <c r="J389" s="153" t="s">
        <v>142</v>
      </c>
      <c r="K389" s="154">
        <v>20</v>
      </c>
      <c r="L389" s="342"/>
      <c r="M389" s="342"/>
      <c r="N389" s="343">
        <f t="shared" si="40"/>
        <v>0</v>
      </c>
      <c r="O389" s="343"/>
      <c r="P389" s="343"/>
      <c r="Q389" s="343"/>
      <c r="R389" s="186"/>
      <c r="T389" s="254" t="s">
        <v>5</v>
      </c>
      <c r="U389" s="255" t="s">
        <v>36</v>
      </c>
      <c r="V389" s="256"/>
      <c r="W389" s="257">
        <f t="shared" si="41"/>
        <v>0</v>
      </c>
      <c r="X389" s="257">
        <v>0</v>
      </c>
      <c r="Y389" s="257">
        <f t="shared" si="42"/>
        <v>0</v>
      </c>
      <c r="Z389" s="257">
        <v>0</v>
      </c>
      <c r="AA389" s="258">
        <f t="shared" si="43"/>
        <v>0</v>
      </c>
      <c r="AR389" s="172" t="s">
        <v>132</v>
      </c>
      <c r="AT389" s="172" t="s">
        <v>118</v>
      </c>
      <c r="AU389" s="172" t="s">
        <v>93</v>
      </c>
      <c r="AY389" s="172" t="s">
        <v>117</v>
      </c>
      <c r="BE389" s="259">
        <f t="shared" si="44"/>
        <v>0</v>
      </c>
      <c r="BF389" s="259">
        <f t="shared" si="45"/>
        <v>0</v>
      </c>
      <c r="BG389" s="259">
        <f t="shared" si="46"/>
        <v>0</v>
      </c>
      <c r="BH389" s="259">
        <f t="shared" si="47"/>
        <v>0</v>
      </c>
      <c r="BI389" s="259">
        <f t="shared" si="48"/>
        <v>0</v>
      </c>
      <c r="BJ389" s="172" t="s">
        <v>16</v>
      </c>
      <c r="BK389" s="259">
        <f t="shared" si="49"/>
        <v>0</v>
      </c>
      <c r="BL389" s="172" t="s">
        <v>132</v>
      </c>
      <c r="BM389" s="172" t="s">
        <v>3863</v>
      </c>
    </row>
    <row r="390" spans="2:65" s="182" customFormat="1" ht="25.5" customHeight="1">
      <c r="B390" s="183"/>
      <c r="C390" s="151" t="s">
        <v>1227</v>
      </c>
      <c r="D390" s="151" t="s">
        <v>118</v>
      </c>
      <c r="E390" s="152" t="s">
        <v>3864</v>
      </c>
      <c r="F390" s="341" t="s">
        <v>3865</v>
      </c>
      <c r="G390" s="341"/>
      <c r="H390" s="341"/>
      <c r="I390" s="341"/>
      <c r="J390" s="153" t="s">
        <v>142</v>
      </c>
      <c r="K390" s="154">
        <v>20</v>
      </c>
      <c r="L390" s="342"/>
      <c r="M390" s="342"/>
      <c r="N390" s="343">
        <f t="shared" si="40"/>
        <v>0</v>
      </c>
      <c r="O390" s="343"/>
      <c r="P390" s="343"/>
      <c r="Q390" s="343"/>
      <c r="R390" s="186"/>
      <c r="T390" s="254" t="s">
        <v>5</v>
      </c>
      <c r="U390" s="255" t="s">
        <v>36</v>
      </c>
      <c r="V390" s="256"/>
      <c r="W390" s="257">
        <f t="shared" si="41"/>
        <v>0</v>
      </c>
      <c r="X390" s="257">
        <v>0</v>
      </c>
      <c r="Y390" s="257">
        <f t="shared" si="42"/>
        <v>0</v>
      </c>
      <c r="Z390" s="257">
        <v>0</v>
      </c>
      <c r="AA390" s="258">
        <f t="shared" si="43"/>
        <v>0</v>
      </c>
      <c r="AR390" s="172" t="s">
        <v>132</v>
      </c>
      <c r="AT390" s="172" t="s">
        <v>118</v>
      </c>
      <c r="AU390" s="172" t="s">
        <v>93</v>
      </c>
      <c r="AY390" s="172" t="s">
        <v>117</v>
      </c>
      <c r="BE390" s="259">
        <f t="shared" si="44"/>
        <v>0</v>
      </c>
      <c r="BF390" s="259">
        <f t="shared" si="45"/>
        <v>0</v>
      </c>
      <c r="BG390" s="259">
        <f t="shared" si="46"/>
        <v>0</v>
      </c>
      <c r="BH390" s="259">
        <f t="shared" si="47"/>
        <v>0</v>
      </c>
      <c r="BI390" s="259">
        <f t="shared" si="48"/>
        <v>0</v>
      </c>
      <c r="BJ390" s="172" t="s">
        <v>16</v>
      </c>
      <c r="BK390" s="259">
        <f t="shared" si="49"/>
        <v>0</v>
      </c>
      <c r="BL390" s="172" t="s">
        <v>132</v>
      </c>
      <c r="BM390" s="172" t="s">
        <v>3866</v>
      </c>
    </row>
    <row r="391" spans="2:65" s="182" customFormat="1" ht="25.5" customHeight="1">
      <c r="B391" s="183"/>
      <c r="C391" s="151" t="s">
        <v>1231</v>
      </c>
      <c r="D391" s="151" t="s">
        <v>118</v>
      </c>
      <c r="E391" s="152" t="s">
        <v>3867</v>
      </c>
      <c r="F391" s="341" t="s">
        <v>3868</v>
      </c>
      <c r="G391" s="341"/>
      <c r="H391" s="341"/>
      <c r="I391" s="341"/>
      <c r="J391" s="153" t="s">
        <v>142</v>
      </c>
      <c r="K391" s="154">
        <v>20</v>
      </c>
      <c r="L391" s="342"/>
      <c r="M391" s="342"/>
      <c r="N391" s="343">
        <f t="shared" si="40"/>
        <v>0</v>
      </c>
      <c r="O391" s="343"/>
      <c r="P391" s="343"/>
      <c r="Q391" s="343"/>
      <c r="R391" s="186"/>
      <c r="T391" s="254" t="s">
        <v>5</v>
      </c>
      <c r="U391" s="255" t="s">
        <v>36</v>
      </c>
      <c r="V391" s="256"/>
      <c r="W391" s="257">
        <f t="shared" si="41"/>
        <v>0</v>
      </c>
      <c r="X391" s="257">
        <v>0</v>
      </c>
      <c r="Y391" s="257">
        <f t="shared" si="42"/>
        <v>0</v>
      </c>
      <c r="Z391" s="257">
        <v>0</v>
      </c>
      <c r="AA391" s="258">
        <f t="shared" si="43"/>
        <v>0</v>
      </c>
      <c r="AR391" s="172" t="s">
        <v>132</v>
      </c>
      <c r="AT391" s="172" t="s">
        <v>118</v>
      </c>
      <c r="AU391" s="172" t="s">
        <v>93</v>
      </c>
      <c r="AY391" s="172" t="s">
        <v>117</v>
      </c>
      <c r="BE391" s="259">
        <f t="shared" si="44"/>
        <v>0</v>
      </c>
      <c r="BF391" s="259">
        <f t="shared" si="45"/>
        <v>0</v>
      </c>
      <c r="BG391" s="259">
        <f t="shared" si="46"/>
        <v>0</v>
      </c>
      <c r="BH391" s="259">
        <f t="shared" si="47"/>
        <v>0</v>
      </c>
      <c r="BI391" s="259">
        <f t="shared" si="48"/>
        <v>0</v>
      </c>
      <c r="BJ391" s="172" t="s">
        <v>16</v>
      </c>
      <c r="BK391" s="259">
        <f t="shared" si="49"/>
        <v>0</v>
      </c>
      <c r="BL391" s="172" t="s">
        <v>132</v>
      </c>
      <c r="BM391" s="172" t="s">
        <v>3869</v>
      </c>
    </row>
    <row r="392" spans="2:65" s="182" customFormat="1" ht="38.25" customHeight="1">
      <c r="B392" s="183"/>
      <c r="C392" s="151" t="s">
        <v>1235</v>
      </c>
      <c r="D392" s="151" t="s">
        <v>118</v>
      </c>
      <c r="E392" s="152" t="s">
        <v>3870</v>
      </c>
      <c r="F392" s="341" t="s">
        <v>3871</v>
      </c>
      <c r="G392" s="341"/>
      <c r="H392" s="341"/>
      <c r="I392" s="341"/>
      <c r="J392" s="153" t="s">
        <v>142</v>
      </c>
      <c r="K392" s="154">
        <v>1</v>
      </c>
      <c r="L392" s="342"/>
      <c r="M392" s="342"/>
      <c r="N392" s="343">
        <f t="shared" si="40"/>
        <v>0</v>
      </c>
      <c r="O392" s="343"/>
      <c r="P392" s="343"/>
      <c r="Q392" s="343"/>
      <c r="R392" s="186"/>
      <c r="T392" s="254" t="s">
        <v>5</v>
      </c>
      <c r="U392" s="255" t="s">
        <v>36</v>
      </c>
      <c r="V392" s="256"/>
      <c r="W392" s="257">
        <f t="shared" si="41"/>
        <v>0</v>
      </c>
      <c r="X392" s="257">
        <v>0</v>
      </c>
      <c r="Y392" s="257">
        <f t="shared" si="42"/>
        <v>0</v>
      </c>
      <c r="Z392" s="257">
        <v>0</v>
      </c>
      <c r="AA392" s="258">
        <f t="shared" si="43"/>
        <v>0</v>
      </c>
      <c r="AR392" s="172" t="s">
        <v>132</v>
      </c>
      <c r="AT392" s="172" t="s">
        <v>118</v>
      </c>
      <c r="AU392" s="172" t="s">
        <v>93</v>
      </c>
      <c r="AY392" s="172" t="s">
        <v>117</v>
      </c>
      <c r="BE392" s="259">
        <f t="shared" si="44"/>
        <v>0</v>
      </c>
      <c r="BF392" s="259">
        <f t="shared" si="45"/>
        <v>0</v>
      </c>
      <c r="BG392" s="259">
        <f t="shared" si="46"/>
        <v>0</v>
      </c>
      <c r="BH392" s="259">
        <f t="shared" si="47"/>
        <v>0</v>
      </c>
      <c r="BI392" s="259">
        <f t="shared" si="48"/>
        <v>0</v>
      </c>
      <c r="BJ392" s="172" t="s">
        <v>16</v>
      </c>
      <c r="BK392" s="259">
        <f t="shared" si="49"/>
        <v>0</v>
      </c>
      <c r="BL392" s="172" t="s">
        <v>132</v>
      </c>
      <c r="BM392" s="172" t="s">
        <v>3872</v>
      </c>
    </row>
    <row r="393" spans="2:65" s="182" customFormat="1" ht="25.5" customHeight="1">
      <c r="B393" s="183"/>
      <c r="C393" s="151" t="s">
        <v>1239</v>
      </c>
      <c r="D393" s="151" t="s">
        <v>118</v>
      </c>
      <c r="E393" s="152" t="s">
        <v>3873</v>
      </c>
      <c r="F393" s="341" t="s">
        <v>3874</v>
      </c>
      <c r="G393" s="341"/>
      <c r="H393" s="341"/>
      <c r="I393" s="341"/>
      <c r="J393" s="153" t="s">
        <v>142</v>
      </c>
      <c r="K393" s="154">
        <v>5</v>
      </c>
      <c r="L393" s="342"/>
      <c r="M393" s="342"/>
      <c r="N393" s="343">
        <f t="shared" si="40"/>
        <v>0</v>
      </c>
      <c r="O393" s="343"/>
      <c r="P393" s="343"/>
      <c r="Q393" s="343"/>
      <c r="R393" s="186"/>
      <c r="T393" s="254" t="s">
        <v>5</v>
      </c>
      <c r="U393" s="255" t="s">
        <v>36</v>
      </c>
      <c r="V393" s="256"/>
      <c r="W393" s="257">
        <f t="shared" si="41"/>
        <v>0</v>
      </c>
      <c r="X393" s="257">
        <v>0</v>
      </c>
      <c r="Y393" s="257">
        <f t="shared" si="42"/>
        <v>0</v>
      </c>
      <c r="Z393" s="257">
        <v>0</v>
      </c>
      <c r="AA393" s="258">
        <f t="shared" si="43"/>
        <v>0</v>
      </c>
      <c r="AR393" s="172" t="s">
        <v>132</v>
      </c>
      <c r="AT393" s="172" t="s">
        <v>118</v>
      </c>
      <c r="AU393" s="172" t="s">
        <v>93</v>
      </c>
      <c r="AY393" s="172" t="s">
        <v>117</v>
      </c>
      <c r="BE393" s="259">
        <f t="shared" si="44"/>
        <v>0</v>
      </c>
      <c r="BF393" s="259">
        <f t="shared" si="45"/>
        <v>0</v>
      </c>
      <c r="BG393" s="259">
        <f t="shared" si="46"/>
        <v>0</v>
      </c>
      <c r="BH393" s="259">
        <f t="shared" si="47"/>
        <v>0</v>
      </c>
      <c r="BI393" s="259">
        <f t="shared" si="48"/>
        <v>0</v>
      </c>
      <c r="BJ393" s="172" t="s">
        <v>16</v>
      </c>
      <c r="BK393" s="259">
        <f t="shared" si="49"/>
        <v>0</v>
      </c>
      <c r="BL393" s="172" t="s">
        <v>132</v>
      </c>
      <c r="BM393" s="172" t="s">
        <v>3875</v>
      </c>
    </row>
    <row r="394" spans="2:65" s="182" customFormat="1" ht="25.5" customHeight="1">
      <c r="B394" s="183"/>
      <c r="C394" s="151" t="s">
        <v>1243</v>
      </c>
      <c r="D394" s="151" t="s">
        <v>118</v>
      </c>
      <c r="E394" s="152" t="s">
        <v>3876</v>
      </c>
      <c r="F394" s="341" t="s">
        <v>3877</v>
      </c>
      <c r="G394" s="341"/>
      <c r="H394" s="341"/>
      <c r="I394" s="341"/>
      <c r="J394" s="153" t="s">
        <v>142</v>
      </c>
      <c r="K394" s="154">
        <v>5</v>
      </c>
      <c r="L394" s="342"/>
      <c r="M394" s="342"/>
      <c r="N394" s="343">
        <f t="shared" si="40"/>
        <v>0</v>
      </c>
      <c r="O394" s="343"/>
      <c r="P394" s="343"/>
      <c r="Q394" s="343"/>
      <c r="R394" s="186"/>
      <c r="T394" s="254" t="s">
        <v>5</v>
      </c>
      <c r="U394" s="255" t="s">
        <v>36</v>
      </c>
      <c r="V394" s="256"/>
      <c r="W394" s="257">
        <f t="shared" si="41"/>
        <v>0</v>
      </c>
      <c r="X394" s="257">
        <v>0</v>
      </c>
      <c r="Y394" s="257">
        <f t="shared" si="42"/>
        <v>0</v>
      </c>
      <c r="Z394" s="257">
        <v>0</v>
      </c>
      <c r="AA394" s="258">
        <f t="shared" si="43"/>
        <v>0</v>
      </c>
      <c r="AR394" s="172" t="s">
        <v>132</v>
      </c>
      <c r="AT394" s="172" t="s">
        <v>118</v>
      </c>
      <c r="AU394" s="172" t="s">
        <v>93</v>
      </c>
      <c r="AY394" s="172" t="s">
        <v>117</v>
      </c>
      <c r="BE394" s="259">
        <f t="shared" si="44"/>
        <v>0</v>
      </c>
      <c r="BF394" s="259">
        <f t="shared" si="45"/>
        <v>0</v>
      </c>
      <c r="BG394" s="259">
        <f t="shared" si="46"/>
        <v>0</v>
      </c>
      <c r="BH394" s="259">
        <f t="shared" si="47"/>
        <v>0</v>
      </c>
      <c r="BI394" s="259">
        <f t="shared" si="48"/>
        <v>0</v>
      </c>
      <c r="BJ394" s="172" t="s">
        <v>16</v>
      </c>
      <c r="BK394" s="259">
        <f t="shared" si="49"/>
        <v>0</v>
      </c>
      <c r="BL394" s="172" t="s">
        <v>132</v>
      </c>
      <c r="BM394" s="172" t="s">
        <v>3878</v>
      </c>
    </row>
    <row r="395" spans="2:65" s="182" customFormat="1" ht="25.5" customHeight="1">
      <c r="B395" s="183"/>
      <c r="C395" s="151" t="s">
        <v>1247</v>
      </c>
      <c r="D395" s="151" t="s">
        <v>118</v>
      </c>
      <c r="E395" s="152" t="s">
        <v>3879</v>
      </c>
      <c r="F395" s="341" t="s">
        <v>3880</v>
      </c>
      <c r="G395" s="341"/>
      <c r="H395" s="341"/>
      <c r="I395" s="341"/>
      <c r="J395" s="153" t="s">
        <v>142</v>
      </c>
      <c r="K395" s="154">
        <v>5</v>
      </c>
      <c r="L395" s="342"/>
      <c r="M395" s="342"/>
      <c r="N395" s="343">
        <f t="shared" si="40"/>
        <v>0</v>
      </c>
      <c r="O395" s="343"/>
      <c r="P395" s="343"/>
      <c r="Q395" s="343"/>
      <c r="R395" s="186"/>
      <c r="T395" s="254" t="s">
        <v>5</v>
      </c>
      <c r="U395" s="255" t="s">
        <v>36</v>
      </c>
      <c r="V395" s="256"/>
      <c r="W395" s="257">
        <f t="shared" si="41"/>
        <v>0</v>
      </c>
      <c r="X395" s="257">
        <v>0</v>
      </c>
      <c r="Y395" s="257">
        <f t="shared" si="42"/>
        <v>0</v>
      </c>
      <c r="Z395" s="257">
        <v>0</v>
      </c>
      <c r="AA395" s="258">
        <f t="shared" si="43"/>
        <v>0</v>
      </c>
      <c r="AR395" s="172" t="s">
        <v>132</v>
      </c>
      <c r="AT395" s="172" t="s">
        <v>118</v>
      </c>
      <c r="AU395" s="172" t="s">
        <v>93</v>
      </c>
      <c r="AY395" s="172" t="s">
        <v>117</v>
      </c>
      <c r="BE395" s="259">
        <f t="shared" si="44"/>
        <v>0</v>
      </c>
      <c r="BF395" s="259">
        <f t="shared" si="45"/>
        <v>0</v>
      </c>
      <c r="BG395" s="259">
        <f t="shared" si="46"/>
        <v>0</v>
      </c>
      <c r="BH395" s="259">
        <f t="shared" si="47"/>
        <v>0</v>
      </c>
      <c r="BI395" s="259">
        <f t="shared" si="48"/>
        <v>0</v>
      </c>
      <c r="BJ395" s="172" t="s">
        <v>16</v>
      </c>
      <c r="BK395" s="259">
        <f t="shared" si="49"/>
        <v>0</v>
      </c>
      <c r="BL395" s="172" t="s">
        <v>132</v>
      </c>
      <c r="BM395" s="172" t="s">
        <v>3881</v>
      </c>
    </row>
    <row r="396" spans="2:65" s="182" customFormat="1" ht="25.5" customHeight="1">
      <c r="B396" s="183"/>
      <c r="C396" s="151" t="s">
        <v>1251</v>
      </c>
      <c r="D396" s="151" t="s">
        <v>118</v>
      </c>
      <c r="E396" s="152" t="s">
        <v>3882</v>
      </c>
      <c r="F396" s="341" t="s">
        <v>3883</v>
      </c>
      <c r="G396" s="341"/>
      <c r="H396" s="341"/>
      <c r="I396" s="341"/>
      <c r="J396" s="153" t="s">
        <v>142</v>
      </c>
      <c r="K396" s="154">
        <v>5</v>
      </c>
      <c r="L396" s="342"/>
      <c r="M396" s="342"/>
      <c r="N396" s="343">
        <f t="shared" si="40"/>
        <v>0</v>
      </c>
      <c r="O396" s="343"/>
      <c r="P396" s="343"/>
      <c r="Q396" s="343"/>
      <c r="R396" s="186"/>
      <c r="T396" s="254" t="s">
        <v>5</v>
      </c>
      <c r="U396" s="255" t="s">
        <v>36</v>
      </c>
      <c r="V396" s="256"/>
      <c r="W396" s="257">
        <f t="shared" si="41"/>
        <v>0</v>
      </c>
      <c r="X396" s="257">
        <v>0</v>
      </c>
      <c r="Y396" s="257">
        <f t="shared" si="42"/>
        <v>0</v>
      </c>
      <c r="Z396" s="257">
        <v>0</v>
      </c>
      <c r="AA396" s="258">
        <f t="shared" si="43"/>
        <v>0</v>
      </c>
      <c r="AR396" s="172" t="s">
        <v>132</v>
      </c>
      <c r="AT396" s="172" t="s">
        <v>118</v>
      </c>
      <c r="AU396" s="172" t="s">
        <v>93</v>
      </c>
      <c r="AY396" s="172" t="s">
        <v>117</v>
      </c>
      <c r="BE396" s="259">
        <f t="shared" si="44"/>
        <v>0</v>
      </c>
      <c r="BF396" s="259">
        <f t="shared" si="45"/>
        <v>0</v>
      </c>
      <c r="BG396" s="259">
        <f t="shared" si="46"/>
        <v>0</v>
      </c>
      <c r="BH396" s="259">
        <f t="shared" si="47"/>
        <v>0</v>
      </c>
      <c r="BI396" s="259">
        <f t="shared" si="48"/>
        <v>0</v>
      </c>
      <c r="BJ396" s="172" t="s">
        <v>16</v>
      </c>
      <c r="BK396" s="259">
        <f t="shared" si="49"/>
        <v>0</v>
      </c>
      <c r="BL396" s="172" t="s">
        <v>132</v>
      </c>
      <c r="BM396" s="172" t="s">
        <v>3884</v>
      </c>
    </row>
    <row r="397" spans="2:65" s="182" customFormat="1" ht="25.5" customHeight="1">
      <c r="B397" s="183"/>
      <c r="C397" s="151" t="s">
        <v>1255</v>
      </c>
      <c r="D397" s="151" t="s">
        <v>118</v>
      </c>
      <c r="E397" s="152" t="s">
        <v>3885</v>
      </c>
      <c r="F397" s="341" t="s">
        <v>3886</v>
      </c>
      <c r="G397" s="341"/>
      <c r="H397" s="341"/>
      <c r="I397" s="341"/>
      <c r="J397" s="153" t="s">
        <v>142</v>
      </c>
      <c r="K397" s="154">
        <v>5</v>
      </c>
      <c r="L397" s="342"/>
      <c r="M397" s="342"/>
      <c r="N397" s="343">
        <f t="shared" si="40"/>
        <v>0</v>
      </c>
      <c r="O397" s="343"/>
      <c r="P397" s="343"/>
      <c r="Q397" s="343"/>
      <c r="R397" s="186"/>
      <c r="T397" s="254" t="s">
        <v>5</v>
      </c>
      <c r="U397" s="255" t="s">
        <v>36</v>
      </c>
      <c r="V397" s="256"/>
      <c r="W397" s="257">
        <f t="shared" si="41"/>
        <v>0</v>
      </c>
      <c r="X397" s="257">
        <v>0</v>
      </c>
      <c r="Y397" s="257">
        <f t="shared" si="42"/>
        <v>0</v>
      </c>
      <c r="Z397" s="257">
        <v>0</v>
      </c>
      <c r="AA397" s="258">
        <f t="shared" si="43"/>
        <v>0</v>
      </c>
      <c r="AR397" s="172" t="s">
        <v>132</v>
      </c>
      <c r="AT397" s="172" t="s">
        <v>118</v>
      </c>
      <c r="AU397" s="172" t="s">
        <v>93</v>
      </c>
      <c r="AY397" s="172" t="s">
        <v>117</v>
      </c>
      <c r="BE397" s="259">
        <f t="shared" si="44"/>
        <v>0</v>
      </c>
      <c r="BF397" s="259">
        <f t="shared" si="45"/>
        <v>0</v>
      </c>
      <c r="BG397" s="259">
        <f t="shared" si="46"/>
        <v>0</v>
      </c>
      <c r="BH397" s="259">
        <f t="shared" si="47"/>
        <v>0</v>
      </c>
      <c r="BI397" s="259">
        <f t="shared" si="48"/>
        <v>0</v>
      </c>
      <c r="BJ397" s="172" t="s">
        <v>16</v>
      </c>
      <c r="BK397" s="259">
        <f t="shared" si="49"/>
        <v>0</v>
      </c>
      <c r="BL397" s="172" t="s">
        <v>132</v>
      </c>
      <c r="BM397" s="172" t="s">
        <v>3887</v>
      </c>
    </row>
    <row r="398" spans="2:65" s="182" customFormat="1" ht="25.5" customHeight="1">
      <c r="B398" s="183"/>
      <c r="C398" s="151" t="s">
        <v>1259</v>
      </c>
      <c r="D398" s="151" t="s">
        <v>118</v>
      </c>
      <c r="E398" s="152" t="s">
        <v>3888</v>
      </c>
      <c r="F398" s="341" t="s">
        <v>3889</v>
      </c>
      <c r="G398" s="341"/>
      <c r="H398" s="341"/>
      <c r="I398" s="341"/>
      <c r="J398" s="153" t="s">
        <v>142</v>
      </c>
      <c r="K398" s="154">
        <v>10</v>
      </c>
      <c r="L398" s="342"/>
      <c r="M398" s="342"/>
      <c r="N398" s="343">
        <f t="shared" si="40"/>
        <v>0</v>
      </c>
      <c r="O398" s="343"/>
      <c r="P398" s="343"/>
      <c r="Q398" s="343"/>
      <c r="R398" s="186"/>
      <c r="T398" s="254" t="s">
        <v>5</v>
      </c>
      <c r="U398" s="255" t="s">
        <v>36</v>
      </c>
      <c r="V398" s="256"/>
      <c r="W398" s="257">
        <f t="shared" si="41"/>
        <v>0</v>
      </c>
      <c r="X398" s="257">
        <v>0</v>
      </c>
      <c r="Y398" s="257">
        <f t="shared" si="42"/>
        <v>0</v>
      </c>
      <c r="Z398" s="257">
        <v>0</v>
      </c>
      <c r="AA398" s="258">
        <f t="shared" si="43"/>
        <v>0</v>
      </c>
      <c r="AR398" s="172" t="s">
        <v>132</v>
      </c>
      <c r="AT398" s="172" t="s">
        <v>118</v>
      </c>
      <c r="AU398" s="172" t="s">
        <v>93</v>
      </c>
      <c r="AY398" s="172" t="s">
        <v>117</v>
      </c>
      <c r="BE398" s="259">
        <f t="shared" si="44"/>
        <v>0</v>
      </c>
      <c r="BF398" s="259">
        <f t="shared" si="45"/>
        <v>0</v>
      </c>
      <c r="BG398" s="259">
        <f t="shared" si="46"/>
        <v>0</v>
      </c>
      <c r="BH398" s="259">
        <f t="shared" si="47"/>
        <v>0</v>
      </c>
      <c r="BI398" s="259">
        <f t="shared" si="48"/>
        <v>0</v>
      </c>
      <c r="BJ398" s="172" t="s">
        <v>16</v>
      </c>
      <c r="BK398" s="259">
        <f t="shared" si="49"/>
        <v>0</v>
      </c>
      <c r="BL398" s="172" t="s">
        <v>132</v>
      </c>
      <c r="BM398" s="172" t="s">
        <v>3890</v>
      </c>
    </row>
    <row r="399" spans="2:65" s="182" customFormat="1" ht="38.25" customHeight="1">
      <c r="B399" s="183"/>
      <c r="C399" s="151" t="s">
        <v>1263</v>
      </c>
      <c r="D399" s="151" t="s">
        <v>118</v>
      </c>
      <c r="E399" s="152" t="s">
        <v>3891</v>
      </c>
      <c r="F399" s="341" t="s">
        <v>3892</v>
      </c>
      <c r="G399" s="341"/>
      <c r="H399" s="341"/>
      <c r="I399" s="341"/>
      <c r="J399" s="153" t="s">
        <v>142</v>
      </c>
      <c r="K399" s="154">
        <v>10</v>
      </c>
      <c r="L399" s="342"/>
      <c r="M399" s="342"/>
      <c r="N399" s="343">
        <f t="shared" si="40"/>
        <v>0</v>
      </c>
      <c r="O399" s="343"/>
      <c r="P399" s="343"/>
      <c r="Q399" s="343"/>
      <c r="R399" s="186"/>
      <c r="T399" s="254" t="s">
        <v>5</v>
      </c>
      <c r="U399" s="255" t="s">
        <v>36</v>
      </c>
      <c r="V399" s="256"/>
      <c r="W399" s="257">
        <f t="shared" si="41"/>
        <v>0</v>
      </c>
      <c r="X399" s="257">
        <v>0</v>
      </c>
      <c r="Y399" s="257">
        <f t="shared" si="42"/>
        <v>0</v>
      </c>
      <c r="Z399" s="257">
        <v>0</v>
      </c>
      <c r="AA399" s="258">
        <f t="shared" si="43"/>
        <v>0</v>
      </c>
      <c r="AR399" s="172" t="s">
        <v>132</v>
      </c>
      <c r="AT399" s="172" t="s">
        <v>118</v>
      </c>
      <c r="AU399" s="172" t="s">
        <v>93</v>
      </c>
      <c r="AY399" s="172" t="s">
        <v>117</v>
      </c>
      <c r="BE399" s="259">
        <f t="shared" si="44"/>
        <v>0</v>
      </c>
      <c r="BF399" s="259">
        <f t="shared" si="45"/>
        <v>0</v>
      </c>
      <c r="BG399" s="259">
        <f t="shared" si="46"/>
        <v>0</v>
      </c>
      <c r="BH399" s="259">
        <f t="shared" si="47"/>
        <v>0</v>
      </c>
      <c r="BI399" s="259">
        <f t="shared" si="48"/>
        <v>0</v>
      </c>
      <c r="BJ399" s="172" t="s">
        <v>16</v>
      </c>
      <c r="BK399" s="259">
        <f t="shared" si="49"/>
        <v>0</v>
      </c>
      <c r="BL399" s="172" t="s">
        <v>132</v>
      </c>
      <c r="BM399" s="172" t="s">
        <v>3893</v>
      </c>
    </row>
    <row r="400" spans="2:65" s="182" customFormat="1" ht="38.25" customHeight="1">
      <c r="B400" s="183"/>
      <c r="C400" s="151" t="s">
        <v>1267</v>
      </c>
      <c r="D400" s="151" t="s">
        <v>118</v>
      </c>
      <c r="E400" s="152" t="s">
        <v>3894</v>
      </c>
      <c r="F400" s="341" t="s">
        <v>3895</v>
      </c>
      <c r="G400" s="341"/>
      <c r="H400" s="341"/>
      <c r="I400" s="341"/>
      <c r="J400" s="153" t="s">
        <v>142</v>
      </c>
      <c r="K400" s="154">
        <v>10</v>
      </c>
      <c r="L400" s="342"/>
      <c r="M400" s="342"/>
      <c r="N400" s="343">
        <f t="shared" si="40"/>
        <v>0</v>
      </c>
      <c r="O400" s="343"/>
      <c r="P400" s="343"/>
      <c r="Q400" s="343"/>
      <c r="R400" s="186"/>
      <c r="T400" s="254" t="s">
        <v>5</v>
      </c>
      <c r="U400" s="255" t="s">
        <v>36</v>
      </c>
      <c r="V400" s="256"/>
      <c r="W400" s="257">
        <f t="shared" si="41"/>
        <v>0</v>
      </c>
      <c r="X400" s="257">
        <v>0</v>
      </c>
      <c r="Y400" s="257">
        <f t="shared" si="42"/>
        <v>0</v>
      </c>
      <c r="Z400" s="257">
        <v>0</v>
      </c>
      <c r="AA400" s="258">
        <f t="shared" si="43"/>
        <v>0</v>
      </c>
      <c r="AR400" s="172" t="s">
        <v>132</v>
      </c>
      <c r="AT400" s="172" t="s">
        <v>118</v>
      </c>
      <c r="AU400" s="172" t="s">
        <v>93</v>
      </c>
      <c r="AY400" s="172" t="s">
        <v>117</v>
      </c>
      <c r="BE400" s="259">
        <f t="shared" si="44"/>
        <v>0</v>
      </c>
      <c r="BF400" s="259">
        <f t="shared" si="45"/>
        <v>0</v>
      </c>
      <c r="BG400" s="259">
        <f t="shared" si="46"/>
        <v>0</v>
      </c>
      <c r="BH400" s="259">
        <f t="shared" si="47"/>
        <v>0</v>
      </c>
      <c r="BI400" s="259">
        <f t="shared" si="48"/>
        <v>0</v>
      </c>
      <c r="BJ400" s="172" t="s">
        <v>16</v>
      </c>
      <c r="BK400" s="259">
        <f t="shared" si="49"/>
        <v>0</v>
      </c>
      <c r="BL400" s="172" t="s">
        <v>132</v>
      </c>
      <c r="BM400" s="172" t="s">
        <v>3896</v>
      </c>
    </row>
    <row r="401" spans="2:65" s="182" customFormat="1" ht="25.5" customHeight="1">
      <c r="B401" s="183"/>
      <c r="C401" s="151" t="s">
        <v>1271</v>
      </c>
      <c r="D401" s="151" t="s">
        <v>118</v>
      </c>
      <c r="E401" s="152" t="s">
        <v>3897</v>
      </c>
      <c r="F401" s="341" t="s">
        <v>3898</v>
      </c>
      <c r="G401" s="341"/>
      <c r="H401" s="341"/>
      <c r="I401" s="341"/>
      <c r="J401" s="153" t="s">
        <v>142</v>
      </c>
      <c r="K401" s="154">
        <v>10</v>
      </c>
      <c r="L401" s="342"/>
      <c r="M401" s="342"/>
      <c r="N401" s="343">
        <f t="shared" si="40"/>
        <v>0</v>
      </c>
      <c r="O401" s="343"/>
      <c r="P401" s="343"/>
      <c r="Q401" s="343"/>
      <c r="R401" s="186"/>
      <c r="T401" s="254" t="s">
        <v>5</v>
      </c>
      <c r="U401" s="255" t="s">
        <v>36</v>
      </c>
      <c r="V401" s="256"/>
      <c r="W401" s="257">
        <f t="shared" si="41"/>
        <v>0</v>
      </c>
      <c r="X401" s="257">
        <v>0</v>
      </c>
      <c r="Y401" s="257">
        <f t="shared" si="42"/>
        <v>0</v>
      </c>
      <c r="Z401" s="257">
        <v>0</v>
      </c>
      <c r="AA401" s="258">
        <f t="shared" si="43"/>
        <v>0</v>
      </c>
      <c r="AR401" s="172" t="s">
        <v>132</v>
      </c>
      <c r="AT401" s="172" t="s">
        <v>118</v>
      </c>
      <c r="AU401" s="172" t="s">
        <v>93</v>
      </c>
      <c r="AY401" s="172" t="s">
        <v>117</v>
      </c>
      <c r="BE401" s="259">
        <f t="shared" si="44"/>
        <v>0</v>
      </c>
      <c r="BF401" s="259">
        <f t="shared" si="45"/>
        <v>0</v>
      </c>
      <c r="BG401" s="259">
        <f t="shared" si="46"/>
        <v>0</v>
      </c>
      <c r="BH401" s="259">
        <f t="shared" si="47"/>
        <v>0</v>
      </c>
      <c r="BI401" s="259">
        <f t="shared" si="48"/>
        <v>0</v>
      </c>
      <c r="BJ401" s="172" t="s">
        <v>16</v>
      </c>
      <c r="BK401" s="259">
        <f t="shared" si="49"/>
        <v>0</v>
      </c>
      <c r="BL401" s="172" t="s">
        <v>132</v>
      </c>
      <c r="BM401" s="172" t="s">
        <v>3899</v>
      </c>
    </row>
    <row r="402" spans="2:65" s="182" customFormat="1" ht="25.5" customHeight="1">
      <c r="B402" s="183"/>
      <c r="C402" s="151" t="s">
        <v>1275</v>
      </c>
      <c r="D402" s="151" t="s">
        <v>118</v>
      </c>
      <c r="E402" s="152" t="s">
        <v>3900</v>
      </c>
      <c r="F402" s="341" t="s">
        <v>3901</v>
      </c>
      <c r="G402" s="341"/>
      <c r="H402" s="341"/>
      <c r="I402" s="341"/>
      <c r="J402" s="153" t="s">
        <v>142</v>
      </c>
      <c r="K402" s="154">
        <v>10</v>
      </c>
      <c r="L402" s="342"/>
      <c r="M402" s="342"/>
      <c r="N402" s="343">
        <f t="shared" si="40"/>
        <v>0</v>
      </c>
      <c r="O402" s="343"/>
      <c r="P402" s="343"/>
      <c r="Q402" s="343"/>
      <c r="R402" s="186"/>
      <c r="T402" s="254" t="s">
        <v>5</v>
      </c>
      <c r="U402" s="255" t="s">
        <v>36</v>
      </c>
      <c r="V402" s="256"/>
      <c r="W402" s="257">
        <f t="shared" si="41"/>
        <v>0</v>
      </c>
      <c r="X402" s="257">
        <v>0</v>
      </c>
      <c r="Y402" s="257">
        <f t="shared" si="42"/>
        <v>0</v>
      </c>
      <c r="Z402" s="257">
        <v>0</v>
      </c>
      <c r="AA402" s="258">
        <f t="shared" si="43"/>
        <v>0</v>
      </c>
      <c r="AR402" s="172" t="s">
        <v>132</v>
      </c>
      <c r="AT402" s="172" t="s">
        <v>118</v>
      </c>
      <c r="AU402" s="172" t="s">
        <v>93</v>
      </c>
      <c r="AY402" s="172" t="s">
        <v>117</v>
      </c>
      <c r="BE402" s="259">
        <f t="shared" si="44"/>
        <v>0</v>
      </c>
      <c r="BF402" s="259">
        <f t="shared" si="45"/>
        <v>0</v>
      </c>
      <c r="BG402" s="259">
        <f t="shared" si="46"/>
        <v>0</v>
      </c>
      <c r="BH402" s="259">
        <f t="shared" si="47"/>
        <v>0</v>
      </c>
      <c r="BI402" s="259">
        <f t="shared" si="48"/>
        <v>0</v>
      </c>
      <c r="BJ402" s="172" t="s">
        <v>16</v>
      </c>
      <c r="BK402" s="259">
        <f t="shared" si="49"/>
        <v>0</v>
      </c>
      <c r="BL402" s="172" t="s">
        <v>132</v>
      </c>
      <c r="BM402" s="172" t="s">
        <v>3902</v>
      </c>
    </row>
    <row r="403" spans="2:65" s="182" customFormat="1" ht="25.5" customHeight="1">
      <c r="B403" s="183"/>
      <c r="C403" s="151" t="s">
        <v>1279</v>
      </c>
      <c r="D403" s="151" t="s">
        <v>118</v>
      </c>
      <c r="E403" s="152" t="s">
        <v>3903</v>
      </c>
      <c r="F403" s="341" t="s">
        <v>3904</v>
      </c>
      <c r="G403" s="341"/>
      <c r="H403" s="341"/>
      <c r="I403" s="341"/>
      <c r="J403" s="153" t="s">
        <v>142</v>
      </c>
      <c r="K403" s="154">
        <v>1</v>
      </c>
      <c r="L403" s="342"/>
      <c r="M403" s="342"/>
      <c r="N403" s="343">
        <f t="shared" si="40"/>
        <v>0</v>
      </c>
      <c r="O403" s="343"/>
      <c r="P403" s="343"/>
      <c r="Q403" s="343"/>
      <c r="R403" s="186"/>
      <c r="T403" s="254" t="s">
        <v>5</v>
      </c>
      <c r="U403" s="255" t="s">
        <v>36</v>
      </c>
      <c r="V403" s="256"/>
      <c r="W403" s="257">
        <f t="shared" si="41"/>
        <v>0</v>
      </c>
      <c r="X403" s="257">
        <v>0</v>
      </c>
      <c r="Y403" s="257">
        <f t="shared" si="42"/>
        <v>0</v>
      </c>
      <c r="Z403" s="257">
        <v>0</v>
      </c>
      <c r="AA403" s="258">
        <f t="shared" si="43"/>
        <v>0</v>
      </c>
      <c r="AR403" s="172" t="s">
        <v>132</v>
      </c>
      <c r="AT403" s="172" t="s">
        <v>118</v>
      </c>
      <c r="AU403" s="172" t="s">
        <v>93</v>
      </c>
      <c r="AY403" s="172" t="s">
        <v>117</v>
      </c>
      <c r="BE403" s="259">
        <f t="shared" si="44"/>
        <v>0</v>
      </c>
      <c r="BF403" s="259">
        <f t="shared" si="45"/>
        <v>0</v>
      </c>
      <c r="BG403" s="259">
        <f t="shared" si="46"/>
        <v>0</v>
      </c>
      <c r="BH403" s="259">
        <f t="shared" si="47"/>
        <v>0</v>
      </c>
      <c r="BI403" s="259">
        <f t="shared" si="48"/>
        <v>0</v>
      </c>
      <c r="BJ403" s="172" t="s">
        <v>16</v>
      </c>
      <c r="BK403" s="259">
        <f t="shared" si="49"/>
        <v>0</v>
      </c>
      <c r="BL403" s="172" t="s">
        <v>132</v>
      </c>
      <c r="BM403" s="172" t="s">
        <v>3905</v>
      </c>
    </row>
    <row r="404" spans="2:65" s="182" customFormat="1" ht="25.5" customHeight="1">
      <c r="B404" s="183"/>
      <c r="C404" s="151" t="s">
        <v>1283</v>
      </c>
      <c r="D404" s="151" t="s">
        <v>118</v>
      </c>
      <c r="E404" s="152" t="s">
        <v>3906</v>
      </c>
      <c r="F404" s="341" t="s">
        <v>3907</v>
      </c>
      <c r="G404" s="341"/>
      <c r="H404" s="341"/>
      <c r="I404" s="341"/>
      <c r="J404" s="153" t="s">
        <v>142</v>
      </c>
      <c r="K404" s="154">
        <v>1</v>
      </c>
      <c r="L404" s="342"/>
      <c r="M404" s="342"/>
      <c r="N404" s="343">
        <f t="shared" si="40"/>
        <v>0</v>
      </c>
      <c r="O404" s="343"/>
      <c r="P404" s="343"/>
      <c r="Q404" s="343"/>
      <c r="R404" s="186"/>
      <c r="T404" s="254" t="s">
        <v>5</v>
      </c>
      <c r="U404" s="255" t="s">
        <v>36</v>
      </c>
      <c r="V404" s="256"/>
      <c r="W404" s="257">
        <f t="shared" si="41"/>
        <v>0</v>
      </c>
      <c r="X404" s="257">
        <v>0</v>
      </c>
      <c r="Y404" s="257">
        <f t="shared" si="42"/>
        <v>0</v>
      </c>
      <c r="Z404" s="257">
        <v>0</v>
      </c>
      <c r="AA404" s="258">
        <f t="shared" si="43"/>
        <v>0</v>
      </c>
      <c r="AR404" s="172" t="s">
        <v>132</v>
      </c>
      <c r="AT404" s="172" t="s">
        <v>118</v>
      </c>
      <c r="AU404" s="172" t="s">
        <v>93</v>
      </c>
      <c r="AY404" s="172" t="s">
        <v>117</v>
      </c>
      <c r="BE404" s="259">
        <f t="shared" si="44"/>
        <v>0</v>
      </c>
      <c r="BF404" s="259">
        <f t="shared" si="45"/>
        <v>0</v>
      </c>
      <c r="BG404" s="259">
        <f t="shared" si="46"/>
        <v>0</v>
      </c>
      <c r="BH404" s="259">
        <f t="shared" si="47"/>
        <v>0</v>
      </c>
      <c r="BI404" s="259">
        <f t="shared" si="48"/>
        <v>0</v>
      </c>
      <c r="BJ404" s="172" t="s">
        <v>16</v>
      </c>
      <c r="BK404" s="259">
        <f t="shared" si="49"/>
        <v>0</v>
      </c>
      <c r="BL404" s="172" t="s">
        <v>132</v>
      </c>
      <c r="BM404" s="172" t="s">
        <v>3908</v>
      </c>
    </row>
    <row r="405" spans="2:65" s="182" customFormat="1" ht="25.5" customHeight="1">
      <c r="B405" s="183"/>
      <c r="C405" s="151" t="s">
        <v>1287</v>
      </c>
      <c r="D405" s="151" t="s">
        <v>118</v>
      </c>
      <c r="E405" s="152" t="s">
        <v>3909</v>
      </c>
      <c r="F405" s="341" t="s">
        <v>3910</v>
      </c>
      <c r="G405" s="341"/>
      <c r="H405" s="341"/>
      <c r="I405" s="341"/>
      <c r="J405" s="153" t="s">
        <v>142</v>
      </c>
      <c r="K405" s="154">
        <v>1</v>
      </c>
      <c r="L405" s="342"/>
      <c r="M405" s="342"/>
      <c r="N405" s="343">
        <f t="shared" si="40"/>
        <v>0</v>
      </c>
      <c r="O405" s="343"/>
      <c r="P405" s="343"/>
      <c r="Q405" s="343"/>
      <c r="R405" s="186"/>
      <c r="T405" s="254" t="s">
        <v>5</v>
      </c>
      <c r="U405" s="255" t="s">
        <v>36</v>
      </c>
      <c r="V405" s="256"/>
      <c r="W405" s="257">
        <f t="shared" si="41"/>
        <v>0</v>
      </c>
      <c r="X405" s="257">
        <v>0</v>
      </c>
      <c r="Y405" s="257">
        <f t="shared" si="42"/>
        <v>0</v>
      </c>
      <c r="Z405" s="257">
        <v>0</v>
      </c>
      <c r="AA405" s="258">
        <f t="shared" si="43"/>
        <v>0</v>
      </c>
      <c r="AR405" s="172" t="s">
        <v>132</v>
      </c>
      <c r="AT405" s="172" t="s">
        <v>118</v>
      </c>
      <c r="AU405" s="172" t="s">
        <v>93</v>
      </c>
      <c r="AY405" s="172" t="s">
        <v>117</v>
      </c>
      <c r="BE405" s="259">
        <f t="shared" si="44"/>
        <v>0</v>
      </c>
      <c r="BF405" s="259">
        <f t="shared" si="45"/>
        <v>0</v>
      </c>
      <c r="BG405" s="259">
        <f t="shared" si="46"/>
        <v>0</v>
      </c>
      <c r="BH405" s="259">
        <f t="shared" si="47"/>
        <v>0</v>
      </c>
      <c r="BI405" s="259">
        <f t="shared" si="48"/>
        <v>0</v>
      </c>
      <c r="BJ405" s="172" t="s">
        <v>16</v>
      </c>
      <c r="BK405" s="259">
        <f t="shared" si="49"/>
        <v>0</v>
      </c>
      <c r="BL405" s="172" t="s">
        <v>132</v>
      </c>
      <c r="BM405" s="172" t="s">
        <v>3911</v>
      </c>
    </row>
    <row r="406" spans="2:65" s="182" customFormat="1" ht="38.25" customHeight="1">
      <c r="B406" s="183"/>
      <c r="C406" s="151" t="s">
        <v>1291</v>
      </c>
      <c r="D406" s="151" t="s">
        <v>118</v>
      </c>
      <c r="E406" s="152" t="s">
        <v>3912</v>
      </c>
      <c r="F406" s="341" t="s">
        <v>3913</v>
      </c>
      <c r="G406" s="341"/>
      <c r="H406" s="341"/>
      <c r="I406" s="341"/>
      <c r="J406" s="153" t="s">
        <v>142</v>
      </c>
      <c r="K406" s="154">
        <v>1</v>
      </c>
      <c r="L406" s="342"/>
      <c r="M406" s="342"/>
      <c r="N406" s="343">
        <f t="shared" si="40"/>
        <v>0</v>
      </c>
      <c r="O406" s="343"/>
      <c r="P406" s="343"/>
      <c r="Q406" s="343"/>
      <c r="R406" s="186"/>
      <c r="T406" s="254" t="s">
        <v>5</v>
      </c>
      <c r="U406" s="255" t="s">
        <v>36</v>
      </c>
      <c r="V406" s="256"/>
      <c r="W406" s="257">
        <f t="shared" si="41"/>
        <v>0</v>
      </c>
      <c r="X406" s="257">
        <v>0</v>
      </c>
      <c r="Y406" s="257">
        <f t="shared" si="42"/>
        <v>0</v>
      </c>
      <c r="Z406" s="257">
        <v>0</v>
      </c>
      <c r="AA406" s="258">
        <f t="shared" si="43"/>
        <v>0</v>
      </c>
      <c r="AR406" s="172" t="s">
        <v>132</v>
      </c>
      <c r="AT406" s="172" t="s">
        <v>118</v>
      </c>
      <c r="AU406" s="172" t="s">
        <v>93</v>
      </c>
      <c r="AY406" s="172" t="s">
        <v>117</v>
      </c>
      <c r="BE406" s="259">
        <f t="shared" si="44"/>
        <v>0</v>
      </c>
      <c r="BF406" s="259">
        <f t="shared" si="45"/>
        <v>0</v>
      </c>
      <c r="BG406" s="259">
        <f t="shared" si="46"/>
        <v>0</v>
      </c>
      <c r="BH406" s="259">
        <f t="shared" si="47"/>
        <v>0</v>
      </c>
      <c r="BI406" s="259">
        <f t="shared" si="48"/>
        <v>0</v>
      </c>
      <c r="BJ406" s="172" t="s">
        <v>16</v>
      </c>
      <c r="BK406" s="259">
        <f t="shared" si="49"/>
        <v>0</v>
      </c>
      <c r="BL406" s="172" t="s">
        <v>132</v>
      </c>
      <c r="BM406" s="172" t="s">
        <v>3914</v>
      </c>
    </row>
    <row r="407" spans="2:65" s="182" customFormat="1" ht="38.25" customHeight="1">
      <c r="B407" s="183"/>
      <c r="C407" s="151" t="s">
        <v>1295</v>
      </c>
      <c r="D407" s="151" t="s">
        <v>118</v>
      </c>
      <c r="E407" s="152" t="s">
        <v>3915</v>
      </c>
      <c r="F407" s="341" t="s">
        <v>3916</v>
      </c>
      <c r="G407" s="341"/>
      <c r="H407" s="341"/>
      <c r="I407" s="341"/>
      <c r="J407" s="153" t="s">
        <v>142</v>
      </c>
      <c r="K407" s="154">
        <v>1</v>
      </c>
      <c r="L407" s="342"/>
      <c r="M407" s="342"/>
      <c r="N407" s="343">
        <f t="shared" si="40"/>
        <v>0</v>
      </c>
      <c r="O407" s="343"/>
      <c r="P407" s="343"/>
      <c r="Q407" s="343"/>
      <c r="R407" s="186"/>
      <c r="T407" s="254" t="s">
        <v>5</v>
      </c>
      <c r="U407" s="255" t="s">
        <v>36</v>
      </c>
      <c r="V407" s="256"/>
      <c r="W407" s="257">
        <f t="shared" si="41"/>
        <v>0</v>
      </c>
      <c r="X407" s="257">
        <v>0</v>
      </c>
      <c r="Y407" s="257">
        <f t="shared" si="42"/>
        <v>0</v>
      </c>
      <c r="Z407" s="257">
        <v>4.8E-05</v>
      </c>
      <c r="AA407" s="258">
        <f t="shared" si="43"/>
        <v>4.8E-05</v>
      </c>
      <c r="AR407" s="172" t="s">
        <v>132</v>
      </c>
      <c r="AT407" s="172" t="s">
        <v>118</v>
      </c>
      <c r="AU407" s="172" t="s">
        <v>93</v>
      </c>
      <c r="AY407" s="172" t="s">
        <v>117</v>
      </c>
      <c r="BE407" s="259">
        <f t="shared" si="44"/>
        <v>0</v>
      </c>
      <c r="BF407" s="259">
        <f t="shared" si="45"/>
        <v>0</v>
      </c>
      <c r="BG407" s="259">
        <f t="shared" si="46"/>
        <v>0</v>
      </c>
      <c r="BH407" s="259">
        <f t="shared" si="47"/>
        <v>0</v>
      </c>
      <c r="BI407" s="259">
        <f t="shared" si="48"/>
        <v>0</v>
      </c>
      <c r="BJ407" s="172" t="s">
        <v>16</v>
      </c>
      <c r="BK407" s="259">
        <f t="shared" si="49"/>
        <v>0</v>
      </c>
      <c r="BL407" s="172" t="s">
        <v>132</v>
      </c>
      <c r="BM407" s="172" t="s">
        <v>3917</v>
      </c>
    </row>
    <row r="408" spans="2:65" s="182" customFormat="1" ht="38.25" customHeight="1">
      <c r="B408" s="183"/>
      <c r="C408" s="151" t="s">
        <v>1299</v>
      </c>
      <c r="D408" s="151" t="s">
        <v>118</v>
      </c>
      <c r="E408" s="152" t="s">
        <v>3918</v>
      </c>
      <c r="F408" s="341" t="s">
        <v>3919</v>
      </c>
      <c r="G408" s="341"/>
      <c r="H408" s="341"/>
      <c r="I408" s="341"/>
      <c r="J408" s="153" t="s">
        <v>142</v>
      </c>
      <c r="K408" s="154">
        <v>10</v>
      </c>
      <c r="L408" s="342"/>
      <c r="M408" s="342"/>
      <c r="N408" s="343">
        <f t="shared" si="40"/>
        <v>0</v>
      </c>
      <c r="O408" s="343"/>
      <c r="P408" s="343"/>
      <c r="Q408" s="343"/>
      <c r="R408" s="186"/>
      <c r="T408" s="254" t="s">
        <v>5</v>
      </c>
      <c r="U408" s="255" t="s">
        <v>36</v>
      </c>
      <c r="V408" s="256"/>
      <c r="W408" s="257">
        <f t="shared" si="41"/>
        <v>0</v>
      </c>
      <c r="X408" s="257">
        <v>0</v>
      </c>
      <c r="Y408" s="257">
        <f t="shared" si="42"/>
        <v>0</v>
      </c>
      <c r="Z408" s="257">
        <v>4.8E-05</v>
      </c>
      <c r="AA408" s="258">
        <f t="shared" si="43"/>
        <v>0.00048</v>
      </c>
      <c r="AR408" s="172" t="s">
        <v>132</v>
      </c>
      <c r="AT408" s="172" t="s">
        <v>118</v>
      </c>
      <c r="AU408" s="172" t="s">
        <v>93</v>
      </c>
      <c r="AY408" s="172" t="s">
        <v>117</v>
      </c>
      <c r="BE408" s="259">
        <f t="shared" si="44"/>
        <v>0</v>
      </c>
      <c r="BF408" s="259">
        <f t="shared" si="45"/>
        <v>0</v>
      </c>
      <c r="BG408" s="259">
        <f t="shared" si="46"/>
        <v>0</v>
      </c>
      <c r="BH408" s="259">
        <f t="shared" si="47"/>
        <v>0</v>
      </c>
      <c r="BI408" s="259">
        <f t="shared" si="48"/>
        <v>0</v>
      </c>
      <c r="BJ408" s="172" t="s">
        <v>16</v>
      </c>
      <c r="BK408" s="259">
        <f t="shared" si="49"/>
        <v>0</v>
      </c>
      <c r="BL408" s="172" t="s">
        <v>132</v>
      </c>
      <c r="BM408" s="172" t="s">
        <v>3920</v>
      </c>
    </row>
    <row r="409" spans="2:65" s="182" customFormat="1" ht="38.25" customHeight="1">
      <c r="B409" s="183"/>
      <c r="C409" s="151" t="s">
        <v>1303</v>
      </c>
      <c r="D409" s="151" t="s">
        <v>118</v>
      </c>
      <c r="E409" s="152" t="s">
        <v>3921</v>
      </c>
      <c r="F409" s="341" t="s">
        <v>3922</v>
      </c>
      <c r="G409" s="341"/>
      <c r="H409" s="341"/>
      <c r="I409" s="341"/>
      <c r="J409" s="153" t="s">
        <v>142</v>
      </c>
      <c r="K409" s="154">
        <v>10</v>
      </c>
      <c r="L409" s="342"/>
      <c r="M409" s="342"/>
      <c r="N409" s="343">
        <f t="shared" si="40"/>
        <v>0</v>
      </c>
      <c r="O409" s="343"/>
      <c r="P409" s="343"/>
      <c r="Q409" s="343"/>
      <c r="R409" s="186"/>
      <c r="T409" s="254" t="s">
        <v>5</v>
      </c>
      <c r="U409" s="255" t="s">
        <v>36</v>
      </c>
      <c r="V409" s="256"/>
      <c r="W409" s="257">
        <f t="shared" si="41"/>
        <v>0</v>
      </c>
      <c r="X409" s="257">
        <v>0</v>
      </c>
      <c r="Y409" s="257">
        <f t="shared" si="42"/>
        <v>0</v>
      </c>
      <c r="Z409" s="257">
        <v>4.8E-05</v>
      </c>
      <c r="AA409" s="258">
        <f t="shared" si="43"/>
        <v>0.00048</v>
      </c>
      <c r="AR409" s="172" t="s">
        <v>132</v>
      </c>
      <c r="AT409" s="172" t="s">
        <v>118</v>
      </c>
      <c r="AU409" s="172" t="s">
        <v>93</v>
      </c>
      <c r="AY409" s="172" t="s">
        <v>117</v>
      </c>
      <c r="BE409" s="259">
        <f t="shared" si="44"/>
        <v>0</v>
      </c>
      <c r="BF409" s="259">
        <f t="shared" si="45"/>
        <v>0</v>
      </c>
      <c r="BG409" s="259">
        <f t="shared" si="46"/>
        <v>0</v>
      </c>
      <c r="BH409" s="259">
        <f t="shared" si="47"/>
        <v>0</v>
      </c>
      <c r="BI409" s="259">
        <f t="shared" si="48"/>
        <v>0</v>
      </c>
      <c r="BJ409" s="172" t="s">
        <v>16</v>
      </c>
      <c r="BK409" s="259">
        <f t="shared" si="49"/>
        <v>0</v>
      </c>
      <c r="BL409" s="172" t="s">
        <v>132</v>
      </c>
      <c r="BM409" s="172" t="s">
        <v>3923</v>
      </c>
    </row>
    <row r="410" spans="2:65" s="182" customFormat="1" ht="38.25" customHeight="1">
      <c r="B410" s="183"/>
      <c r="C410" s="151" t="s">
        <v>1307</v>
      </c>
      <c r="D410" s="151" t="s">
        <v>118</v>
      </c>
      <c r="E410" s="152" t="s">
        <v>3924</v>
      </c>
      <c r="F410" s="341" t="s">
        <v>3925</v>
      </c>
      <c r="G410" s="341"/>
      <c r="H410" s="341"/>
      <c r="I410" s="341"/>
      <c r="J410" s="153" t="s">
        <v>142</v>
      </c>
      <c r="K410" s="154">
        <v>10</v>
      </c>
      <c r="L410" s="342"/>
      <c r="M410" s="342"/>
      <c r="N410" s="343">
        <f t="shared" si="40"/>
        <v>0</v>
      </c>
      <c r="O410" s="343"/>
      <c r="P410" s="343"/>
      <c r="Q410" s="343"/>
      <c r="R410" s="186"/>
      <c r="T410" s="254" t="s">
        <v>5</v>
      </c>
      <c r="U410" s="255" t="s">
        <v>36</v>
      </c>
      <c r="V410" s="256"/>
      <c r="W410" s="257">
        <f t="shared" si="41"/>
        <v>0</v>
      </c>
      <c r="X410" s="257">
        <v>0</v>
      </c>
      <c r="Y410" s="257">
        <f t="shared" si="42"/>
        <v>0</v>
      </c>
      <c r="Z410" s="257">
        <v>4.8E-05</v>
      </c>
      <c r="AA410" s="258">
        <f t="shared" si="43"/>
        <v>0.00048</v>
      </c>
      <c r="AR410" s="172" t="s">
        <v>132</v>
      </c>
      <c r="AT410" s="172" t="s">
        <v>118</v>
      </c>
      <c r="AU410" s="172" t="s">
        <v>93</v>
      </c>
      <c r="AY410" s="172" t="s">
        <v>117</v>
      </c>
      <c r="BE410" s="259">
        <f t="shared" si="44"/>
        <v>0</v>
      </c>
      <c r="BF410" s="259">
        <f t="shared" si="45"/>
        <v>0</v>
      </c>
      <c r="BG410" s="259">
        <f t="shared" si="46"/>
        <v>0</v>
      </c>
      <c r="BH410" s="259">
        <f t="shared" si="47"/>
        <v>0</v>
      </c>
      <c r="BI410" s="259">
        <f t="shared" si="48"/>
        <v>0</v>
      </c>
      <c r="BJ410" s="172" t="s">
        <v>16</v>
      </c>
      <c r="BK410" s="259">
        <f t="shared" si="49"/>
        <v>0</v>
      </c>
      <c r="BL410" s="172" t="s">
        <v>132</v>
      </c>
      <c r="BM410" s="172" t="s">
        <v>3926</v>
      </c>
    </row>
    <row r="411" spans="2:65" s="182" customFormat="1" ht="38.25" customHeight="1">
      <c r="B411" s="183"/>
      <c r="C411" s="151" t="s">
        <v>1311</v>
      </c>
      <c r="D411" s="151" t="s">
        <v>118</v>
      </c>
      <c r="E411" s="152" t="s">
        <v>3927</v>
      </c>
      <c r="F411" s="341" t="s">
        <v>3928</v>
      </c>
      <c r="G411" s="341"/>
      <c r="H411" s="341"/>
      <c r="I411" s="341"/>
      <c r="J411" s="153" t="s">
        <v>142</v>
      </c>
      <c r="K411" s="154">
        <v>10</v>
      </c>
      <c r="L411" s="342"/>
      <c r="M411" s="342"/>
      <c r="N411" s="343">
        <f t="shared" si="40"/>
        <v>0</v>
      </c>
      <c r="O411" s="343"/>
      <c r="P411" s="343"/>
      <c r="Q411" s="343"/>
      <c r="R411" s="186"/>
      <c r="T411" s="254" t="s">
        <v>5</v>
      </c>
      <c r="U411" s="255" t="s">
        <v>36</v>
      </c>
      <c r="V411" s="256"/>
      <c r="W411" s="257">
        <f t="shared" si="41"/>
        <v>0</v>
      </c>
      <c r="X411" s="257">
        <v>0</v>
      </c>
      <c r="Y411" s="257">
        <f t="shared" si="42"/>
        <v>0</v>
      </c>
      <c r="Z411" s="257">
        <v>0</v>
      </c>
      <c r="AA411" s="258">
        <f t="shared" si="43"/>
        <v>0</v>
      </c>
      <c r="AR411" s="172" t="s">
        <v>132</v>
      </c>
      <c r="AT411" s="172" t="s">
        <v>118</v>
      </c>
      <c r="AU411" s="172" t="s">
        <v>93</v>
      </c>
      <c r="AY411" s="172" t="s">
        <v>117</v>
      </c>
      <c r="BE411" s="259">
        <f t="shared" si="44"/>
        <v>0</v>
      </c>
      <c r="BF411" s="259">
        <f t="shared" si="45"/>
        <v>0</v>
      </c>
      <c r="BG411" s="259">
        <f t="shared" si="46"/>
        <v>0</v>
      </c>
      <c r="BH411" s="259">
        <f t="shared" si="47"/>
        <v>0</v>
      </c>
      <c r="BI411" s="259">
        <f t="shared" si="48"/>
        <v>0</v>
      </c>
      <c r="BJ411" s="172" t="s">
        <v>16</v>
      </c>
      <c r="BK411" s="259">
        <f t="shared" si="49"/>
        <v>0</v>
      </c>
      <c r="BL411" s="172" t="s">
        <v>132</v>
      </c>
      <c r="BM411" s="172" t="s">
        <v>3929</v>
      </c>
    </row>
    <row r="412" spans="2:65" s="182" customFormat="1" ht="38.25" customHeight="1">
      <c r="B412" s="183"/>
      <c r="C412" s="151" t="s">
        <v>1315</v>
      </c>
      <c r="D412" s="151" t="s">
        <v>118</v>
      </c>
      <c r="E412" s="152" t="s">
        <v>3930</v>
      </c>
      <c r="F412" s="341" t="s">
        <v>3931</v>
      </c>
      <c r="G412" s="341"/>
      <c r="H412" s="341"/>
      <c r="I412" s="341"/>
      <c r="J412" s="153" t="s">
        <v>142</v>
      </c>
      <c r="K412" s="154">
        <v>10</v>
      </c>
      <c r="L412" s="342"/>
      <c r="M412" s="342"/>
      <c r="N412" s="343">
        <f t="shared" si="40"/>
        <v>0</v>
      </c>
      <c r="O412" s="343"/>
      <c r="P412" s="343"/>
      <c r="Q412" s="343"/>
      <c r="R412" s="186"/>
      <c r="T412" s="254" t="s">
        <v>5</v>
      </c>
      <c r="U412" s="255" t="s">
        <v>36</v>
      </c>
      <c r="V412" s="256"/>
      <c r="W412" s="257">
        <f t="shared" si="41"/>
        <v>0</v>
      </c>
      <c r="X412" s="257">
        <v>0</v>
      </c>
      <c r="Y412" s="257">
        <f t="shared" si="42"/>
        <v>0</v>
      </c>
      <c r="Z412" s="257">
        <v>0</v>
      </c>
      <c r="AA412" s="258">
        <f t="shared" si="43"/>
        <v>0</v>
      </c>
      <c r="AR412" s="172" t="s">
        <v>132</v>
      </c>
      <c r="AT412" s="172" t="s">
        <v>118</v>
      </c>
      <c r="AU412" s="172" t="s">
        <v>93</v>
      </c>
      <c r="AY412" s="172" t="s">
        <v>117</v>
      </c>
      <c r="BE412" s="259">
        <f t="shared" si="44"/>
        <v>0</v>
      </c>
      <c r="BF412" s="259">
        <f t="shared" si="45"/>
        <v>0</v>
      </c>
      <c r="BG412" s="259">
        <f t="shared" si="46"/>
        <v>0</v>
      </c>
      <c r="BH412" s="259">
        <f t="shared" si="47"/>
        <v>0</v>
      </c>
      <c r="BI412" s="259">
        <f t="shared" si="48"/>
        <v>0</v>
      </c>
      <c r="BJ412" s="172" t="s">
        <v>16</v>
      </c>
      <c r="BK412" s="259">
        <f t="shared" si="49"/>
        <v>0</v>
      </c>
      <c r="BL412" s="172" t="s">
        <v>132</v>
      </c>
      <c r="BM412" s="172" t="s">
        <v>3932</v>
      </c>
    </row>
    <row r="413" spans="2:65" s="182" customFormat="1" ht="38.25" customHeight="1">
      <c r="B413" s="183"/>
      <c r="C413" s="151" t="s">
        <v>1319</v>
      </c>
      <c r="D413" s="151" t="s">
        <v>118</v>
      </c>
      <c r="E413" s="152" t="s">
        <v>3933</v>
      </c>
      <c r="F413" s="341" t="s">
        <v>3934</v>
      </c>
      <c r="G413" s="341"/>
      <c r="H413" s="341"/>
      <c r="I413" s="341"/>
      <c r="J413" s="153" t="s">
        <v>142</v>
      </c>
      <c r="K413" s="154">
        <v>10</v>
      </c>
      <c r="L413" s="342"/>
      <c r="M413" s="342"/>
      <c r="N413" s="343">
        <f t="shared" si="40"/>
        <v>0</v>
      </c>
      <c r="O413" s="343"/>
      <c r="P413" s="343"/>
      <c r="Q413" s="343"/>
      <c r="R413" s="186"/>
      <c r="T413" s="254" t="s">
        <v>5</v>
      </c>
      <c r="U413" s="255" t="s">
        <v>36</v>
      </c>
      <c r="V413" s="256"/>
      <c r="W413" s="257">
        <f t="shared" si="41"/>
        <v>0</v>
      </c>
      <c r="X413" s="257">
        <v>0</v>
      </c>
      <c r="Y413" s="257">
        <f t="shared" si="42"/>
        <v>0</v>
      </c>
      <c r="Z413" s="257">
        <v>0</v>
      </c>
      <c r="AA413" s="258">
        <f t="shared" si="43"/>
        <v>0</v>
      </c>
      <c r="AR413" s="172" t="s">
        <v>132</v>
      </c>
      <c r="AT413" s="172" t="s">
        <v>118</v>
      </c>
      <c r="AU413" s="172" t="s">
        <v>93</v>
      </c>
      <c r="AY413" s="172" t="s">
        <v>117</v>
      </c>
      <c r="BE413" s="259">
        <f t="shared" si="44"/>
        <v>0</v>
      </c>
      <c r="BF413" s="259">
        <f t="shared" si="45"/>
        <v>0</v>
      </c>
      <c r="BG413" s="259">
        <f t="shared" si="46"/>
        <v>0</v>
      </c>
      <c r="BH413" s="259">
        <f t="shared" si="47"/>
        <v>0</v>
      </c>
      <c r="BI413" s="259">
        <f t="shared" si="48"/>
        <v>0</v>
      </c>
      <c r="BJ413" s="172" t="s">
        <v>16</v>
      </c>
      <c r="BK413" s="259">
        <f t="shared" si="49"/>
        <v>0</v>
      </c>
      <c r="BL413" s="172" t="s">
        <v>132</v>
      </c>
      <c r="BM413" s="172" t="s">
        <v>3935</v>
      </c>
    </row>
    <row r="414" spans="2:65" s="182" customFormat="1" ht="38.25" customHeight="1">
      <c r="B414" s="183"/>
      <c r="C414" s="151" t="s">
        <v>1323</v>
      </c>
      <c r="D414" s="151" t="s">
        <v>118</v>
      </c>
      <c r="E414" s="152" t="s">
        <v>3936</v>
      </c>
      <c r="F414" s="341" t="s">
        <v>3937</v>
      </c>
      <c r="G414" s="341"/>
      <c r="H414" s="341"/>
      <c r="I414" s="341"/>
      <c r="J414" s="153" t="s">
        <v>142</v>
      </c>
      <c r="K414" s="154">
        <v>10</v>
      </c>
      <c r="L414" s="342"/>
      <c r="M414" s="342"/>
      <c r="N414" s="343">
        <f t="shared" si="40"/>
        <v>0</v>
      </c>
      <c r="O414" s="343"/>
      <c r="P414" s="343"/>
      <c r="Q414" s="343"/>
      <c r="R414" s="186"/>
      <c r="T414" s="254" t="s">
        <v>5</v>
      </c>
      <c r="U414" s="255" t="s">
        <v>36</v>
      </c>
      <c r="V414" s="256"/>
      <c r="W414" s="257">
        <f t="shared" si="41"/>
        <v>0</v>
      </c>
      <c r="X414" s="257">
        <v>0</v>
      </c>
      <c r="Y414" s="257">
        <f t="shared" si="42"/>
        <v>0</v>
      </c>
      <c r="Z414" s="257">
        <v>0</v>
      </c>
      <c r="AA414" s="258">
        <f t="shared" si="43"/>
        <v>0</v>
      </c>
      <c r="AR414" s="172" t="s">
        <v>132</v>
      </c>
      <c r="AT414" s="172" t="s">
        <v>118</v>
      </c>
      <c r="AU414" s="172" t="s">
        <v>93</v>
      </c>
      <c r="AY414" s="172" t="s">
        <v>117</v>
      </c>
      <c r="BE414" s="259">
        <f t="shared" si="44"/>
        <v>0</v>
      </c>
      <c r="BF414" s="259">
        <f t="shared" si="45"/>
        <v>0</v>
      </c>
      <c r="BG414" s="259">
        <f t="shared" si="46"/>
        <v>0</v>
      </c>
      <c r="BH414" s="259">
        <f t="shared" si="47"/>
        <v>0</v>
      </c>
      <c r="BI414" s="259">
        <f t="shared" si="48"/>
        <v>0</v>
      </c>
      <c r="BJ414" s="172" t="s">
        <v>16</v>
      </c>
      <c r="BK414" s="259">
        <f t="shared" si="49"/>
        <v>0</v>
      </c>
      <c r="BL414" s="172" t="s">
        <v>132</v>
      </c>
      <c r="BM414" s="172" t="s">
        <v>3938</v>
      </c>
    </row>
    <row r="415" spans="2:65" s="182" customFormat="1" ht="38.25" customHeight="1">
      <c r="B415" s="183"/>
      <c r="C415" s="151" t="s">
        <v>1327</v>
      </c>
      <c r="D415" s="151" t="s">
        <v>118</v>
      </c>
      <c r="E415" s="152" t="s">
        <v>3939</v>
      </c>
      <c r="F415" s="341" t="s">
        <v>3940</v>
      </c>
      <c r="G415" s="341"/>
      <c r="H415" s="341"/>
      <c r="I415" s="341"/>
      <c r="J415" s="153" t="s">
        <v>142</v>
      </c>
      <c r="K415" s="154">
        <v>1</v>
      </c>
      <c r="L415" s="342"/>
      <c r="M415" s="342"/>
      <c r="N415" s="343">
        <f t="shared" si="40"/>
        <v>0</v>
      </c>
      <c r="O415" s="343"/>
      <c r="P415" s="343"/>
      <c r="Q415" s="343"/>
      <c r="R415" s="186"/>
      <c r="T415" s="254" t="s">
        <v>5</v>
      </c>
      <c r="U415" s="255" t="s">
        <v>36</v>
      </c>
      <c r="V415" s="256"/>
      <c r="W415" s="257">
        <f t="shared" si="41"/>
        <v>0</v>
      </c>
      <c r="X415" s="257">
        <v>0</v>
      </c>
      <c r="Y415" s="257">
        <f t="shared" si="42"/>
        <v>0</v>
      </c>
      <c r="Z415" s="257">
        <v>0</v>
      </c>
      <c r="AA415" s="258">
        <f t="shared" si="43"/>
        <v>0</v>
      </c>
      <c r="AR415" s="172" t="s">
        <v>132</v>
      </c>
      <c r="AT415" s="172" t="s">
        <v>118</v>
      </c>
      <c r="AU415" s="172" t="s">
        <v>93</v>
      </c>
      <c r="AY415" s="172" t="s">
        <v>117</v>
      </c>
      <c r="BE415" s="259">
        <f t="shared" si="44"/>
        <v>0</v>
      </c>
      <c r="BF415" s="259">
        <f t="shared" si="45"/>
        <v>0</v>
      </c>
      <c r="BG415" s="259">
        <f t="shared" si="46"/>
        <v>0</v>
      </c>
      <c r="BH415" s="259">
        <f t="shared" si="47"/>
        <v>0</v>
      </c>
      <c r="BI415" s="259">
        <f t="shared" si="48"/>
        <v>0</v>
      </c>
      <c r="BJ415" s="172" t="s">
        <v>16</v>
      </c>
      <c r="BK415" s="259">
        <f t="shared" si="49"/>
        <v>0</v>
      </c>
      <c r="BL415" s="172" t="s">
        <v>132</v>
      </c>
      <c r="BM415" s="172" t="s">
        <v>3941</v>
      </c>
    </row>
    <row r="416" spans="2:65" s="182" customFormat="1" ht="38.25" customHeight="1">
      <c r="B416" s="183"/>
      <c r="C416" s="151" t="s">
        <v>1331</v>
      </c>
      <c r="D416" s="151" t="s">
        <v>118</v>
      </c>
      <c r="E416" s="152" t="s">
        <v>3942</v>
      </c>
      <c r="F416" s="341" t="s">
        <v>3943</v>
      </c>
      <c r="G416" s="341"/>
      <c r="H416" s="341"/>
      <c r="I416" s="341"/>
      <c r="J416" s="153" t="s">
        <v>142</v>
      </c>
      <c r="K416" s="154">
        <v>1</v>
      </c>
      <c r="L416" s="342"/>
      <c r="M416" s="342"/>
      <c r="N416" s="343">
        <f t="shared" si="40"/>
        <v>0</v>
      </c>
      <c r="O416" s="343"/>
      <c r="P416" s="343"/>
      <c r="Q416" s="343"/>
      <c r="R416" s="186"/>
      <c r="T416" s="254" t="s">
        <v>5</v>
      </c>
      <c r="U416" s="255" t="s">
        <v>36</v>
      </c>
      <c r="V416" s="256"/>
      <c r="W416" s="257">
        <f t="shared" si="41"/>
        <v>0</v>
      </c>
      <c r="X416" s="257">
        <v>0</v>
      </c>
      <c r="Y416" s="257">
        <f t="shared" si="42"/>
        <v>0</v>
      </c>
      <c r="Z416" s="257">
        <v>0</v>
      </c>
      <c r="AA416" s="258">
        <f t="shared" si="43"/>
        <v>0</v>
      </c>
      <c r="AR416" s="172" t="s">
        <v>132</v>
      </c>
      <c r="AT416" s="172" t="s">
        <v>118</v>
      </c>
      <c r="AU416" s="172" t="s">
        <v>93</v>
      </c>
      <c r="AY416" s="172" t="s">
        <v>117</v>
      </c>
      <c r="BE416" s="259">
        <f t="shared" si="44"/>
        <v>0</v>
      </c>
      <c r="BF416" s="259">
        <f t="shared" si="45"/>
        <v>0</v>
      </c>
      <c r="BG416" s="259">
        <f t="shared" si="46"/>
        <v>0</v>
      </c>
      <c r="BH416" s="259">
        <f t="shared" si="47"/>
        <v>0</v>
      </c>
      <c r="BI416" s="259">
        <f t="shared" si="48"/>
        <v>0</v>
      </c>
      <c r="BJ416" s="172" t="s">
        <v>16</v>
      </c>
      <c r="BK416" s="259">
        <f t="shared" si="49"/>
        <v>0</v>
      </c>
      <c r="BL416" s="172" t="s">
        <v>132</v>
      </c>
      <c r="BM416" s="172" t="s">
        <v>3944</v>
      </c>
    </row>
    <row r="417" spans="2:65" s="182" customFormat="1" ht="38.25" customHeight="1">
      <c r="B417" s="183"/>
      <c r="C417" s="151" t="s">
        <v>1335</v>
      </c>
      <c r="D417" s="151" t="s">
        <v>118</v>
      </c>
      <c r="E417" s="152" t="s">
        <v>3945</v>
      </c>
      <c r="F417" s="341" t="s">
        <v>3946</v>
      </c>
      <c r="G417" s="341"/>
      <c r="H417" s="341"/>
      <c r="I417" s="341"/>
      <c r="J417" s="153" t="s">
        <v>142</v>
      </c>
      <c r="K417" s="154">
        <v>10</v>
      </c>
      <c r="L417" s="342"/>
      <c r="M417" s="342"/>
      <c r="N417" s="343">
        <f t="shared" si="40"/>
        <v>0</v>
      </c>
      <c r="O417" s="343"/>
      <c r="P417" s="343"/>
      <c r="Q417" s="343"/>
      <c r="R417" s="186"/>
      <c r="T417" s="254" t="s">
        <v>5</v>
      </c>
      <c r="U417" s="255" t="s">
        <v>36</v>
      </c>
      <c r="V417" s="256"/>
      <c r="W417" s="257">
        <f t="shared" si="41"/>
        <v>0</v>
      </c>
      <c r="X417" s="257">
        <v>0</v>
      </c>
      <c r="Y417" s="257">
        <f t="shared" si="42"/>
        <v>0</v>
      </c>
      <c r="Z417" s="257">
        <v>0</v>
      </c>
      <c r="AA417" s="258">
        <f t="shared" si="43"/>
        <v>0</v>
      </c>
      <c r="AR417" s="172" t="s">
        <v>132</v>
      </c>
      <c r="AT417" s="172" t="s">
        <v>118</v>
      </c>
      <c r="AU417" s="172" t="s">
        <v>93</v>
      </c>
      <c r="AY417" s="172" t="s">
        <v>117</v>
      </c>
      <c r="BE417" s="259">
        <f t="shared" si="44"/>
        <v>0</v>
      </c>
      <c r="BF417" s="259">
        <f t="shared" si="45"/>
        <v>0</v>
      </c>
      <c r="BG417" s="259">
        <f t="shared" si="46"/>
        <v>0</v>
      </c>
      <c r="BH417" s="259">
        <f t="shared" si="47"/>
        <v>0</v>
      </c>
      <c r="BI417" s="259">
        <f t="shared" si="48"/>
        <v>0</v>
      </c>
      <c r="BJ417" s="172" t="s">
        <v>16</v>
      </c>
      <c r="BK417" s="259">
        <f t="shared" si="49"/>
        <v>0</v>
      </c>
      <c r="BL417" s="172" t="s">
        <v>132</v>
      </c>
      <c r="BM417" s="172" t="s">
        <v>3947</v>
      </c>
    </row>
    <row r="418" spans="2:65" s="182" customFormat="1" ht="38.25" customHeight="1">
      <c r="B418" s="183"/>
      <c r="C418" s="151" t="s">
        <v>1339</v>
      </c>
      <c r="D418" s="151" t="s">
        <v>118</v>
      </c>
      <c r="E418" s="152" t="s">
        <v>3948</v>
      </c>
      <c r="F418" s="341" t="s">
        <v>3949</v>
      </c>
      <c r="G418" s="341"/>
      <c r="H418" s="341"/>
      <c r="I418" s="341"/>
      <c r="J418" s="153" t="s">
        <v>142</v>
      </c>
      <c r="K418" s="154">
        <v>1</v>
      </c>
      <c r="L418" s="342"/>
      <c r="M418" s="342"/>
      <c r="N418" s="343">
        <f t="shared" si="40"/>
        <v>0</v>
      </c>
      <c r="O418" s="343"/>
      <c r="P418" s="343"/>
      <c r="Q418" s="343"/>
      <c r="R418" s="186"/>
      <c r="T418" s="254" t="s">
        <v>5</v>
      </c>
      <c r="U418" s="255" t="s">
        <v>36</v>
      </c>
      <c r="V418" s="256"/>
      <c r="W418" s="257">
        <f t="shared" si="41"/>
        <v>0</v>
      </c>
      <c r="X418" s="257">
        <v>0</v>
      </c>
      <c r="Y418" s="257">
        <f t="shared" si="42"/>
        <v>0</v>
      </c>
      <c r="Z418" s="257">
        <v>0</v>
      </c>
      <c r="AA418" s="258">
        <f t="shared" si="43"/>
        <v>0</v>
      </c>
      <c r="AR418" s="172" t="s">
        <v>132</v>
      </c>
      <c r="AT418" s="172" t="s">
        <v>118</v>
      </c>
      <c r="AU418" s="172" t="s">
        <v>93</v>
      </c>
      <c r="AY418" s="172" t="s">
        <v>117</v>
      </c>
      <c r="BE418" s="259">
        <f t="shared" si="44"/>
        <v>0</v>
      </c>
      <c r="BF418" s="259">
        <f t="shared" si="45"/>
        <v>0</v>
      </c>
      <c r="BG418" s="259">
        <f t="shared" si="46"/>
        <v>0</v>
      </c>
      <c r="BH418" s="259">
        <f t="shared" si="47"/>
        <v>0</v>
      </c>
      <c r="BI418" s="259">
        <f t="shared" si="48"/>
        <v>0</v>
      </c>
      <c r="BJ418" s="172" t="s">
        <v>16</v>
      </c>
      <c r="BK418" s="259">
        <f t="shared" si="49"/>
        <v>0</v>
      </c>
      <c r="BL418" s="172" t="s">
        <v>132</v>
      </c>
      <c r="BM418" s="172" t="s">
        <v>3950</v>
      </c>
    </row>
    <row r="419" spans="2:65" s="182" customFormat="1" ht="25.5" customHeight="1">
      <c r="B419" s="183"/>
      <c r="C419" s="151" t="s">
        <v>1343</v>
      </c>
      <c r="D419" s="151" t="s">
        <v>118</v>
      </c>
      <c r="E419" s="152" t="s">
        <v>3951</v>
      </c>
      <c r="F419" s="341" t="s">
        <v>3952</v>
      </c>
      <c r="G419" s="341"/>
      <c r="H419" s="341"/>
      <c r="I419" s="341"/>
      <c r="J419" s="153" t="s">
        <v>142</v>
      </c>
      <c r="K419" s="154">
        <v>1</v>
      </c>
      <c r="L419" s="342"/>
      <c r="M419" s="342"/>
      <c r="N419" s="343">
        <f t="shared" si="40"/>
        <v>0</v>
      </c>
      <c r="O419" s="343"/>
      <c r="P419" s="343"/>
      <c r="Q419" s="343"/>
      <c r="R419" s="186"/>
      <c r="T419" s="254" t="s">
        <v>5</v>
      </c>
      <c r="U419" s="255" t="s">
        <v>36</v>
      </c>
      <c r="V419" s="256"/>
      <c r="W419" s="257">
        <f t="shared" si="41"/>
        <v>0</v>
      </c>
      <c r="X419" s="257">
        <v>0</v>
      </c>
      <c r="Y419" s="257">
        <f t="shared" si="42"/>
        <v>0</v>
      </c>
      <c r="Z419" s="257">
        <v>0</v>
      </c>
      <c r="AA419" s="258">
        <f t="shared" si="43"/>
        <v>0</v>
      </c>
      <c r="AR419" s="172" t="s">
        <v>132</v>
      </c>
      <c r="AT419" s="172" t="s">
        <v>118</v>
      </c>
      <c r="AU419" s="172" t="s">
        <v>93</v>
      </c>
      <c r="AY419" s="172" t="s">
        <v>117</v>
      </c>
      <c r="BE419" s="259">
        <f t="shared" si="44"/>
        <v>0</v>
      </c>
      <c r="BF419" s="259">
        <f t="shared" si="45"/>
        <v>0</v>
      </c>
      <c r="BG419" s="259">
        <f t="shared" si="46"/>
        <v>0</v>
      </c>
      <c r="BH419" s="259">
        <f t="shared" si="47"/>
        <v>0</v>
      </c>
      <c r="BI419" s="259">
        <f t="shared" si="48"/>
        <v>0</v>
      </c>
      <c r="BJ419" s="172" t="s">
        <v>16</v>
      </c>
      <c r="BK419" s="259">
        <f t="shared" si="49"/>
        <v>0</v>
      </c>
      <c r="BL419" s="172" t="s">
        <v>132</v>
      </c>
      <c r="BM419" s="172" t="s">
        <v>3953</v>
      </c>
    </row>
    <row r="420" spans="2:65" s="182" customFormat="1" ht="25.5" customHeight="1">
      <c r="B420" s="183"/>
      <c r="C420" s="151" t="s">
        <v>1347</v>
      </c>
      <c r="D420" s="151" t="s">
        <v>118</v>
      </c>
      <c r="E420" s="152" t="s">
        <v>3954</v>
      </c>
      <c r="F420" s="341" t="s">
        <v>3955</v>
      </c>
      <c r="G420" s="341"/>
      <c r="H420" s="341"/>
      <c r="I420" s="341"/>
      <c r="J420" s="153" t="s">
        <v>142</v>
      </c>
      <c r="K420" s="154">
        <v>1</v>
      </c>
      <c r="L420" s="342"/>
      <c r="M420" s="342"/>
      <c r="N420" s="343">
        <f t="shared" si="40"/>
        <v>0</v>
      </c>
      <c r="O420" s="343"/>
      <c r="P420" s="343"/>
      <c r="Q420" s="343"/>
      <c r="R420" s="186"/>
      <c r="T420" s="254" t="s">
        <v>5</v>
      </c>
      <c r="U420" s="255" t="s">
        <v>36</v>
      </c>
      <c r="V420" s="256"/>
      <c r="W420" s="257">
        <f t="shared" si="41"/>
        <v>0</v>
      </c>
      <c r="X420" s="257">
        <v>0</v>
      </c>
      <c r="Y420" s="257">
        <f t="shared" si="42"/>
        <v>0</v>
      </c>
      <c r="Z420" s="257">
        <v>0</v>
      </c>
      <c r="AA420" s="258">
        <f t="shared" si="43"/>
        <v>0</v>
      </c>
      <c r="AR420" s="172" t="s">
        <v>132</v>
      </c>
      <c r="AT420" s="172" t="s">
        <v>118</v>
      </c>
      <c r="AU420" s="172" t="s">
        <v>93</v>
      </c>
      <c r="AY420" s="172" t="s">
        <v>117</v>
      </c>
      <c r="BE420" s="259">
        <f t="shared" si="44"/>
        <v>0</v>
      </c>
      <c r="BF420" s="259">
        <f t="shared" si="45"/>
        <v>0</v>
      </c>
      <c r="BG420" s="259">
        <f t="shared" si="46"/>
        <v>0</v>
      </c>
      <c r="BH420" s="259">
        <f t="shared" si="47"/>
        <v>0</v>
      </c>
      <c r="BI420" s="259">
        <f t="shared" si="48"/>
        <v>0</v>
      </c>
      <c r="BJ420" s="172" t="s">
        <v>16</v>
      </c>
      <c r="BK420" s="259">
        <f t="shared" si="49"/>
        <v>0</v>
      </c>
      <c r="BL420" s="172" t="s">
        <v>132</v>
      </c>
      <c r="BM420" s="172" t="s">
        <v>3956</v>
      </c>
    </row>
    <row r="421" spans="2:65" s="182" customFormat="1" ht="25.5" customHeight="1">
      <c r="B421" s="183"/>
      <c r="C421" s="151" t="s">
        <v>1351</v>
      </c>
      <c r="D421" s="151" t="s">
        <v>118</v>
      </c>
      <c r="E421" s="152" t="s">
        <v>3957</v>
      </c>
      <c r="F421" s="341" t="s">
        <v>3958</v>
      </c>
      <c r="G421" s="341"/>
      <c r="H421" s="341"/>
      <c r="I421" s="341"/>
      <c r="J421" s="153" t="s">
        <v>142</v>
      </c>
      <c r="K421" s="154">
        <v>1</v>
      </c>
      <c r="L421" s="342"/>
      <c r="M421" s="342"/>
      <c r="N421" s="343">
        <f t="shared" si="40"/>
        <v>0</v>
      </c>
      <c r="O421" s="343"/>
      <c r="P421" s="343"/>
      <c r="Q421" s="343"/>
      <c r="R421" s="186"/>
      <c r="T421" s="254" t="s">
        <v>5</v>
      </c>
      <c r="U421" s="255" t="s">
        <v>36</v>
      </c>
      <c r="V421" s="256"/>
      <c r="W421" s="257">
        <f t="shared" si="41"/>
        <v>0</v>
      </c>
      <c r="X421" s="257">
        <v>0</v>
      </c>
      <c r="Y421" s="257">
        <f t="shared" si="42"/>
        <v>0</v>
      </c>
      <c r="Z421" s="257">
        <v>0</v>
      </c>
      <c r="AA421" s="258">
        <f t="shared" si="43"/>
        <v>0</v>
      </c>
      <c r="AR421" s="172" t="s">
        <v>132</v>
      </c>
      <c r="AT421" s="172" t="s">
        <v>118</v>
      </c>
      <c r="AU421" s="172" t="s">
        <v>93</v>
      </c>
      <c r="AY421" s="172" t="s">
        <v>117</v>
      </c>
      <c r="BE421" s="259">
        <f t="shared" si="44"/>
        <v>0</v>
      </c>
      <c r="BF421" s="259">
        <f t="shared" si="45"/>
        <v>0</v>
      </c>
      <c r="BG421" s="259">
        <f t="shared" si="46"/>
        <v>0</v>
      </c>
      <c r="BH421" s="259">
        <f t="shared" si="47"/>
        <v>0</v>
      </c>
      <c r="BI421" s="259">
        <f t="shared" si="48"/>
        <v>0</v>
      </c>
      <c r="BJ421" s="172" t="s">
        <v>16</v>
      </c>
      <c r="BK421" s="259">
        <f t="shared" si="49"/>
        <v>0</v>
      </c>
      <c r="BL421" s="172" t="s">
        <v>132</v>
      </c>
      <c r="BM421" s="172" t="s">
        <v>3959</v>
      </c>
    </row>
    <row r="422" spans="2:65" s="182" customFormat="1" ht="25.5" customHeight="1">
      <c r="B422" s="183"/>
      <c r="C422" s="151" t="s">
        <v>1355</v>
      </c>
      <c r="D422" s="151" t="s">
        <v>118</v>
      </c>
      <c r="E422" s="152" t="s">
        <v>3960</v>
      </c>
      <c r="F422" s="341" t="s">
        <v>3961</v>
      </c>
      <c r="G422" s="341"/>
      <c r="H422" s="341"/>
      <c r="I422" s="341"/>
      <c r="J422" s="153" t="s">
        <v>142</v>
      </c>
      <c r="K422" s="154">
        <v>1</v>
      </c>
      <c r="L422" s="342"/>
      <c r="M422" s="342"/>
      <c r="N422" s="343">
        <f t="shared" si="40"/>
        <v>0</v>
      </c>
      <c r="O422" s="343"/>
      <c r="P422" s="343"/>
      <c r="Q422" s="343"/>
      <c r="R422" s="186"/>
      <c r="T422" s="254" t="s">
        <v>5</v>
      </c>
      <c r="U422" s="255" t="s">
        <v>36</v>
      </c>
      <c r="V422" s="256"/>
      <c r="W422" s="257">
        <f t="shared" si="41"/>
        <v>0</v>
      </c>
      <c r="X422" s="257">
        <v>0</v>
      </c>
      <c r="Y422" s="257">
        <f t="shared" si="42"/>
        <v>0</v>
      </c>
      <c r="Z422" s="257">
        <v>0</v>
      </c>
      <c r="AA422" s="258">
        <f t="shared" si="43"/>
        <v>0</v>
      </c>
      <c r="AR422" s="172" t="s">
        <v>132</v>
      </c>
      <c r="AT422" s="172" t="s">
        <v>118</v>
      </c>
      <c r="AU422" s="172" t="s">
        <v>93</v>
      </c>
      <c r="AY422" s="172" t="s">
        <v>117</v>
      </c>
      <c r="BE422" s="259">
        <f t="shared" si="44"/>
        <v>0</v>
      </c>
      <c r="BF422" s="259">
        <f t="shared" si="45"/>
        <v>0</v>
      </c>
      <c r="BG422" s="259">
        <f t="shared" si="46"/>
        <v>0</v>
      </c>
      <c r="BH422" s="259">
        <f t="shared" si="47"/>
        <v>0</v>
      </c>
      <c r="BI422" s="259">
        <f t="shared" si="48"/>
        <v>0</v>
      </c>
      <c r="BJ422" s="172" t="s">
        <v>16</v>
      </c>
      <c r="BK422" s="259">
        <f t="shared" si="49"/>
        <v>0</v>
      </c>
      <c r="BL422" s="172" t="s">
        <v>132</v>
      </c>
      <c r="BM422" s="172" t="s">
        <v>3962</v>
      </c>
    </row>
    <row r="423" spans="2:65" s="182" customFormat="1" ht="25.5" customHeight="1">
      <c r="B423" s="183"/>
      <c r="C423" s="151" t="s">
        <v>1359</v>
      </c>
      <c r="D423" s="151" t="s">
        <v>118</v>
      </c>
      <c r="E423" s="152" t="s">
        <v>3963</v>
      </c>
      <c r="F423" s="341" t="s">
        <v>3964</v>
      </c>
      <c r="G423" s="341"/>
      <c r="H423" s="341"/>
      <c r="I423" s="341"/>
      <c r="J423" s="153" t="s">
        <v>142</v>
      </c>
      <c r="K423" s="154">
        <v>10</v>
      </c>
      <c r="L423" s="342"/>
      <c r="M423" s="342"/>
      <c r="N423" s="343">
        <f t="shared" si="40"/>
        <v>0</v>
      </c>
      <c r="O423" s="343"/>
      <c r="P423" s="343"/>
      <c r="Q423" s="343"/>
      <c r="R423" s="186"/>
      <c r="T423" s="254" t="s">
        <v>5</v>
      </c>
      <c r="U423" s="255" t="s">
        <v>36</v>
      </c>
      <c r="V423" s="256"/>
      <c r="W423" s="257">
        <f t="shared" si="41"/>
        <v>0</v>
      </c>
      <c r="X423" s="257">
        <v>0</v>
      </c>
      <c r="Y423" s="257">
        <f t="shared" si="42"/>
        <v>0</v>
      </c>
      <c r="Z423" s="257">
        <v>0</v>
      </c>
      <c r="AA423" s="258">
        <f t="shared" si="43"/>
        <v>0</v>
      </c>
      <c r="AR423" s="172" t="s">
        <v>132</v>
      </c>
      <c r="AT423" s="172" t="s">
        <v>118</v>
      </c>
      <c r="AU423" s="172" t="s">
        <v>93</v>
      </c>
      <c r="AY423" s="172" t="s">
        <v>117</v>
      </c>
      <c r="BE423" s="259">
        <f t="shared" si="44"/>
        <v>0</v>
      </c>
      <c r="BF423" s="259">
        <f t="shared" si="45"/>
        <v>0</v>
      </c>
      <c r="BG423" s="259">
        <f t="shared" si="46"/>
        <v>0</v>
      </c>
      <c r="BH423" s="259">
        <f t="shared" si="47"/>
        <v>0</v>
      </c>
      <c r="BI423" s="259">
        <f t="shared" si="48"/>
        <v>0</v>
      </c>
      <c r="BJ423" s="172" t="s">
        <v>16</v>
      </c>
      <c r="BK423" s="259">
        <f t="shared" si="49"/>
        <v>0</v>
      </c>
      <c r="BL423" s="172" t="s">
        <v>132</v>
      </c>
      <c r="BM423" s="172" t="s">
        <v>3965</v>
      </c>
    </row>
    <row r="424" spans="2:65" s="182" customFormat="1" ht="25.5" customHeight="1">
      <c r="B424" s="183"/>
      <c r="C424" s="151" t="s">
        <v>1363</v>
      </c>
      <c r="D424" s="151" t="s">
        <v>118</v>
      </c>
      <c r="E424" s="152" t="s">
        <v>3966</v>
      </c>
      <c r="F424" s="341" t="s">
        <v>3967</v>
      </c>
      <c r="G424" s="341"/>
      <c r="H424" s="341"/>
      <c r="I424" s="341"/>
      <c r="J424" s="153" t="s">
        <v>142</v>
      </c>
      <c r="K424" s="154">
        <v>10</v>
      </c>
      <c r="L424" s="342"/>
      <c r="M424" s="342"/>
      <c r="N424" s="343">
        <f t="shared" si="40"/>
        <v>0</v>
      </c>
      <c r="O424" s="343"/>
      <c r="P424" s="343"/>
      <c r="Q424" s="343"/>
      <c r="R424" s="186"/>
      <c r="T424" s="254" t="s">
        <v>5</v>
      </c>
      <c r="U424" s="255" t="s">
        <v>36</v>
      </c>
      <c r="V424" s="256"/>
      <c r="W424" s="257">
        <f t="shared" si="41"/>
        <v>0</v>
      </c>
      <c r="X424" s="257">
        <v>0</v>
      </c>
      <c r="Y424" s="257">
        <f t="shared" si="42"/>
        <v>0</v>
      </c>
      <c r="Z424" s="257">
        <v>0</v>
      </c>
      <c r="AA424" s="258">
        <f t="shared" si="43"/>
        <v>0</v>
      </c>
      <c r="AR424" s="172" t="s">
        <v>132</v>
      </c>
      <c r="AT424" s="172" t="s">
        <v>118</v>
      </c>
      <c r="AU424" s="172" t="s">
        <v>93</v>
      </c>
      <c r="AY424" s="172" t="s">
        <v>117</v>
      </c>
      <c r="BE424" s="259">
        <f t="shared" si="44"/>
        <v>0</v>
      </c>
      <c r="BF424" s="259">
        <f t="shared" si="45"/>
        <v>0</v>
      </c>
      <c r="BG424" s="259">
        <f t="shared" si="46"/>
        <v>0</v>
      </c>
      <c r="BH424" s="259">
        <f t="shared" si="47"/>
        <v>0</v>
      </c>
      <c r="BI424" s="259">
        <f t="shared" si="48"/>
        <v>0</v>
      </c>
      <c r="BJ424" s="172" t="s">
        <v>16</v>
      </c>
      <c r="BK424" s="259">
        <f t="shared" si="49"/>
        <v>0</v>
      </c>
      <c r="BL424" s="172" t="s">
        <v>132</v>
      </c>
      <c r="BM424" s="172" t="s">
        <v>3968</v>
      </c>
    </row>
    <row r="425" spans="2:65" s="182" customFormat="1" ht="25.5" customHeight="1">
      <c r="B425" s="183"/>
      <c r="C425" s="151" t="s">
        <v>1367</v>
      </c>
      <c r="D425" s="151" t="s">
        <v>118</v>
      </c>
      <c r="E425" s="152" t="s">
        <v>3969</v>
      </c>
      <c r="F425" s="341" t="s">
        <v>3970</v>
      </c>
      <c r="G425" s="341"/>
      <c r="H425" s="341"/>
      <c r="I425" s="341"/>
      <c r="J425" s="153" t="s">
        <v>142</v>
      </c>
      <c r="K425" s="154">
        <v>10</v>
      </c>
      <c r="L425" s="342"/>
      <c r="M425" s="342"/>
      <c r="N425" s="343">
        <f t="shared" si="40"/>
        <v>0</v>
      </c>
      <c r="O425" s="343"/>
      <c r="P425" s="343"/>
      <c r="Q425" s="343"/>
      <c r="R425" s="186"/>
      <c r="T425" s="254" t="s">
        <v>5</v>
      </c>
      <c r="U425" s="255" t="s">
        <v>36</v>
      </c>
      <c r="V425" s="256"/>
      <c r="W425" s="257">
        <f t="shared" si="41"/>
        <v>0</v>
      </c>
      <c r="X425" s="257">
        <v>0</v>
      </c>
      <c r="Y425" s="257">
        <f t="shared" si="42"/>
        <v>0</v>
      </c>
      <c r="Z425" s="257">
        <v>0</v>
      </c>
      <c r="AA425" s="258">
        <f t="shared" si="43"/>
        <v>0</v>
      </c>
      <c r="AR425" s="172" t="s">
        <v>132</v>
      </c>
      <c r="AT425" s="172" t="s">
        <v>118</v>
      </c>
      <c r="AU425" s="172" t="s">
        <v>93</v>
      </c>
      <c r="AY425" s="172" t="s">
        <v>117</v>
      </c>
      <c r="BE425" s="259">
        <f t="shared" si="44"/>
        <v>0</v>
      </c>
      <c r="BF425" s="259">
        <f t="shared" si="45"/>
        <v>0</v>
      </c>
      <c r="BG425" s="259">
        <f t="shared" si="46"/>
        <v>0</v>
      </c>
      <c r="BH425" s="259">
        <f t="shared" si="47"/>
        <v>0</v>
      </c>
      <c r="BI425" s="259">
        <f t="shared" si="48"/>
        <v>0</v>
      </c>
      <c r="BJ425" s="172" t="s">
        <v>16</v>
      </c>
      <c r="BK425" s="259">
        <f t="shared" si="49"/>
        <v>0</v>
      </c>
      <c r="BL425" s="172" t="s">
        <v>132</v>
      </c>
      <c r="BM425" s="172" t="s">
        <v>3971</v>
      </c>
    </row>
    <row r="426" spans="2:65" s="182" customFormat="1" ht="25.5" customHeight="1">
      <c r="B426" s="183"/>
      <c r="C426" s="151" t="s">
        <v>1371</v>
      </c>
      <c r="D426" s="151" t="s">
        <v>118</v>
      </c>
      <c r="E426" s="152" t="s">
        <v>3972</v>
      </c>
      <c r="F426" s="341" t="s">
        <v>3973</v>
      </c>
      <c r="G426" s="341"/>
      <c r="H426" s="341"/>
      <c r="I426" s="341"/>
      <c r="J426" s="153" t="s">
        <v>142</v>
      </c>
      <c r="K426" s="154">
        <v>10</v>
      </c>
      <c r="L426" s="342"/>
      <c r="M426" s="342"/>
      <c r="N426" s="343">
        <f t="shared" si="40"/>
        <v>0</v>
      </c>
      <c r="O426" s="343"/>
      <c r="P426" s="343"/>
      <c r="Q426" s="343"/>
      <c r="R426" s="186"/>
      <c r="T426" s="254" t="s">
        <v>5</v>
      </c>
      <c r="U426" s="255" t="s">
        <v>36</v>
      </c>
      <c r="V426" s="256"/>
      <c r="W426" s="257">
        <f t="shared" si="41"/>
        <v>0</v>
      </c>
      <c r="X426" s="257">
        <v>0</v>
      </c>
      <c r="Y426" s="257">
        <f t="shared" si="42"/>
        <v>0</v>
      </c>
      <c r="Z426" s="257">
        <v>0</v>
      </c>
      <c r="AA426" s="258">
        <f t="shared" si="43"/>
        <v>0</v>
      </c>
      <c r="AR426" s="172" t="s">
        <v>132</v>
      </c>
      <c r="AT426" s="172" t="s">
        <v>118</v>
      </c>
      <c r="AU426" s="172" t="s">
        <v>93</v>
      </c>
      <c r="AY426" s="172" t="s">
        <v>117</v>
      </c>
      <c r="BE426" s="259">
        <f t="shared" si="44"/>
        <v>0</v>
      </c>
      <c r="BF426" s="259">
        <f t="shared" si="45"/>
        <v>0</v>
      </c>
      <c r="BG426" s="259">
        <f t="shared" si="46"/>
        <v>0</v>
      </c>
      <c r="BH426" s="259">
        <f t="shared" si="47"/>
        <v>0</v>
      </c>
      <c r="BI426" s="259">
        <f t="shared" si="48"/>
        <v>0</v>
      </c>
      <c r="BJ426" s="172" t="s">
        <v>16</v>
      </c>
      <c r="BK426" s="259">
        <f t="shared" si="49"/>
        <v>0</v>
      </c>
      <c r="BL426" s="172" t="s">
        <v>132</v>
      </c>
      <c r="BM426" s="172" t="s">
        <v>3974</v>
      </c>
    </row>
    <row r="427" spans="2:65" s="182" customFormat="1" ht="25.5" customHeight="1">
      <c r="B427" s="183"/>
      <c r="C427" s="151" t="s">
        <v>1375</v>
      </c>
      <c r="D427" s="151" t="s">
        <v>118</v>
      </c>
      <c r="E427" s="152" t="s">
        <v>3975</v>
      </c>
      <c r="F427" s="341" t="s">
        <v>3976</v>
      </c>
      <c r="G427" s="341"/>
      <c r="H427" s="341"/>
      <c r="I427" s="341"/>
      <c r="J427" s="153" t="s">
        <v>142</v>
      </c>
      <c r="K427" s="154">
        <v>5</v>
      </c>
      <c r="L427" s="342"/>
      <c r="M427" s="342"/>
      <c r="N427" s="343">
        <f t="shared" si="40"/>
        <v>0</v>
      </c>
      <c r="O427" s="343"/>
      <c r="P427" s="343"/>
      <c r="Q427" s="343"/>
      <c r="R427" s="186"/>
      <c r="T427" s="254" t="s">
        <v>5</v>
      </c>
      <c r="U427" s="255" t="s">
        <v>36</v>
      </c>
      <c r="V427" s="256"/>
      <c r="W427" s="257">
        <f t="shared" si="41"/>
        <v>0</v>
      </c>
      <c r="X427" s="257">
        <v>0</v>
      </c>
      <c r="Y427" s="257">
        <f t="shared" si="42"/>
        <v>0</v>
      </c>
      <c r="Z427" s="257">
        <v>0</v>
      </c>
      <c r="AA427" s="258">
        <f t="shared" si="43"/>
        <v>0</v>
      </c>
      <c r="AR427" s="172" t="s">
        <v>132</v>
      </c>
      <c r="AT427" s="172" t="s">
        <v>118</v>
      </c>
      <c r="AU427" s="172" t="s">
        <v>93</v>
      </c>
      <c r="AY427" s="172" t="s">
        <v>117</v>
      </c>
      <c r="BE427" s="259">
        <f t="shared" si="44"/>
        <v>0</v>
      </c>
      <c r="BF427" s="259">
        <f t="shared" si="45"/>
        <v>0</v>
      </c>
      <c r="BG427" s="259">
        <f t="shared" si="46"/>
        <v>0</v>
      </c>
      <c r="BH427" s="259">
        <f t="shared" si="47"/>
        <v>0</v>
      </c>
      <c r="BI427" s="259">
        <f t="shared" si="48"/>
        <v>0</v>
      </c>
      <c r="BJ427" s="172" t="s">
        <v>16</v>
      </c>
      <c r="BK427" s="259">
        <f t="shared" si="49"/>
        <v>0</v>
      </c>
      <c r="BL427" s="172" t="s">
        <v>132</v>
      </c>
      <c r="BM427" s="172" t="s">
        <v>3977</v>
      </c>
    </row>
    <row r="428" spans="2:65" s="182" customFormat="1" ht="25.5" customHeight="1">
      <c r="B428" s="183"/>
      <c r="C428" s="151" t="s">
        <v>1379</v>
      </c>
      <c r="D428" s="151" t="s">
        <v>118</v>
      </c>
      <c r="E428" s="152" t="s">
        <v>3978</v>
      </c>
      <c r="F428" s="341" t="s">
        <v>3979</v>
      </c>
      <c r="G428" s="341"/>
      <c r="H428" s="341"/>
      <c r="I428" s="341"/>
      <c r="J428" s="153" t="s">
        <v>142</v>
      </c>
      <c r="K428" s="154">
        <v>5</v>
      </c>
      <c r="L428" s="342"/>
      <c r="M428" s="342"/>
      <c r="N428" s="343">
        <f t="shared" si="40"/>
        <v>0</v>
      </c>
      <c r="O428" s="343"/>
      <c r="P428" s="343"/>
      <c r="Q428" s="343"/>
      <c r="R428" s="186"/>
      <c r="T428" s="254" t="s">
        <v>5</v>
      </c>
      <c r="U428" s="255" t="s">
        <v>36</v>
      </c>
      <c r="V428" s="256"/>
      <c r="W428" s="257">
        <f t="shared" si="41"/>
        <v>0</v>
      </c>
      <c r="X428" s="257">
        <v>0</v>
      </c>
      <c r="Y428" s="257">
        <f t="shared" si="42"/>
        <v>0</v>
      </c>
      <c r="Z428" s="257">
        <v>0</v>
      </c>
      <c r="AA428" s="258">
        <f t="shared" si="43"/>
        <v>0</v>
      </c>
      <c r="AR428" s="172" t="s">
        <v>132</v>
      </c>
      <c r="AT428" s="172" t="s">
        <v>118</v>
      </c>
      <c r="AU428" s="172" t="s">
        <v>93</v>
      </c>
      <c r="AY428" s="172" t="s">
        <v>117</v>
      </c>
      <c r="BE428" s="259">
        <f t="shared" si="44"/>
        <v>0</v>
      </c>
      <c r="BF428" s="259">
        <f t="shared" si="45"/>
        <v>0</v>
      </c>
      <c r="BG428" s="259">
        <f t="shared" si="46"/>
        <v>0</v>
      </c>
      <c r="BH428" s="259">
        <f t="shared" si="47"/>
        <v>0</v>
      </c>
      <c r="BI428" s="259">
        <f t="shared" si="48"/>
        <v>0</v>
      </c>
      <c r="BJ428" s="172" t="s">
        <v>16</v>
      </c>
      <c r="BK428" s="259">
        <f t="shared" si="49"/>
        <v>0</v>
      </c>
      <c r="BL428" s="172" t="s">
        <v>132</v>
      </c>
      <c r="BM428" s="172" t="s">
        <v>3980</v>
      </c>
    </row>
    <row r="429" spans="2:65" s="182" customFormat="1" ht="38.25" customHeight="1">
      <c r="B429" s="183"/>
      <c r="C429" s="151" t="s">
        <v>1383</v>
      </c>
      <c r="D429" s="151" t="s">
        <v>118</v>
      </c>
      <c r="E429" s="152" t="s">
        <v>3981</v>
      </c>
      <c r="F429" s="341" t="s">
        <v>3982</v>
      </c>
      <c r="G429" s="341"/>
      <c r="H429" s="341"/>
      <c r="I429" s="341"/>
      <c r="J429" s="153" t="s">
        <v>142</v>
      </c>
      <c r="K429" s="154">
        <v>5</v>
      </c>
      <c r="L429" s="342"/>
      <c r="M429" s="342"/>
      <c r="N429" s="343">
        <f t="shared" si="40"/>
        <v>0</v>
      </c>
      <c r="O429" s="343"/>
      <c r="P429" s="343"/>
      <c r="Q429" s="343"/>
      <c r="R429" s="186"/>
      <c r="T429" s="254" t="s">
        <v>5</v>
      </c>
      <c r="U429" s="255" t="s">
        <v>36</v>
      </c>
      <c r="V429" s="256"/>
      <c r="W429" s="257">
        <f t="shared" si="41"/>
        <v>0</v>
      </c>
      <c r="X429" s="257">
        <v>0</v>
      </c>
      <c r="Y429" s="257">
        <f t="shared" si="42"/>
        <v>0</v>
      </c>
      <c r="Z429" s="257">
        <v>0</v>
      </c>
      <c r="AA429" s="258">
        <f t="shared" si="43"/>
        <v>0</v>
      </c>
      <c r="AR429" s="172" t="s">
        <v>132</v>
      </c>
      <c r="AT429" s="172" t="s">
        <v>118</v>
      </c>
      <c r="AU429" s="172" t="s">
        <v>93</v>
      </c>
      <c r="AY429" s="172" t="s">
        <v>117</v>
      </c>
      <c r="BE429" s="259">
        <f t="shared" si="44"/>
        <v>0</v>
      </c>
      <c r="BF429" s="259">
        <f t="shared" si="45"/>
        <v>0</v>
      </c>
      <c r="BG429" s="259">
        <f t="shared" si="46"/>
        <v>0</v>
      </c>
      <c r="BH429" s="259">
        <f t="shared" si="47"/>
        <v>0</v>
      </c>
      <c r="BI429" s="259">
        <f t="shared" si="48"/>
        <v>0</v>
      </c>
      <c r="BJ429" s="172" t="s">
        <v>16</v>
      </c>
      <c r="BK429" s="259">
        <f t="shared" si="49"/>
        <v>0</v>
      </c>
      <c r="BL429" s="172" t="s">
        <v>132</v>
      </c>
      <c r="BM429" s="172" t="s">
        <v>3983</v>
      </c>
    </row>
    <row r="430" spans="2:65" s="182" customFormat="1" ht="25.5" customHeight="1">
      <c r="B430" s="183"/>
      <c r="C430" s="151" t="s">
        <v>1387</v>
      </c>
      <c r="D430" s="151" t="s">
        <v>118</v>
      </c>
      <c r="E430" s="152" t="s">
        <v>3984</v>
      </c>
      <c r="F430" s="341" t="s">
        <v>3985</v>
      </c>
      <c r="G430" s="341"/>
      <c r="H430" s="341"/>
      <c r="I430" s="341"/>
      <c r="J430" s="153" t="s">
        <v>142</v>
      </c>
      <c r="K430" s="154">
        <v>5</v>
      </c>
      <c r="L430" s="342"/>
      <c r="M430" s="342"/>
      <c r="N430" s="343">
        <f t="shared" si="40"/>
        <v>0</v>
      </c>
      <c r="O430" s="343"/>
      <c r="P430" s="343"/>
      <c r="Q430" s="343"/>
      <c r="R430" s="186"/>
      <c r="T430" s="254" t="s">
        <v>5</v>
      </c>
      <c r="U430" s="255" t="s">
        <v>36</v>
      </c>
      <c r="V430" s="256"/>
      <c r="W430" s="257">
        <f t="shared" si="41"/>
        <v>0</v>
      </c>
      <c r="X430" s="257">
        <v>0</v>
      </c>
      <c r="Y430" s="257">
        <f t="shared" si="42"/>
        <v>0</v>
      </c>
      <c r="Z430" s="257">
        <v>0</v>
      </c>
      <c r="AA430" s="258">
        <f t="shared" si="43"/>
        <v>0</v>
      </c>
      <c r="AR430" s="172" t="s">
        <v>132</v>
      </c>
      <c r="AT430" s="172" t="s">
        <v>118</v>
      </c>
      <c r="AU430" s="172" t="s">
        <v>93</v>
      </c>
      <c r="AY430" s="172" t="s">
        <v>117</v>
      </c>
      <c r="BE430" s="259">
        <f t="shared" si="44"/>
        <v>0</v>
      </c>
      <c r="BF430" s="259">
        <f t="shared" si="45"/>
        <v>0</v>
      </c>
      <c r="BG430" s="259">
        <f t="shared" si="46"/>
        <v>0</v>
      </c>
      <c r="BH430" s="259">
        <f t="shared" si="47"/>
        <v>0</v>
      </c>
      <c r="BI430" s="259">
        <f t="shared" si="48"/>
        <v>0</v>
      </c>
      <c r="BJ430" s="172" t="s">
        <v>16</v>
      </c>
      <c r="BK430" s="259">
        <f t="shared" si="49"/>
        <v>0</v>
      </c>
      <c r="BL430" s="172" t="s">
        <v>132</v>
      </c>
      <c r="BM430" s="172" t="s">
        <v>3986</v>
      </c>
    </row>
    <row r="431" spans="2:65" s="182" customFormat="1" ht="38.25" customHeight="1">
      <c r="B431" s="183"/>
      <c r="C431" s="151" t="s">
        <v>1391</v>
      </c>
      <c r="D431" s="151" t="s">
        <v>118</v>
      </c>
      <c r="E431" s="152" t="s">
        <v>3987</v>
      </c>
      <c r="F431" s="341" t="s">
        <v>3988</v>
      </c>
      <c r="G431" s="341"/>
      <c r="H431" s="341"/>
      <c r="I431" s="341"/>
      <c r="J431" s="153" t="s">
        <v>142</v>
      </c>
      <c r="K431" s="154">
        <v>1</v>
      </c>
      <c r="L431" s="342"/>
      <c r="M431" s="342"/>
      <c r="N431" s="343">
        <f t="shared" si="40"/>
        <v>0</v>
      </c>
      <c r="O431" s="343"/>
      <c r="P431" s="343"/>
      <c r="Q431" s="343"/>
      <c r="R431" s="186"/>
      <c r="T431" s="254" t="s">
        <v>5</v>
      </c>
      <c r="U431" s="255" t="s">
        <v>36</v>
      </c>
      <c r="V431" s="256"/>
      <c r="W431" s="257">
        <f t="shared" si="41"/>
        <v>0</v>
      </c>
      <c r="X431" s="257">
        <v>0</v>
      </c>
      <c r="Y431" s="257">
        <f t="shared" si="42"/>
        <v>0</v>
      </c>
      <c r="Z431" s="257">
        <v>0</v>
      </c>
      <c r="AA431" s="258">
        <f t="shared" si="43"/>
        <v>0</v>
      </c>
      <c r="AR431" s="172" t="s">
        <v>132</v>
      </c>
      <c r="AT431" s="172" t="s">
        <v>118</v>
      </c>
      <c r="AU431" s="172" t="s">
        <v>93</v>
      </c>
      <c r="AY431" s="172" t="s">
        <v>117</v>
      </c>
      <c r="BE431" s="259">
        <f t="shared" si="44"/>
        <v>0</v>
      </c>
      <c r="BF431" s="259">
        <f t="shared" si="45"/>
        <v>0</v>
      </c>
      <c r="BG431" s="259">
        <f t="shared" si="46"/>
        <v>0</v>
      </c>
      <c r="BH431" s="259">
        <f t="shared" si="47"/>
        <v>0</v>
      </c>
      <c r="BI431" s="259">
        <f t="shared" si="48"/>
        <v>0</v>
      </c>
      <c r="BJ431" s="172" t="s">
        <v>16</v>
      </c>
      <c r="BK431" s="259">
        <f t="shared" si="49"/>
        <v>0</v>
      </c>
      <c r="BL431" s="172" t="s">
        <v>132</v>
      </c>
      <c r="BM431" s="172" t="s">
        <v>3989</v>
      </c>
    </row>
    <row r="432" spans="2:65" s="182" customFormat="1" ht="38.25" customHeight="1">
      <c r="B432" s="183"/>
      <c r="C432" s="151" t="s">
        <v>1395</v>
      </c>
      <c r="D432" s="151" t="s">
        <v>118</v>
      </c>
      <c r="E432" s="152" t="s">
        <v>3990</v>
      </c>
      <c r="F432" s="341" t="s">
        <v>3991</v>
      </c>
      <c r="G432" s="341"/>
      <c r="H432" s="341"/>
      <c r="I432" s="341"/>
      <c r="J432" s="153" t="s">
        <v>142</v>
      </c>
      <c r="K432" s="154">
        <v>1</v>
      </c>
      <c r="L432" s="342"/>
      <c r="M432" s="342"/>
      <c r="N432" s="343">
        <f t="shared" si="40"/>
        <v>0</v>
      </c>
      <c r="O432" s="343"/>
      <c r="P432" s="343"/>
      <c r="Q432" s="343"/>
      <c r="R432" s="186"/>
      <c r="T432" s="254" t="s">
        <v>5</v>
      </c>
      <c r="U432" s="255" t="s">
        <v>36</v>
      </c>
      <c r="V432" s="256"/>
      <c r="W432" s="257">
        <f t="shared" si="41"/>
        <v>0</v>
      </c>
      <c r="X432" s="257">
        <v>0</v>
      </c>
      <c r="Y432" s="257">
        <f t="shared" si="42"/>
        <v>0</v>
      </c>
      <c r="Z432" s="257">
        <v>0</v>
      </c>
      <c r="AA432" s="258">
        <f t="shared" si="43"/>
        <v>0</v>
      </c>
      <c r="AR432" s="172" t="s">
        <v>132</v>
      </c>
      <c r="AT432" s="172" t="s">
        <v>118</v>
      </c>
      <c r="AU432" s="172" t="s">
        <v>93</v>
      </c>
      <c r="AY432" s="172" t="s">
        <v>117</v>
      </c>
      <c r="BE432" s="259">
        <f t="shared" si="44"/>
        <v>0</v>
      </c>
      <c r="BF432" s="259">
        <f t="shared" si="45"/>
        <v>0</v>
      </c>
      <c r="BG432" s="259">
        <f t="shared" si="46"/>
        <v>0</v>
      </c>
      <c r="BH432" s="259">
        <f t="shared" si="47"/>
        <v>0</v>
      </c>
      <c r="BI432" s="259">
        <f t="shared" si="48"/>
        <v>0</v>
      </c>
      <c r="BJ432" s="172" t="s">
        <v>16</v>
      </c>
      <c r="BK432" s="259">
        <f t="shared" si="49"/>
        <v>0</v>
      </c>
      <c r="BL432" s="172" t="s">
        <v>132</v>
      </c>
      <c r="BM432" s="172" t="s">
        <v>3992</v>
      </c>
    </row>
    <row r="433" spans="2:65" s="182" customFormat="1" ht="38.25" customHeight="1">
      <c r="B433" s="183"/>
      <c r="C433" s="151" t="s">
        <v>1399</v>
      </c>
      <c r="D433" s="151" t="s">
        <v>118</v>
      </c>
      <c r="E433" s="152" t="s">
        <v>3993</v>
      </c>
      <c r="F433" s="341" t="s">
        <v>3994</v>
      </c>
      <c r="G433" s="341"/>
      <c r="H433" s="341"/>
      <c r="I433" s="341"/>
      <c r="J433" s="153" t="s">
        <v>142</v>
      </c>
      <c r="K433" s="154">
        <v>1</v>
      </c>
      <c r="L433" s="342"/>
      <c r="M433" s="342"/>
      <c r="N433" s="343">
        <f t="shared" si="40"/>
        <v>0</v>
      </c>
      <c r="O433" s="343"/>
      <c r="P433" s="343"/>
      <c r="Q433" s="343"/>
      <c r="R433" s="186"/>
      <c r="T433" s="254" t="s">
        <v>5</v>
      </c>
      <c r="U433" s="255" t="s">
        <v>36</v>
      </c>
      <c r="V433" s="256"/>
      <c r="W433" s="257">
        <f t="shared" si="41"/>
        <v>0</v>
      </c>
      <c r="X433" s="257">
        <v>0</v>
      </c>
      <c r="Y433" s="257">
        <f t="shared" si="42"/>
        <v>0</v>
      </c>
      <c r="Z433" s="257">
        <v>0</v>
      </c>
      <c r="AA433" s="258">
        <f t="shared" si="43"/>
        <v>0</v>
      </c>
      <c r="AR433" s="172" t="s">
        <v>132</v>
      </c>
      <c r="AT433" s="172" t="s">
        <v>118</v>
      </c>
      <c r="AU433" s="172" t="s">
        <v>93</v>
      </c>
      <c r="AY433" s="172" t="s">
        <v>117</v>
      </c>
      <c r="BE433" s="259">
        <f t="shared" si="44"/>
        <v>0</v>
      </c>
      <c r="BF433" s="259">
        <f t="shared" si="45"/>
        <v>0</v>
      </c>
      <c r="BG433" s="259">
        <f t="shared" si="46"/>
        <v>0</v>
      </c>
      <c r="BH433" s="259">
        <f t="shared" si="47"/>
        <v>0</v>
      </c>
      <c r="BI433" s="259">
        <f t="shared" si="48"/>
        <v>0</v>
      </c>
      <c r="BJ433" s="172" t="s">
        <v>16</v>
      </c>
      <c r="BK433" s="259">
        <f t="shared" si="49"/>
        <v>0</v>
      </c>
      <c r="BL433" s="172" t="s">
        <v>132</v>
      </c>
      <c r="BM433" s="172" t="s">
        <v>3995</v>
      </c>
    </row>
    <row r="434" spans="2:65" s="182" customFormat="1" ht="38.25" customHeight="1">
      <c r="B434" s="183"/>
      <c r="C434" s="151" t="s">
        <v>1403</v>
      </c>
      <c r="D434" s="151" t="s">
        <v>118</v>
      </c>
      <c r="E434" s="152" t="s">
        <v>3996</v>
      </c>
      <c r="F434" s="341" t="s">
        <v>3997</v>
      </c>
      <c r="G434" s="341"/>
      <c r="H434" s="341"/>
      <c r="I434" s="341"/>
      <c r="J434" s="153" t="s">
        <v>142</v>
      </c>
      <c r="K434" s="154">
        <v>5</v>
      </c>
      <c r="L434" s="342"/>
      <c r="M434" s="342"/>
      <c r="N434" s="343">
        <f aca="true" t="shared" si="50" ref="N434:N497">ROUND(L434*K434,2)</f>
        <v>0</v>
      </c>
      <c r="O434" s="343"/>
      <c r="P434" s="343"/>
      <c r="Q434" s="343"/>
      <c r="R434" s="186"/>
      <c r="T434" s="254" t="s">
        <v>5</v>
      </c>
      <c r="U434" s="255" t="s">
        <v>36</v>
      </c>
      <c r="V434" s="256"/>
      <c r="W434" s="257">
        <f aca="true" t="shared" si="51" ref="W434:W497">V434*K434</f>
        <v>0</v>
      </c>
      <c r="X434" s="257">
        <v>0</v>
      </c>
      <c r="Y434" s="257">
        <f aca="true" t="shared" si="52" ref="Y434:Y497">X434*K434</f>
        <v>0</v>
      </c>
      <c r="Z434" s="257">
        <v>0</v>
      </c>
      <c r="AA434" s="258">
        <f aca="true" t="shared" si="53" ref="AA434:AA497">Z434*K434</f>
        <v>0</v>
      </c>
      <c r="AR434" s="172" t="s">
        <v>132</v>
      </c>
      <c r="AT434" s="172" t="s">
        <v>118</v>
      </c>
      <c r="AU434" s="172" t="s">
        <v>93</v>
      </c>
      <c r="AY434" s="172" t="s">
        <v>117</v>
      </c>
      <c r="BE434" s="259">
        <f aca="true" t="shared" si="54" ref="BE434:BE497">IF(U434="základní",N434,0)</f>
        <v>0</v>
      </c>
      <c r="BF434" s="259">
        <f aca="true" t="shared" si="55" ref="BF434:BF497">IF(U434="snížená",N434,0)</f>
        <v>0</v>
      </c>
      <c r="BG434" s="259">
        <f aca="true" t="shared" si="56" ref="BG434:BG497">IF(U434="zákl. přenesená",N434,0)</f>
        <v>0</v>
      </c>
      <c r="BH434" s="259">
        <f aca="true" t="shared" si="57" ref="BH434:BH497">IF(U434="sníž. přenesená",N434,0)</f>
        <v>0</v>
      </c>
      <c r="BI434" s="259">
        <f aca="true" t="shared" si="58" ref="BI434:BI497">IF(U434="nulová",N434,0)</f>
        <v>0</v>
      </c>
      <c r="BJ434" s="172" t="s">
        <v>16</v>
      </c>
      <c r="BK434" s="259">
        <f aca="true" t="shared" si="59" ref="BK434:BK497">ROUND(L434*K434,2)</f>
        <v>0</v>
      </c>
      <c r="BL434" s="172" t="s">
        <v>132</v>
      </c>
      <c r="BM434" s="172" t="s">
        <v>3998</v>
      </c>
    </row>
    <row r="435" spans="2:65" s="182" customFormat="1" ht="38.25" customHeight="1">
      <c r="B435" s="183"/>
      <c r="C435" s="151" t="s">
        <v>1407</v>
      </c>
      <c r="D435" s="151" t="s">
        <v>118</v>
      </c>
      <c r="E435" s="152" t="s">
        <v>3999</v>
      </c>
      <c r="F435" s="341" t="s">
        <v>4000</v>
      </c>
      <c r="G435" s="341"/>
      <c r="H435" s="341"/>
      <c r="I435" s="341"/>
      <c r="J435" s="153" t="s">
        <v>142</v>
      </c>
      <c r="K435" s="154">
        <v>5</v>
      </c>
      <c r="L435" s="342"/>
      <c r="M435" s="342"/>
      <c r="N435" s="343">
        <f t="shared" si="50"/>
        <v>0</v>
      </c>
      <c r="O435" s="343"/>
      <c r="P435" s="343"/>
      <c r="Q435" s="343"/>
      <c r="R435" s="186"/>
      <c r="T435" s="254" t="s">
        <v>5</v>
      </c>
      <c r="U435" s="255" t="s">
        <v>36</v>
      </c>
      <c r="V435" s="256"/>
      <c r="W435" s="257">
        <f t="shared" si="51"/>
        <v>0</v>
      </c>
      <c r="X435" s="257">
        <v>0</v>
      </c>
      <c r="Y435" s="257">
        <f t="shared" si="52"/>
        <v>0</v>
      </c>
      <c r="Z435" s="257">
        <v>0</v>
      </c>
      <c r="AA435" s="258">
        <f t="shared" si="53"/>
        <v>0</v>
      </c>
      <c r="AR435" s="172" t="s">
        <v>132</v>
      </c>
      <c r="AT435" s="172" t="s">
        <v>118</v>
      </c>
      <c r="AU435" s="172" t="s">
        <v>93</v>
      </c>
      <c r="AY435" s="172" t="s">
        <v>117</v>
      </c>
      <c r="BE435" s="259">
        <f t="shared" si="54"/>
        <v>0</v>
      </c>
      <c r="BF435" s="259">
        <f t="shared" si="55"/>
        <v>0</v>
      </c>
      <c r="BG435" s="259">
        <f t="shared" si="56"/>
        <v>0</v>
      </c>
      <c r="BH435" s="259">
        <f t="shared" si="57"/>
        <v>0</v>
      </c>
      <c r="BI435" s="259">
        <f t="shared" si="58"/>
        <v>0</v>
      </c>
      <c r="BJ435" s="172" t="s">
        <v>16</v>
      </c>
      <c r="BK435" s="259">
        <f t="shared" si="59"/>
        <v>0</v>
      </c>
      <c r="BL435" s="172" t="s">
        <v>132</v>
      </c>
      <c r="BM435" s="172" t="s">
        <v>4001</v>
      </c>
    </row>
    <row r="436" spans="2:65" s="182" customFormat="1" ht="38.25" customHeight="1">
      <c r="B436" s="183"/>
      <c r="C436" s="151" t="s">
        <v>1411</v>
      </c>
      <c r="D436" s="151" t="s">
        <v>118</v>
      </c>
      <c r="E436" s="152" t="s">
        <v>4002</v>
      </c>
      <c r="F436" s="341" t="s">
        <v>4003</v>
      </c>
      <c r="G436" s="341"/>
      <c r="H436" s="341"/>
      <c r="I436" s="341"/>
      <c r="J436" s="153" t="s">
        <v>142</v>
      </c>
      <c r="K436" s="154">
        <v>5</v>
      </c>
      <c r="L436" s="342"/>
      <c r="M436" s="342"/>
      <c r="N436" s="343">
        <f t="shared" si="50"/>
        <v>0</v>
      </c>
      <c r="O436" s="343"/>
      <c r="P436" s="343"/>
      <c r="Q436" s="343"/>
      <c r="R436" s="186"/>
      <c r="T436" s="254" t="s">
        <v>5</v>
      </c>
      <c r="U436" s="255" t="s">
        <v>36</v>
      </c>
      <c r="V436" s="256"/>
      <c r="W436" s="257">
        <f t="shared" si="51"/>
        <v>0</v>
      </c>
      <c r="X436" s="257">
        <v>0</v>
      </c>
      <c r="Y436" s="257">
        <f t="shared" si="52"/>
        <v>0</v>
      </c>
      <c r="Z436" s="257">
        <v>0</v>
      </c>
      <c r="AA436" s="258">
        <f t="shared" si="53"/>
        <v>0</v>
      </c>
      <c r="AR436" s="172" t="s">
        <v>132</v>
      </c>
      <c r="AT436" s="172" t="s">
        <v>118</v>
      </c>
      <c r="AU436" s="172" t="s">
        <v>93</v>
      </c>
      <c r="AY436" s="172" t="s">
        <v>117</v>
      </c>
      <c r="BE436" s="259">
        <f t="shared" si="54"/>
        <v>0</v>
      </c>
      <c r="BF436" s="259">
        <f t="shared" si="55"/>
        <v>0</v>
      </c>
      <c r="BG436" s="259">
        <f t="shared" si="56"/>
        <v>0</v>
      </c>
      <c r="BH436" s="259">
        <f t="shared" si="57"/>
        <v>0</v>
      </c>
      <c r="BI436" s="259">
        <f t="shared" si="58"/>
        <v>0</v>
      </c>
      <c r="BJ436" s="172" t="s">
        <v>16</v>
      </c>
      <c r="BK436" s="259">
        <f t="shared" si="59"/>
        <v>0</v>
      </c>
      <c r="BL436" s="172" t="s">
        <v>132</v>
      </c>
      <c r="BM436" s="172" t="s">
        <v>4004</v>
      </c>
    </row>
    <row r="437" spans="2:65" s="182" customFormat="1" ht="38.25" customHeight="1">
      <c r="B437" s="183"/>
      <c r="C437" s="151" t="s">
        <v>1415</v>
      </c>
      <c r="D437" s="151" t="s">
        <v>118</v>
      </c>
      <c r="E437" s="152" t="s">
        <v>4005</v>
      </c>
      <c r="F437" s="341" t="s">
        <v>4006</v>
      </c>
      <c r="G437" s="341"/>
      <c r="H437" s="341"/>
      <c r="I437" s="341"/>
      <c r="J437" s="153" t="s">
        <v>142</v>
      </c>
      <c r="K437" s="154">
        <v>5</v>
      </c>
      <c r="L437" s="342"/>
      <c r="M437" s="342"/>
      <c r="N437" s="343">
        <f t="shared" si="50"/>
        <v>0</v>
      </c>
      <c r="O437" s="343"/>
      <c r="P437" s="343"/>
      <c r="Q437" s="343"/>
      <c r="R437" s="186"/>
      <c r="T437" s="254" t="s">
        <v>5</v>
      </c>
      <c r="U437" s="255" t="s">
        <v>36</v>
      </c>
      <c r="V437" s="256"/>
      <c r="W437" s="257">
        <f t="shared" si="51"/>
        <v>0</v>
      </c>
      <c r="X437" s="257">
        <v>0</v>
      </c>
      <c r="Y437" s="257">
        <f t="shared" si="52"/>
        <v>0</v>
      </c>
      <c r="Z437" s="257">
        <v>0</v>
      </c>
      <c r="AA437" s="258">
        <f t="shared" si="53"/>
        <v>0</v>
      </c>
      <c r="AR437" s="172" t="s">
        <v>132</v>
      </c>
      <c r="AT437" s="172" t="s">
        <v>118</v>
      </c>
      <c r="AU437" s="172" t="s">
        <v>93</v>
      </c>
      <c r="AY437" s="172" t="s">
        <v>117</v>
      </c>
      <c r="BE437" s="259">
        <f t="shared" si="54"/>
        <v>0</v>
      </c>
      <c r="BF437" s="259">
        <f t="shared" si="55"/>
        <v>0</v>
      </c>
      <c r="BG437" s="259">
        <f t="shared" si="56"/>
        <v>0</v>
      </c>
      <c r="BH437" s="259">
        <f t="shared" si="57"/>
        <v>0</v>
      </c>
      <c r="BI437" s="259">
        <f t="shared" si="58"/>
        <v>0</v>
      </c>
      <c r="BJ437" s="172" t="s">
        <v>16</v>
      </c>
      <c r="BK437" s="259">
        <f t="shared" si="59"/>
        <v>0</v>
      </c>
      <c r="BL437" s="172" t="s">
        <v>132</v>
      </c>
      <c r="BM437" s="172" t="s">
        <v>4007</v>
      </c>
    </row>
    <row r="438" spans="2:65" s="182" customFormat="1" ht="38.25" customHeight="1">
      <c r="B438" s="183"/>
      <c r="C438" s="151" t="s">
        <v>1419</v>
      </c>
      <c r="D438" s="151" t="s">
        <v>118</v>
      </c>
      <c r="E438" s="152" t="s">
        <v>4008</v>
      </c>
      <c r="F438" s="341" t="s">
        <v>4009</v>
      </c>
      <c r="G438" s="341"/>
      <c r="H438" s="341"/>
      <c r="I438" s="341"/>
      <c r="J438" s="153" t="s">
        <v>142</v>
      </c>
      <c r="K438" s="154">
        <v>5</v>
      </c>
      <c r="L438" s="342"/>
      <c r="M438" s="342"/>
      <c r="N438" s="343">
        <f t="shared" si="50"/>
        <v>0</v>
      </c>
      <c r="O438" s="343"/>
      <c r="P438" s="343"/>
      <c r="Q438" s="343"/>
      <c r="R438" s="186"/>
      <c r="T438" s="254" t="s">
        <v>5</v>
      </c>
      <c r="U438" s="255" t="s">
        <v>36</v>
      </c>
      <c r="V438" s="256"/>
      <c r="W438" s="257">
        <f t="shared" si="51"/>
        <v>0</v>
      </c>
      <c r="X438" s="257">
        <v>0</v>
      </c>
      <c r="Y438" s="257">
        <f t="shared" si="52"/>
        <v>0</v>
      </c>
      <c r="Z438" s="257">
        <v>0</v>
      </c>
      <c r="AA438" s="258">
        <f t="shared" si="53"/>
        <v>0</v>
      </c>
      <c r="AR438" s="172" t="s">
        <v>132</v>
      </c>
      <c r="AT438" s="172" t="s">
        <v>118</v>
      </c>
      <c r="AU438" s="172" t="s">
        <v>93</v>
      </c>
      <c r="AY438" s="172" t="s">
        <v>117</v>
      </c>
      <c r="BE438" s="259">
        <f t="shared" si="54"/>
        <v>0</v>
      </c>
      <c r="BF438" s="259">
        <f t="shared" si="55"/>
        <v>0</v>
      </c>
      <c r="BG438" s="259">
        <f t="shared" si="56"/>
        <v>0</v>
      </c>
      <c r="BH438" s="259">
        <f t="shared" si="57"/>
        <v>0</v>
      </c>
      <c r="BI438" s="259">
        <f t="shared" si="58"/>
        <v>0</v>
      </c>
      <c r="BJ438" s="172" t="s">
        <v>16</v>
      </c>
      <c r="BK438" s="259">
        <f t="shared" si="59"/>
        <v>0</v>
      </c>
      <c r="BL438" s="172" t="s">
        <v>132</v>
      </c>
      <c r="BM438" s="172" t="s">
        <v>4010</v>
      </c>
    </row>
    <row r="439" spans="2:65" s="182" customFormat="1" ht="38.25" customHeight="1">
      <c r="B439" s="183"/>
      <c r="C439" s="151" t="s">
        <v>1423</v>
      </c>
      <c r="D439" s="151" t="s">
        <v>118</v>
      </c>
      <c r="E439" s="152" t="s">
        <v>4011</v>
      </c>
      <c r="F439" s="341" t="s">
        <v>4012</v>
      </c>
      <c r="G439" s="341"/>
      <c r="H439" s="341"/>
      <c r="I439" s="341"/>
      <c r="J439" s="153" t="s">
        <v>142</v>
      </c>
      <c r="K439" s="154">
        <v>5</v>
      </c>
      <c r="L439" s="342"/>
      <c r="M439" s="342"/>
      <c r="N439" s="343">
        <f t="shared" si="50"/>
        <v>0</v>
      </c>
      <c r="O439" s="343"/>
      <c r="P439" s="343"/>
      <c r="Q439" s="343"/>
      <c r="R439" s="186"/>
      <c r="T439" s="254" t="s">
        <v>5</v>
      </c>
      <c r="U439" s="255" t="s">
        <v>36</v>
      </c>
      <c r="V439" s="256"/>
      <c r="W439" s="257">
        <f t="shared" si="51"/>
        <v>0</v>
      </c>
      <c r="X439" s="257">
        <v>0</v>
      </c>
      <c r="Y439" s="257">
        <f t="shared" si="52"/>
        <v>0</v>
      </c>
      <c r="Z439" s="257">
        <v>0</v>
      </c>
      <c r="AA439" s="258">
        <f t="shared" si="53"/>
        <v>0</v>
      </c>
      <c r="AR439" s="172" t="s">
        <v>132</v>
      </c>
      <c r="AT439" s="172" t="s">
        <v>118</v>
      </c>
      <c r="AU439" s="172" t="s">
        <v>93</v>
      </c>
      <c r="AY439" s="172" t="s">
        <v>117</v>
      </c>
      <c r="BE439" s="259">
        <f t="shared" si="54"/>
        <v>0</v>
      </c>
      <c r="BF439" s="259">
        <f t="shared" si="55"/>
        <v>0</v>
      </c>
      <c r="BG439" s="259">
        <f t="shared" si="56"/>
        <v>0</v>
      </c>
      <c r="BH439" s="259">
        <f t="shared" si="57"/>
        <v>0</v>
      </c>
      <c r="BI439" s="259">
        <f t="shared" si="58"/>
        <v>0</v>
      </c>
      <c r="BJ439" s="172" t="s">
        <v>16</v>
      </c>
      <c r="BK439" s="259">
        <f t="shared" si="59"/>
        <v>0</v>
      </c>
      <c r="BL439" s="172" t="s">
        <v>132</v>
      </c>
      <c r="BM439" s="172" t="s">
        <v>4013</v>
      </c>
    </row>
    <row r="440" spans="2:65" s="182" customFormat="1" ht="38.25" customHeight="1">
      <c r="B440" s="183"/>
      <c r="C440" s="151" t="s">
        <v>1427</v>
      </c>
      <c r="D440" s="151" t="s">
        <v>118</v>
      </c>
      <c r="E440" s="152" t="s">
        <v>4014</v>
      </c>
      <c r="F440" s="341" t="s">
        <v>4015</v>
      </c>
      <c r="G440" s="341"/>
      <c r="H440" s="341"/>
      <c r="I440" s="341"/>
      <c r="J440" s="153" t="s">
        <v>142</v>
      </c>
      <c r="K440" s="154">
        <v>1</v>
      </c>
      <c r="L440" s="342"/>
      <c r="M440" s="342"/>
      <c r="N440" s="343">
        <f t="shared" si="50"/>
        <v>0</v>
      </c>
      <c r="O440" s="343"/>
      <c r="P440" s="343"/>
      <c r="Q440" s="343"/>
      <c r="R440" s="186"/>
      <c r="T440" s="254" t="s">
        <v>5</v>
      </c>
      <c r="U440" s="255" t="s">
        <v>36</v>
      </c>
      <c r="V440" s="256"/>
      <c r="W440" s="257">
        <f t="shared" si="51"/>
        <v>0</v>
      </c>
      <c r="X440" s="257">
        <v>0</v>
      </c>
      <c r="Y440" s="257">
        <f t="shared" si="52"/>
        <v>0</v>
      </c>
      <c r="Z440" s="257">
        <v>0</v>
      </c>
      <c r="AA440" s="258">
        <f t="shared" si="53"/>
        <v>0</v>
      </c>
      <c r="AR440" s="172" t="s">
        <v>132</v>
      </c>
      <c r="AT440" s="172" t="s">
        <v>118</v>
      </c>
      <c r="AU440" s="172" t="s">
        <v>93</v>
      </c>
      <c r="AY440" s="172" t="s">
        <v>117</v>
      </c>
      <c r="BE440" s="259">
        <f t="shared" si="54"/>
        <v>0</v>
      </c>
      <c r="BF440" s="259">
        <f t="shared" si="55"/>
        <v>0</v>
      </c>
      <c r="BG440" s="259">
        <f t="shared" si="56"/>
        <v>0</v>
      </c>
      <c r="BH440" s="259">
        <f t="shared" si="57"/>
        <v>0</v>
      </c>
      <c r="BI440" s="259">
        <f t="shared" si="58"/>
        <v>0</v>
      </c>
      <c r="BJ440" s="172" t="s">
        <v>16</v>
      </c>
      <c r="BK440" s="259">
        <f t="shared" si="59"/>
        <v>0</v>
      </c>
      <c r="BL440" s="172" t="s">
        <v>132</v>
      </c>
      <c r="BM440" s="172" t="s">
        <v>4016</v>
      </c>
    </row>
    <row r="441" spans="2:65" s="182" customFormat="1" ht="38.25" customHeight="1">
      <c r="B441" s="183"/>
      <c r="C441" s="151" t="s">
        <v>1431</v>
      </c>
      <c r="D441" s="151" t="s">
        <v>118</v>
      </c>
      <c r="E441" s="152" t="s">
        <v>4017</v>
      </c>
      <c r="F441" s="341" t="s">
        <v>4018</v>
      </c>
      <c r="G441" s="341"/>
      <c r="H441" s="341"/>
      <c r="I441" s="341"/>
      <c r="J441" s="153" t="s">
        <v>142</v>
      </c>
      <c r="K441" s="154">
        <v>1</v>
      </c>
      <c r="L441" s="342"/>
      <c r="M441" s="342"/>
      <c r="N441" s="343">
        <f t="shared" si="50"/>
        <v>0</v>
      </c>
      <c r="O441" s="343"/>
      <c r="P441" s="343"/>
      <c r="Q441" s="343"/>
      <c r="R441" s="186"/>
      <c r="T441" s="254" t="s">
        <v>5</v>
      </c>
      <c r="U441" s="255" t="s">
        <v>36</v>
      </c>
      <c r="V441" s="256"/>
      <c r="W441" s="257">
        <f t="shared" si="51"/>
        <v>0</v>
      </c>
      <c r="X441" s="257">
        <v>0</v>
      </c>
      <c r="Y441" s="257">
        <f t="shared" si="52"/>
        <v>0</v>
      </c>
      <c r="Z441" s="257">
        <v>0</v>
      </c>
      <c r="AA441" s="258">
        <f t="shared" si="53"/>
        <v>0</v>
      </c>
      <c r="AR441" s="172" t="s">
        <v>132</v>
      </c>
      <c r="AT441" s="172" t="s">
        <v>118</v>
      </c>
      <c r="AU441" s="172" t="s">
        <v>93</v>
      </c>
      <c r="AY441" s="172" t="s">
        <v>117</v>
      </c>
      <c r="BE441" s="259">
        <f t="shared" si="54"/>
        <v>0</v>
      </c>
      <c r="BF441" s="259">
        <f t="shared" si="55"/>
        <v>0</v>
      </c>
      <c r="BG441" s="259">
        <f t="shared" si="56"/>
        <v>0</v>
      </c>
      <c r="BH441" s="259">
        <f t="shared" si="57"/>
        <v>0</v>
      </c>
      <c r="BI441" s="259">
        <f t="shared" si="58"/>
        <v>0</v>
      </c>
      <c r="BJ441" s="172" t="s">
        <v>16</v>
      </c>
      <c r="BK441" s="259">
        <f t="shared" si="59"/>
        <v>0</v>
      </c>
      <c r="BL441" s="172" t="s">
        <v>132</v>
      </c>
      <c r="BM441" s="172" t="s">
        <v>4019</v>
      </c>
    </row>
    <row r="442" spans="2:65" s="182" customFormat="1" ht="38.25" customHeight="1">
      <c r="B442" s="183"/>
      <c r="C442" s="151" t="s">
        <v>1435</v>
      </c>
      <c r="D442" s="151" t="s">
        <v>118</v>
      </c>
      <c r="E442" s="152" t="s">
        <v>4020</v>
      </c>
      <c r="F442" s="341" t="s">
        <v>4021</v>
      </c>
      <c r="G442" s="341"/>
      <c r="H442" s="341"/>
      <c r="I442" s="341"/>
      <c r="J442" s="153" t="s">
        <v>142</v>
      </c>
      <c r="K442" s="154">
        <v>1</v>
      </c>
      <c r="L442" s="342"/>
      <c r="M442" s="342"/>
      <c r="N442" s="343">
        <f t="shared" si="50"/>
        <v>0</v>
      </c>
      <c r="O442" s="343"/>
      <c r="P442" s="343"/>
      <c r="Q442" s="343"/>
      <c r="R442" s="186"/>
      <c r="T442" s="254" t="s">
        <v>5</v>
      </c>
      <c r="U442" s="255" t="s">
        <v>36</v>
      </c>
      <c r="V442" s="256"/>
      <c r="W442" s="257">
        <f t="shared" si="51"/>
        <v>0</v>
      </c>
      <c r="X442" s="257">
        <v>0</v>
      </c>
      <c r="Y442" s="257">
        <f t="shared" si="52"/>
        <v>0</v>
      </c>
      <c r="Z442" s="257">
        <v>0</v>
      </c>
      <c r="AA442" s="258">
        <f t="shared" si="53"/>
        <v>0</v>
      </c>
      <c r="AR442" s="172" t="s">
        <v>132</v>
      </c>
      <c r="AT442" s="172" t="s">
        <v>118</v>
      </c>
      <c r="AU442" s="172" t="s">
        <v>93</v>
      </c>
      <c r="AY442" s="172" t="s">
        <v>117</v>
      </c>
      <c r="BE442" s="259">
        <f t="shared" si="54"/>
        <v>0</v>
      </c>
      <c r="BF442" s="259">
        <f t="shared" si="55"/>
        <v>0</v>
      </c>
      <c r="BG442" s="259">
        <f t="shared" si="56"/>
        <v>0</v>
      </c>
      <c r="BH442" s="259">
        <f t="shared" si="57"/>
        <v>0</v>
      </c>
      <c r="BI442" s="259">
        <f t="shared" si="58"/>
        <v>0</v>
      </c>
      <c r="BJ442" s="172" t="s">
        <v>16</v>
      </c>
      <c r="BK442" s="259">
        <f t="shared" si="59"/>
        <v>0</v>
      </c>
      <c r="BL442" s="172" t="s">
        <v>132</v>
      </c>
      <c r="BM442" s="172" t="s">
        <v>4022</v>
      </c>
    </row>
    <row r="443" spans="2:65" s="182" customFormat="1" ht="38.25" customHeight="1">
      <c r="B443" s="183"/>
      <c r="C443" s="151" t="s">
        <v>1439</v>
      </c>
      <c r="D443" s="151" t="s">
        <v>118</v>
      </c>
      <c r="E443" s="152" t="s">
        <v>4023</v>
      </c>
      <c r="F443" s="341" t="s">
        <v>4024</v>
      </c>
      <c r="G443" s="341"/>
      <c r="H443" s="341"/>
      <c r="I443" s="341"/>
      <c r="J443" s="153" t="s">
        <v>142</v>
      </c>
      <c r="K443" s="154">
        <v>1</v>
      </c>
      <c r="L443" s="342"/>
      <c r="M443" s="342"/>
      <c r="N443" s="343">
        <f t="shared" si="50"/>
        <v>0</v>
      </c>
      <c r="O443" s="343"/>
      <c r="P443" s="343"/>
      <c r="Q443" s="343"/>
      <c r="R443" s="186"/>
      <c r="T443" s="254" t="s">
        <v>5</v>
      </c>
      <c r="U443" s="255" t="s">
        <v>36</v>
      </c>
      <c r="V443" s="256"/>
      <c r="W443" s="257">
        <f t="shared" si="51"/>
        <v>0</v>
      </c>
      <c r="X443" s="257">
        <v>0</v>
      </c>
      <c r="Y443" s="257">
        <f t="shared" si="52"/>
        <v>0</v>
      </c>
      <c r="Z443" s="257">
        <v>0</v>
      </c>
      <c r="AA443" s="258">
        <f t="shared" si="53"/>
        <v>0</v>
      </c>
      <c r="AR443" s="172" t="s">
        <v>132</v>
      </c>
      <c r="AT443" s="172" t="s">
        <v>118</v>
      </c>
      <c r="AU443" s="172" t="s">
        <v>93</v>
      </c>
      <c r="AY443" s="172" t="s">
        <v>117</v>
      </c>
      <c r="BE443" s="259">
        <f t="shared" si="54"/>
        <v>0</v>
      </c>
      <c r="BF443" s="259">
        <f t="shared" si="55"/>
        <v>0</v>
      </c>
      <c r="BG443" s="259">
        <f t="shared" si="56"/>
        <v>0</v>
      </c>
      <c r="BH443" s="259">
        <f t="shared" si="57"/>
        <v>0</v>
      </c>
      <c r="BI443" s="259">
        <f t="shared" si="58"/>
        <v>0</v>
      </c>
      <c r="BJ443" s="172" t="s">
        <v>16</v>
      </c>
      <c r="BK443" s="259">
        <f t="shared" si="59"/>
        <v>0</v>
      </c>
      <c r="BL443" s="172" t="s">
        <v>132</v>
      </c>
      <c r="BM443" s="172" t="s">
        <v>4025</v>
      </c>
    </row>
    <row r="444" spans="2:65" s="182" customFormat="1" ht="38.25" customHeight="1">
      <c r="B444" s="183"/>
      <c r="C444" s="151" t="s">
        <v>1443</v>
      </c>
      <c r="D444" s="151" t="s">
        <v>118</v>
      </c>
      <c r="E444" s="152" t="s">
        <v>4026</v>
      </c>
      <c r="F444" s="341" t="s">
        <v>4027</v>
      </c>
      <c r="G444" s="341"/>
      <c r="H444" s="341"/>
      <c r="I444" s="341"/>
      <c r="J444" s="153" t="s">
        <v>142</v>
      </c>
      <c r="K444" s="154">
        <v>1</v>
      </c>
      <c r="L444" s="342"/>
      <c r="M444" s="342"/>
      <c r="N444" s="343">
        <f t="shared" si="50"/>
        <v>0</v>
      </c>
      <c r="O444" s="343"/>
      <c r="P444" s="343"/>
      <c r="Q444" s="343"/>
      <c r="R444" s="186"/>
      <c r="T444" s="254" t="s">
        <v>5</v>
      </c>
      <c r="U444" s="255" t="s">
        <v>36</v>
      </c>
      <c r="V444" s="256"/>
      <c r="W444" s="257">
        <f t="shared" si="51"/>
        <v>0</v>
      </c>
      <c r="X444" s="257">
        <v>0</v>
      </c>
      <c r="Y444" s="257">
        <f t="shared" si="52"/>
        <v>0</v>
      </c>
      <c r="Z444" s="257">
        <v>0</v>
      </c>
      <c r="AA444" s="258">
        <f t="shared" si="53"/>
        <v>0</v>
      </c>
      <c r="AR444" s="172" t="s">
        <v>132</v>
      </c>
      <c r="AT444" s="172" t="s">
        <v>118</v>
      </c>
      <c r="AU444" s="172" t="s">
        <v>93</v>
      </c>
      <c r="AY444" s="172" t="s">
        <v>117</v>
      </c>
      <c r="BE444" s="259">
        <f t="shared" si="54"/>
        <v>0</v>
      </c>
      <c r="BF444" s="259">
        <f t="shared" si="55"/>
        <v>0</v>
      </c>
      <c r="BG444" s="259">
        <f t="shared" si="56"/>
        <v>0</v>
      </c>
      <c r="BH444" s="259">
        <f t="shared" si="57"/>
        <v>0</v>
      </c>
      <c r="BI444" s="259">
        <f t="shared" si="58"/>
        <v>0</v>
      </c>
      <c r="BJ444" s="172" t="s">
        <v>16</v>
      </c>
      <c r="BK444" s="259">
        <f t="shared" si="59"/>
        <v>0</v>
      </c>
      <c r="BL444" s="172" t="s">
        <v>132</v>
      </c>
      <c r="BM444" s="172" t="s">
        <v>4028</v>
      </c>
    </row>
    <row r="445" spans="2:65" s="182" customFormat="1" ht="38.25" customHeight="1">
      <c r="B445" s="183"/>
      <c r="C445" s="151" t="s">
        <v>1447</v>
      </c>
      <c r="D445" s="151" t="s">
        <v>118</v>
      </c>
      <c r="E445" s="152" t="s">
        <v>4029</v>
      </c>
      <c r="F445" s="341" t="s">
        <v>4030</v>
      </c>
      <c r="G445" s="341"/>
      <c r="H445" s="341"/>
      <c r="I445" s="341"/>
      <c r="J445" s="153" t="s">
        <v>142</v>
      </c>
      <c r="K445" s="154">
        <v>1</v>
      </c>
      <c r="L445" s="342"/>
      <c r="M445" s="342"/>
      <c r="N445" s="343">
        <f t="shared" si="50"/>
        <v>0</v>
      </c>
      <c r="O445" s="343"/>
      <c r="P445" s="343"/>
      <c r="Q445" s="343"/>
      <c r="R445" s="186"/>
      <c r="T445" s="254" t="s">
        <v>5</v>
      </c>
      <c r="U445" s="255" t="s">
        <v>36</v>
      </c>
      <c r="V445" s="256"/>
      <c r="W445" s="257">
        <f t="shared" si="51"/>
        <v>0</v>
      </c>
      <c r="X445" s="257">
        <v>0</v>
      </c>
      <c r="Y445" s="257">
        <f t="shared" si="52"/>
        <v>0</v>
      </c>
      <c r="Z445" s="257">
        <v>0</v>
      </c>
      <c r="AA445" s="258">
        <f t="shared" si="53"/>
        <v>0</v>
      </c>
      <c r="AR445" s="172" t="s">
        <v>132</v>
      </c>
      <c r="AT445" s="172" t="s">
        <v>118</v>
      </c>
      <c r="AU445" s="172" t="s">
        <v>93</v>
      </c>
      <c r="AY445" s="172" t="s">
        <v>117</v>
      </c>
      <c r="BE445" s="259">
        <f t="shared" si="54"/>
        <v>0</v>
      </c>
      <c r="BF445" s="259">
        <f t="shared" si="55"/>
        <v>0</v>
      </c>
      <c r="BG445" s="259">
        <f t="shared" si="56"/>
        <v>0</v>
      </c>
      <c r="BH445" s="259">
        <f t="shared" si="57"/>
        <v>0</v>
      </c>
      <c r="BI445" s="259">
        <f t="shared" si="58"/>
        <v>0</v>
      </c>
      <c r="BJ445" s="172" t="s">
        <v>16</v>
      </c>
      <c r="BK445" s="259">
        <f t="shared" si="59"/>
        <v>0</v>
      </c>
      <c r="BL445" s="172" t="s">
        <v>132</v>
      </c>
      <c r="BM445" s="172" t="s">
        <v>4031</v>
      </c>
    </row>
    <row r="446" spans="2:65" s="182" customFormat="1" ht="38.25" customHeight="1">
      <c r="B446" s="183"/>
      <c r="C446" s="151" t="s">
        <v>1451</v>
      </c>
      <c r="D446" s="151" t="s">
        <v>118</v>
      </c>
      <c r="E446" s="152" t="s">
        <v>4032</v>
      </c>
      <c r="F446" s="341" t="s">
        <v>4033</v>
      </c>
      <c r="G446" s="341"/>
      <c r="H446" s="341"/>
      <c r="I446" s="341"/>
      <c r="J446" s="153" t="s">
        <v>142</v>
      </c>
      <c r="K446" s="154">
        <v>5</v>
      </c>
      <c r="L446" s="342"/>
      <c r="M446" s="342"/>
      <c r="N446" s="343">
        <f t="shared" si="50"/>
        <v>0</v>
      </c>
      <c r="O446" s="343"/>
      <c r="P446" s="343"/>
      <c r="Q446" s="343"/>
      <c r="R446" s="186"/>
      <c r="T446" s="254" t="s">
        <v>5</v>
      </c>
      <c r="U446" s="255" t="s">
        <v>36</v>
      </c>
      <c r="V446" s="256"/>
      <c r="W446" s="257">
        <f t="shared" si="51"/>
        <v>0</v>
      </c>
      <c r="X446" s="257">
        <v>0</v>
      </c>
      <c r="Y446" s="257">
        <f t="shared" si="52"/>
        <v>0</v>
      </c>
      <c r="Z446" s="257">
        <v>0</v>
      </c>
      <c r="AA446" s="258">
        <f t="shared" si="53"/>
        <v>0</v>
      </c>
      <c r="AR446" s="172" t="s">
        <v>132</v>
      </c>
      <c r="AT446" s="172" t="s">
        <v>118</v>
      </c>
      <c r="AU446" s="172" t="s">
        <v>93</v>
      </c>
      <c r="AY446" s="172" t="s">
        <v>117</v>
      </c>
      <c r="BE446" s="259">
        <f t="shared" si="54"/>
        <v>0</v>
      </c>
      <c r="BF446" s="259">
        <f t="shared" si="55"/>
        <v>0</v>
      </c>
      <c r="BG446" s="259">
        <f t="shared" si="56"/>
        <v>0</v>
      </c>
      <c r="BH446" s="259">
        <f t="shared" si="57"/>
        <v>0</v>
      </c>
      <c r="BI446" s="259">
        <f t="shared" si="58"/>
        <v>0</v>
      </c>
      <c r="BJ446" s="172" t="s">
        <v>16</v>
      </c>
      <c r="BK446" s="259">
        <f t="shared" si="59"/>
        <v>0</v>
      </c>
      <c r="BL446" s="172" t="s">
        <v>132</v>
      </c>
      <c r="BM446" s="172" t="s">
        <v>4034</v>
      </c>
    </row>
    <row r="447" spans="2:65" s="182" customFormat="1" ht="38.25" customHeight="1">
      <c r="B447" s="183"/>
      <c r="C447" s="151" t="s">
        <v>1455</v>
      </c>
      <c r="D447" s="151" t="s">
        <v>118</v>
      </c>
      <c r="E447" s="152" t="s">
        <v>4035</v>
      </c>
      <c r="F447" s="341" t="s">
        <v>4036</v>
      </c>
      <c r="G447" s="341"/>
      <c r="H447" s="341"/>
      <c r="I447" s="341"/>
      <c r="J447" s="153" t="s">
        <v>142</v>
      </c>
      <c r="K447" s="154">
        <v>5</v>
      </c>
      <c r="L447" s="342"/>
      <c r="M447" s="342"/>
      <c r="N447" s="343">
        <f t="shared" si="50"/>
        <v>0</v>
      </c>
      <c r="O447" s="343"/>
      <c r="P447" s="343"/>
      <c r="Q447" s="343"/>
      <c r="R447" s="186"/>
      <c r="T447" s="254" t="s">
        <v>5</v>
      </c>
      <c r="U447" s="255" t="s">
        <v>36</v>
      </c>
      <c r="V447" s="256"/>
      <c r="W447" s="257">
        <f t="shared" si="51"/>
        <v>0</v>
      </c>
      <c r="X447" s="257">
        <v>0</v>
      </c>
      <c r="Y447" s="257">
        <f t="shared" si="52"/>
        <v>0</v>
      </c>
      <c r="Z447" s="257">
        <v>0</v>
      </c>
      <c r="AA447" s="258">
        <f t="shared" si="53"/>
        <v>0</v>
      </c>
      <c r="AR447" s="172" t="s">
        <v>132</v>
      </c>
      <c r="AT447" s="172" t="s">
        <v>118</v>
      </c>
      <c r="AU447" s="172" t="s">
        <v>93</v>
      </c>
      <c r="AY447" s="172" t="s">
        <v>117</v>
      </c>
      <c r="BE447" s="259">
        <f t="shared" si="54"/>
        <v>0</v>
      </c>
      <c r="BF447" s="259">
        <f t="shared" si="55"/>
        <v>0</v>
      </c>
      <c r="BG447" s="259">
        <f t="shared" si="56"/>
        <v>0</v>
      </c>
      <c r="BH447" s="259">
        <f t="shared" si="57"/>
        <v>0</v>
      </c>
      <c r="BI447" s="259">
        <f t="shared" si="58"/>
        <v>0</v>
      </c>
      <c r="BJ447" s="172" t="s">
        <v>16</v>
      </c>
      <c r="BK447" s="259">
        <f t="shared" si="59"/>
        <v>0</v>
      </c>
      <c r="BL447" s="172" t="s">
        <v>132</v>
      </c>
      <c r="BM447" s="172" t="s">
        <v>4037</v>
      </c>
    </row>
    <row r="448" spans="2:65" s="182" customFormat="1" ht="38.25" customHeight="1">
      <c r="B448" s="183"/>
      <c r="C448" s="151" t="s">
        <v>1459</v>
      </c>
      <c r="D448" s="151" t="s">
        <v>118</v>
      </c>
      <c r="E448" s="152" t="s">
        <v>4038</v>
      </c>
      <c r="F448" s="341" t="s">
        <v>4039</v>
      </c>
      <c r="G448" s="341"/>
      <c r="H448" s="341"/>
      <c r="I448" s="341"/>
      <c r="J448" s="153" t="s">
        <v>142</v>
      </c>
      <c r="K448" s="154">
        <v>5</v>
      </c>
      <c r="L448" s="342"/>
      <c r="M448" s="342"/>
      <c r="N448" s="343">
        <f t="shared" si="50"/>
        <v>0</v>
      </c>
      <c r="O448" s="343"/>
      <c r="P448" s="343"/>
      <c r="Q448" s="343"/>
      <c r="R448" s="186"/>
      <c r="T448" s="254" t="s">
        <v>5</v>
      </c>
      <c r="U448" s="255" t="s">
        <v>36</v>
      </c>
      <c r="V448" s="256"/>
      <c r="W448" s="257">
        <f t="shared" si="51"/>
        <v>0</v>
      </c>
      <c r="X448" s="257">
        <v>0</v>
      </c>
      <c r="Y448" s="257">
        <f t="shared" si="52"/>
        <v>0</v>
      </c>
      <c r="Z448" s="257">
        <v>0</v>
      </c>
      <c r="AA448" s="258">
        <f t="shared" si="53"/>
        <v>0</v>
      </c>
      <c r="AR448" s="172" t="s">
        <v>132</v>
      </c>
      <c r="AT448" s="172" t="s">
        <v>118</v>
      </c>
      <c r="AU448" s="172" t="s">
        <v>93</v>
      </c>
      <c r="AY448" s="172" t="s">
        <v>117</v>
      </c>
      <c r="BE448" s="259">
        <f t="shared" si="54"/>
        <v>0</v>
      </c>
      <c r="BF448" s="259">
        <f t="shared" si="55"/>
        <v>0</v>
      </c>
      <c r="BG448" s="259">
        <f t="shared" si="56"/>
        <v>0</v>
      </c>
      <c r="BH448" s="259">
        <f t="shared" si="57"/>
        <v>0</v>
      </c>
      <c r="BI448" s="259">
        <f t="shared" si="58"/>
        <v>0</v>
      </c>
      <c r="BJ448" s="172" t="s">
        <v>16</v>
      </c>
      <c r="BK448" s="259">
        <f t="shared" si="59"/>
        <v>0</v>
      </c>
      <c r="BL448" s="172" t="s">
        <v>132</v>
      </c>
      <c r="BM448" s="172" t="s">
        <v>4040</v>
      </c>
    </row>
    <row r="449" spans="2:65" s="182" customFormat="1" ht="38.25" customHeight="1">
      <c r="B449" s="183"/>
      <c r="C449" s="151" t="s">
        <v>1463</v>
      </c>
      <c r="D449" s="151" t="s">
        <v>118</v>
      </c>
      <c r="E449" s="152" t="s">
        <v>4041</v>
      </c>
      <c r="F449" s="341" t="s">
        <v>4042</v>
      </c>
      <c r="G449" s="341"/>
      <c r="H449" s="341"/>
      <c r="I449" s="341"/>
      <c r="J449" s="153" t="s">
        <v>142</v>
      </c>
      <c r="K449" s="154">
        <v>5</v>
      </c>
      <c r="L449" s="342"/>
      <c r="M449" s="342"/>
      <c r="N449" s="343">
        <f t="shared" si="50"/>
        <v>0</v>
      </c>
      <c r="O449" s="343"/>
      <c r="P449" s="343"/>
      <c r="Q449" s="343"/>
      <c r="R449" s="186"/>
      <c r="T449" s="254" t="s">
        <v>5</v>
      </c>
      <c r="U449" s="255" t="s">
        <v>36</v>
      </c>
      <c r="V449" s="256"/>
      <c r="W449" s="257">
        <f t="shared" si="51"/>
        <v>0</v>
      </c>
      <c r="X449" s="257">
        <v>0</v>
      </c>
      <c r="Y449" s="257">
        <f t="shared" si="52"/>
        <v>0</v>
      </c>
      <c r="Z449" s="257">
        <v>4.8E-05</v>
      </c>
      <c r="AA449" s="258">
        <f t="shared" si="53"/>
        <v>0.00024</v>
      </c>
      <c r="AR449" s="172" t="s">
        <v>132</v>
      </c>
      <c r="AT449" s="172" t="s">
        <v>118</v>
      </c>
      <c r="AU449" s="172" t="s">
        <v>93</v>
      </c>
      <c r="AY449" s="172" t="s">
        <v>117</v>
      </c>
      <c r="BE449" s="259">
        <f t="shared" si="54"/>
        <v>0</v>
      </c>
      <c r="BF449" s="259">
        <f t="shared" si="55"/>
        <v>0</v>
      </c>
      <c r="BG449" s="259">
        <f t="shared" si="56"/>
        <v>0</v>
      </c>
      <c r="BH449" s="259">
        <f t="shared" si="57"/>
        <v>0</v>
      </c>
      <c r="BI449" s="259">
        <f t="shared" si="58"/>
        <v>0</v>
      </c>
      <c r="BJ449" s="172" t="s">
        <v>16</v>
      </c>
      <c r="BK449" s="259">
        <f t="shared" si="59"/>
        <v>0</v>
      </c>
      <c r="BL449" s="172" t="s">
        <v>132</v>
      </c>
      <c r="BM449" s="172" t="s">
        <v>4043</v>
      </c>
    </row>
    <row r="450" spans="2:65" s="182" customFormat="1" ht="38.25" customHeight="1">
      <c r="B450" s="183"/>
      <c r="C450" s="151" t="s">
        <v>1467</v>
      </c>
      <c r="D450" s="151" t="s">
        <v>118</v>
      </c>
      <c r="E450" s="152" t="s">
        <v>4044</v>
      </c>
      <c r="F450" s="341" t="s">
        <v>4045</v>
      </c>
      <c r="G450" s="341"/>
      <c r="H450" s="341"/>
      <c r="I450" s="341"/>
      <c r="J450" s="153" t="s">
        <v>142</v>
      </c>
      <c r="K450" s="154">
        <v>5</v>
      </c>
      <c r="L450" s="342"/>
      <c r="M450" s="342"/>
      <c r="N450" s="343">
        <f t="shared" si="50"/>
        <v>0</v>
      </c>
      <c r="O450" s="343"/>
      <c r="P450" s="343"/>
      <c r="Q450" s="343"/>
      <c r="R450" s="186"/>
      <c r="T450" s="254" t="s">
        <v>5</v>
      </c>
      <c r="U450" s="255" t="s">
        <v>36</v>
      </c>
      <c r="V450" s="256"/>
      <c r="W450" s="257">
        <f t="shared" si="51"/>
        <v>0</v>
      </c>
      <c r="X450" s="257">
        <v>0</v>
      </c>
      <c r="Y450" s="257">
        <f t="shared" si="52"/>
        <v>0</v>
      </c>
      <c r="Z450" s="257">
        <v>4.8E-05</v>
      </c>
      <c r="AA450" s="258">
        <f t="shared" si="53"/>
        <v>0.00024</v>
      </c>
      <c r="AR450" s="172" t="s">
        <v>132</v>
      </c>
      <c r="AT450" s="172" t="s">
        <v>118</v>
      </c>
      <c r="AU450" s="172" t="s">
        <v>93</v>
      </c>
      <c r="AY450" s="172" t="s">
        <v>117</v>
      </c>
      <c r="BE450" s="259">
        <f t="shared" si="54"/>
        <v>0</v>
      </c>
      <c r="BF450" s="259">
        <f t="shared" si="55"/>
        <v>0</v>
      </c>
      <c r="BG450" s="259">
        <f t="shared" si="56"/>
        <v>0</v>
      </c>
      <c r="BH450" s="259">
        <f t="shared" si="57"/>
        <v>0</v>
      </c>
      <c r="BI450" s="259">
        <f t="shared" si="58"/>
        <v>0</v>
      </c>
      <c r="BJ450" s="172" t="s">
        <v>16</v>
      </c>
      <c r="BK450" s="259">
        <f t="shared" si="59"/>
        <v>0</v>
      </c>
      <c r="BL450" s="172" t="s">
        <v>132</v>
      </c>
      <c r="BM450" s="172" t="s">
        <v>4046</v>
      </c>
    </row>
    <row r="451" spans="2:65" s="182" customFormat="1" ht="38.25" customHeight="1">
      <c r="B451" s="183"/>
      <c r="C451" s="151" t="s">
        <v>1471</v>
      </c>
      <c r="D451" s="151" t="s">
        <v>118</v>
      </c>
      <c r="E451" s="152" t="s">
        <v>4047</v>
      </c>
      <c r="F451" s="341" t="s">
        <v>4048</v>
      </c>
      <c r="G451" s="341"/>
      <c r="H451" s="341"/>
      <c r="I451" s="341"/>
      <c r="J451" s="153" t="s">
        <v>142</v>
      </c>
      <c r="K451" s="154">
        <v>5</v>
      </c>
      <c r="L451" s="342"/>
      <c r="M451" s="342"/>
      <c r="N451" s="343">
        <f t="shared" si="50"/>
        <v>0</v>
      </c>
      <c r="O451" s="343"/>
      <c r="P451" s="343"/>
      <c r="Q451" s="343"/>
      <c r="R451" s="186"/>
      <c r="T451" s="254" t="s">
        <v>5</v>
      </c>
      <c r="U451" s="255" t="s">
        <v>36</v>
      </c>
      <c r="V451" s="256"/>
      <c r="W451" s="257">
        <f t="shared" si="51"/>
        <v>0</v>
      </c>
      <c r="X451" s="257">
        <v>0</v>
      </c>
      <c r="Y451" s="257">
        <f t="shared" si="52"/>
        <v>0</v>
      </c>
      <c r="Z451" s="257">
        <v>4.8E-05</v>
      </c>
      <c r="AA451" s="258">
        <f t="shared" si="53"/>
        <v>0.00024</v>
      </c>
      <c r="AR451" s="172" t="s">
        <v>132</v>
      </c>
      <c r="AT451" s="172" t="s">
        <v>118</v>
      </c>
      <c r="AU451" s="172" t="s">
        <v>93</v>
      </c>
      <c r="AY451" s="172" t="s">
        <v>117</v>
      </c>
      <c r="BE451" s="259">
        <f t="shared" si="54"/>
        <v>0</v>
      </c>
      <c r="BF451" s="259">
        <f t="shared" si="55"/>
        <v>0</v>
      </c>
      <c r="BG451" s="259">
        <f t="shared" si="56"/>
        <v>0</v>
      </c>
      <c r="BH451" s="259">
        <f t="shared" si="57"/>
        <v>0</v>
      </c>
      <c r="BI451" s="259">
        <f t="shared" si="58"/>
        <v>0</v>
      </c>
      <c r="BJ451" s="172" t="s">
        <v>16</v>
      </c>
      <c r="BK451" s="259">
        <f t="shared" si="59"/>
        <v>0</v>
      </c>
      <c r="BL451" s="172" t="s">
        <v>132</v>
      </c>
      <c r="BM451" s="172" t="s">
        <v>4049</v>
      </c>
    </row>
    <row r="452" spans="2:65" s="182" customFormat="1" ht="38.25" customHeight="1">
      <c r="B452" s="183"/>
      <c r="C452" s="151" t="s">
        <v>1475</v>
      </c>
      <c r="D452" s="151" t="s">
        <v>118</v>
      </c>
      <c r="E452" s="152" t="s">
        <v>4050</v>
      </c>
      <c r="F452" s="341" t="s">
        <v>4051</v>
      </c>
      <c r="G452" s="341"/>
      <c r="H452" s="341"/>
      <c r="I452" s="341"/>
      <c r="J452" s="153" t="s">
        <v>142</v>
      </c>
      <c r="K452" s="154">
        <v>5</v>
      </c>
      <c r="L452" s="342"/>
      <c r="M452" s="342"/>
      <c r="N452" s="343">
        <f t="shared" si="50"/>
        <v>0</v>
      </c>
      <c r="O452" s="343"/>
      <c r="P452" s="343"/>
      <c r="Q452" s="343"/>
      <c r="R452" s="186"/>
      <c r="T452" s="254" t="s">
        <v>5</v>
      </c>
      <c r="U452" s="255" t="s">
        <v>36</v>
      </c>
      <c r="V452" s="256"/>
      <c r="W452" s="257">
        <f t="shared" si="51"/>
        <v>0</v>
      </c>
      <c r="X452" s="257">
        <v>0</v>
      </c>
      <c r="Y452" s="257">
        <f t="shared" si="52"/>
        <v>0</v>
      </c>
      <c r="Z452" s="257">
        <v>7.9E-05</v>
      </c>
      <c r="AA452" s="258">
        <f t="shared" si="53"/>
        <v>0.00039499999999999995</v>
      </c>
      <c r="AR452" s="172" t="s">
        <v>132</v>
      </c>
      <c r="AT452" s="172" t="s">
        <v>118</v>
      </c>
      <c r="AU452" s="172" t="s">
        <v>93</v>
      </c>
      <c r="AY452" s="172" t="s">
        <v>117</v>
      </c>
      <c r="BE452" s="259">
        <f t="shared" si="54"/>
        <v>0</v>
      </c>
      <c r="BF452" s="259">
        <f t="shared" si="55"/>
        <v>0</v>
      </c>
      <c r="BG452" s="259">
        <f t="shared" si="56"/>
        <v>0</v>
      </c>
      <c r="BH452" s="259">
        <f t="shared" si="57"/>
        <v>0</v>
      </c>
      <c r="BI452" s="259">
        <f t="shared" si="58"/>
        <v>0</v>
      </c>
      <c r="BJ452" s="172" t="s">
        <v>16</v>
      </c>
      <c r="BK452" s="259">
        <f t="shared" si="59"/>
        <v>0</v>
      </c>
      <c r="BL452" s="172" t="s">
        <v>132</v>
      </c>
      <c r="BM452" s="172" t="s">
        <v>4052</v>
      </c>
    </row>
    <row r="453" spans="2:65" s="182" customFormat="1" ht="38.25" customHeight="1">
      <c r="B453" s="183"/>
      <c r="C453" s="151" t="s">
        <v>1479</v>
      </c>
      <c r="D453" s="151" t="s">
        <v>118</v>
      </c>
      <c r="E453" s="152" t="s">
        <v>4053</v>
      </c>
      <c r="F453" s="341" t="s">
        <v>4054</v>
      </c>
      <c r="G453" s="341"/>
      <c r="H453" s="341"/>
      <c r="I453" s="341"/>
      <c r="J453" s="153" t="s">
        <v>142</v>
      </c>
      <c r="K453" s="154">
        <v>5</v>
      </c>
      <c r="L453" s="342"/>
      <c r="M453" s="342"/>
      <c r="N453" s="343">
        <f t="shared" si="50"/>
        <v>0</v>
      </c>
      <c r="O453" s="343"/>
      <c r="P453" s="343"/>
      <c r="Q453" s="343"/>
      <c r="R453" s="186"/>
      <c r="T453" s="254" t="s">
        <v>5</v>
      </c>
      <c r="U453" s="255" t="s">
        <v>36</v>
      </c>
      <c r="V453" s="256"/>
      <c r="W453" s="257">
        <f t="shared" si="51"/>
        <v>0</v>
      </c>
      <c r="X453" s="257">
        <v>0</v>
      </c>
      <c r="Y453" s="257">
        <f t="shared" si="52"/>
        <v>0</v>
      </c>
      <c r="Z453" s="257">
        <v>7.9E-05</v>
      </c>
      <c r="AA453" s="258">
        <f t="shared" si="53"/>
        <v>0.00039499999999999995</v>
      </c>
      <c r="AR453" s="172" t="s">
        <v>132</v>
      </c>
      <c r="AT453" s="172" t="s">
        <v>118</v>
      </c>
      <c r="AU453" s="172" t="s">
        <v>93</v>
      </c>
      <c r="AY453" s="172" t="s">
        <v>117</v>
      </c>
      <c r="BE453" s="259">
        <f t="shared" si="54"/>
        <v>0</v>
      </c>
      <c r="BF453" s="259">
        <f t="shared" si="55"/>
        <v>0</v>
      </c>
      <c r="BG453" s="259">
        <f t="shared" si="56"/>
        <v>0</v>
      </c>
      <c r="BH453" s="259">
        <f t="shared" si="57"/>
        <v>0</v>
      </c>
      <c r="BI453" s="259">
        <f t="shared" si="58"/>
        <v>0</v>
      </c>
      <c r="BJ453" s="172" t="s">
        <v>16</v>
      </c>
      <c r="BK453" s="259">
        <f t="shared" si="59"/>
        <v>0</v>
      </c>
      <c r="BL453" s="172" t="s">
        <v>132</v>
      </c>
      <c r="BM453" s="172" t="s">
        <v>4055</v>
      </c>
    </row>
    <row r="454" spans="2:65" s="182" customFormat="1" ht="25.5" customHeight="1">
      <c r="B454" s="183"/>
      <c r="C454" s="151" t="s">
        <v>1483</v>
      </c>
      <c r="D454" s="151" t="s">
        <v>118</v>
      </c>
      <c r="E454" s="152" t="s">
        <v>4056</v>
      </c>
      <c r="F454" s="341" t="s">
        <v>4057</v>
      </c>
      <c r="G454" s="341"/>
      <c r="H454" s="341"/>
      <c r="I454" s="341"/>
      <c r="J454" s="153" t="s">
        <v>142</v>
      </c>
      <c r="K454" s="154">
        <v>5</v>
      </c>
      <c r="L454" s="342"/>
      <c r="M454" s="342"/>
      <c r="N454" s="343">
        <f t="shared" si="50"/>
        <v>0</v>
      </c>
      <c r="O454" s="343"/>
      <c r="P454" s="343"/>
      <c r="Q454" s="343"/>
      <c r="R454" s="186"/>
      <c r="T454" s="254" t="s">
        <v>5</v>
      </c>
      <c r="U454" s="255" t="s">
        <v>36</v>
      </c>
      <c r="V454" s="256"/>
      <c r="W454" s="257">
        <f t="shared" si="51"/>
        <v>0</v>
      </c>
      <c r="X454" s="257">
        <v>0</v>
      </c>
      <c r="Y454" s="257">
        <f t="shared" si="52"/>
        <v>0</v>
      </c>
      <c r="Z454" s="257">
        <v>0</v>
      </c>
      <c r="AA454" s="258">
        <f t="shared" si="53"/>
        <v>0</v>
      </c>
      <c r="AR454" s="172" t="s">
        <v>132</v>
      </c>
      <c r="AT454" s="172" t="s">
        <v>118</v>
      </c>
      <c r="AU454" s="172" t="s">
        <v>93</v>
      </c>
      <c r="AY454" s="172" t="s">
        <v>117</v>
      </c>
      <c r="BE454" s="259">
        <f t="shared" si="54"/>
        <v>0</v>
      </c>
      <c r="BF454" s="259">
        <f t="shared" si="55"/>
        <v>0</v>
      </c>
      <c r="BG454" s="259">
        <f t="shared" si="56"/>
        <v>0</v>
      </c>
      <c r="BH454" s="259">
        <f t="shared" si="57"/>
        <v>0</v>
      </c>
      <c r="BI454" s="259">
        <f t="shared" si="58"/>
        <v>0</v>
      </c>
      <c r="BJ454" s="172" t="s">
        <v>16</v>
      </c>
      <c r="BK454" s="259">
        <f t="shared" si="59"/>
        <v>0</v>
      </c>
      <c r="BL454" s="172" t="s">
        <v>132</v>
      </c>
      <c r="BM454" s="172" t="s">
        <v>4058</v>
      </c>
    </row>
    <row r="455" spans="2:65" s="182" customFormat="1" ht="25.5" customHeight="1">
      <c r="B455" s="183"/>
      <c r="C455" s="151" t="s">
        <v>1487</v>
      </c>
      <c r="D455" s="151" t="s">
        <v>118</v>
      </c>
      <c r="E455" s="152" t="s">
        <v>4059</v>
      </c>
      <c r="F455" s="341" t="s">
        <v>4060</v>
      </c>
      <c r="G455" s="341"/>
      <c r="H455" s="341"/>
      <c r="I455" s="341"/>
      <c r="J455" s="153" t="s">
        <v>142</v>
      </c>
      <c r="K455" s="154">
        <v>5</v>
      </c>
      <c r="L455" s="342"/>
      <c r="M455" s="342"/>
      <c r="N455" s="343">
        <f t="shared" si="50"/>
        <v>0</v>
      </c>
      <c r="O455" s="343"/>
      <c r="P455" s="343"/>
      <c r="Q455" s="343"/>
      <c r="R455" s="186"/>
      <c r="T455" s="254" t="s">
        <v>5</v>
      </c>
      <c r="U455" s="255" t="s">
        <v>36</v>
      </c>
      <c r="V455" s="256"/>
      <c r="W455" s="257">
        <f t="shared" si="51"/>
        <v>0</v>
      </c>
      <c r="X455" s="257">
        <v>0</v>
      </c>
      <c r="Y455" s="257">
        <f t="shared" si="52"/>
        <v>0</v>
      </c>
      <c r="Z455" s="257">
        <v>0</v>
      </c>
      <c r="AA455" s="258">
        <f t="shared" si="53"/>
        <v>0</v>
      </c>
      <c r="AR455" s="172" t="s">
        <v>132</v>
      </c>
      <c r="AT455" s="172" t="s">
        <v>118</v>
      </c>
      <c r="AU455" s="172" t="s">
        <v>93</v>
      </c>
      <c r="AY455" s="172" t="s">
        <v>117</v>
      </c>
      <c r="BE455" s="259">
        <f t="shared" si="54"/>
        <v>0</v>
      </c>
      <c r="BF455" s="259">
        <f t="shared" si="55"/>
        <v>0</v>
      </c>
      <c r="BG455" s="259">
        <f t="shared" si="56"/>
        <v>0</v>
      </c>
      <c r="BH455" s="259">
        <f t="shared" si="57"/>
        <v>0</v>
      </c>
      <c r="BI455" s="259">
        <f t="shared" si="58"/>
        <v>0</v>
      </c>
      <c r="BJ455" s="172" t="s">
        <v>16</v>
      </c>
      <c r="BK455" s="259">
        <f t="shared" si="59"/>
        <v>0</v>
      </c>
      <c r="BL455" s="172" t="s">
        <v>132</v>
      </c>
      <c r="BM455" s="172" t="s">
        <v>4061</v>
      </c>
    </row>
    <row r="456" spans="2:65" s="182" customFormat="1" ht="16.5" customHeight="1">
      <c r="B456" s="183"/>
      <c r="C456" s="151" t="s">
        <v>1491</v>
      </c>
      <c r="D456" s="151" t="s">
        <v>118</v>
      </c>
      <c r="E456" s="152" t="s">
        <v>4062</v>
      </c>
      <c r="F456" s="341" t="s">
        <v>4063</v>
      </c>
      <c r="G456" s="341"/>
      <c r="H456" s="341"/>
      <c r="I456" s="341"/>
      <c r="J456" s="153" t="s">
        <v>142</v>
      </c>
      <c r="K456" s="154">
        <v>5</v>
      </c>
      <c r="L456" s="342"/>
      <c r="M456" s="342"/>
      <c r="N456" s="343">
        <f t="shared" si="50"/>
        <v>0</v>
      </c>
      <c r="O456" s="343"/>
      <c r="P456" s="343"/>
      <c r="Q456" s="343"/>
      <c r="R456" s="186"/>
      <c r="T456" s="254" t="s">
        <v>5</v>
      </c>
      <c r="U456" s="255" t="s">
        <v>36</v>
      </c>
      <c r="V456" s="256"/>
      <c r="W456" s="257">
        <f t="shared" si="51"/>
        <v>0</v>
      </c>
      <c r="X456" s="257">
        <v>0</v>
      </c>
      <c r="Y456" s="257">
        <f t="shared" si="52"/>
        <v>0</v>
      </c>
      <c r="Z456" s="257">
        <v>0</v>
      </c>
      <c r="AA456" s="258">
        <f t="shared" si="53"/>
        <v>0</v>
      </c>
      <c r="AR456" s="172" t="s">
        <v>132</v>
      </c>
      <c r="AT456" s="172" t="s">
        <v>118</v>
      </c>
      <c r="AU456" s="172" t="s">
        <v>93</v>
      </c>
      <c r="AY456" s="172" t="s">
        <v>117</v>
      </c>
      <c r="BE456" s="259">
        <f t="shared" si="54"/>
        <v>0</v>
      </c>
      <c r="BF456" s="259">
        <f t="shared" si="55"/>
        <v>0</v>
      </c>
      <c r="BG456" s="259">
        <f t="shared" si="56"/>
        <v>0</v>
      </c>
      <c r="BH456" s="259">
        <f t="shared" si="57"/>
        <v>0</v>
      </c>
      <c r="BI456" s="259">
        <f t="shared" si="58"/>
        <v>0</v>
      </c>
      <c r="BJ456" s="172" t="s">
        <v>16</v>
      </c>
      <c r="BK456" s="259">
        <f t="shared" si="59"/>
        <v>0</v>
      </c>
      <c r="BL456" s="172" t="s">
        <v>132</v>
      </c>
      <c r="BM456" s="172" t="s">
        <v>4064</v>
      </c>
    </row>
    <row r="457" spans="2:65" s="182" customFormat="1" ht="25.5" customHeight="1">
      <c r="B457" s="183"/>
      <c r="C457" s="151" t="s">
        <v>1495</v>
      </c>
      <c r="D457" s="151" t="s">
        <v>118</v>
      </c>
      <c r="E457" s="152" t="s">
        <v>4065</v>
      </c>
      <c r="F457" s="341" t="s">
        <v>4066</v>
      </c>
      <c r="G457" s="341"/>
      <c r="H457" s="341"/>
      <c r="I457" s="341"/>
      <c r="J457" s="153" t="s">
        <v>142</v>
      </c>
      <c r="K457" s="154">
        <v>1</v>
      </c>
      <c r="L457" s="342"/>
      <c r="M457" s="342"/>
      <c r="N457" s="343">
        <f t="shared" si="50"/>
        <v>0</v>
      </c>
      <c r="O457" s="343"/>
      <c r="P457" s="343"/>
      <c r="Q457" s="343"/>
      <c r="R457" s="186"/>
      <c r="T457" s="254" t="s">
        <v>5</v>
      </c>
      <c r="U457" s="255" t="s">
        <v>36</v>
      </c>
      <c r="V457" s="256"/>
      <c r="W457" s="257">
        <f t="shared" si="51"/>
        <v>0</v>
      </c>
      <c r="X457" s="257">
        <v>0</v>
      </c>
      <c r="Y457" s="257">
        <f t="shared" si="52"/>
        <v>0</v>
      </c>
      <c r="Z457" s="257">
        <v>0</v>
      </c>
      <c r="AA457" s="258">
        <f t="shared" si="53"/>
        <v>0</v>
      </c>
      <c r="AR457" s="172" t="s">
        <v>132</v>
      </c>
      <c r="AT457" s="172" t="s">
        <v>118</v>
      </c>
      <c r="AU457" s="172" t="s">
        <v>93</v>
      </c>
      <c r="AY457" s="172" t="s">
        <v>117</v>
      </c>
      <c r="BE457" s="259">
        <f t="shared" si="54"/>
        <v>0</v>
      </c>
      <c r="BF457" s="259">
        <f t="shared" si="55"/>
        <v>0</v>
      </c>
      <c r="BG457" s="259">
        <f t="shared" si="56"/>
        <v>0</v>
      </c>
      <c r="BH457" s="259">
        <f t="shared" si="57"/>
        <v>0</v>
      </c>
      <c r="BI457" s="259">
        <f t="shared" si="58"/>
        <v>0</v>
      </c>
      <c r="BJ457" s="172" t="s">
        <v>16</v>
      </c>
      <c r="BK457" s="259">
        <f t="shared" si="59"/>
        <v>0</v>
      </c>
      <c r="BL457" s="172" t="s">
        <v>132</v>
      </c>
      <c r="BM457" s="172" t="s">
        <v>4067</v>
      </c>
    </row>
    <row r="458" spans="2:65" s="182" customFormat="1" ht="25.5" customHeight="1">
      <c r="B458" s="183"/>
      <c r="C458" s="151" t="s">
        <v>1499</v>
      </c>
      <c r="D458" s="151" t="s">
        <v>118</v>
      </c>
      <c r="E458" s="152" t="s">
        <v>4068</v>
      </c>
      <c r="F458" s="341" t="s">
        <v>4069</v>
      </c>
      <c r="G458" s="341"/>
      <c r="H458" s="341"/>
      <c r="I458" s="341"/>
      <c r="J458" s="153" t="s">
        <v>142</v>
      </c>
      <c r="K458" s="154">
        <v>1</v>
      </c>
      <c r="L458" s="342"/>
      <c r="M458" s="342"/>
      <c r="N458" s="343">
        <f t="shared" si="50"/>
        <v>0</v>
      </c>
      <c r="O458" s="343"/>
      <c r="P458" s="343"/>
      <c r="Q458" s="343"/>
      <c r="R458" s="186"/>
      <c r="T458" s="254" t="s">
        <v>5</v>
      </c>
      <c r="U458" s="255" t="s">
        <v>36</v>
      </c>
      <c r="V458" s="256"/>
      <c r="W458" s="257">
        <f t="shared" si="51"/>
        <v>0</v>
      </c>
      <c r="X458" s="257">
        <v>0</v>
      </c>
      <c r="Y458" s="257">
        <f t="shared" si="52"/>
        <v>0</v>
      </c>
      <c r="Z458" s="257">
        <v>0</v>
      </c>
      <c r="AA458" s="258">
        <f t="shared" si="53"/>
        <v>0</v>
      </c>
      <c r="AR458" s="172" t="s">
        <v>132</v>
      </c>
      <c r="AT458" s="172" t="s">
        <v>118</v>
      </c>
      <c r="AU458" s="172" t="s">
        <v>93</v>
      </c>
      <c r="AY458" s="172" t="s">
        <v>117</v>
      </c>
      <c r="BE458" s="259">
        <f t="shared" si="54"/>
        <v>0</v>
      </c>
      <c r="BF458" s="259">
        <f t="shared" si="55"/>
        <v>0</v>
      </c>
      <c r="BG458" s="259">
        <f t="shared" si="56"/>
        <v>0</v>
      </c>
      <c r="BH458" s="259">
        <f t="shared" si="57"/>
        <v>0</v>
      </c>
      <c r="BI458" s="259">
        <f t="shared" si="58"/>
        <v>0</v>
      </c>
      <c r="BJ458" s="172" t="s">
        <v>16</v>
      </c>
      <c r="BK458" s="259">
        <f t="shared" si="59"/>
        <v>0</v>
      </c>
      <c r="BL458" s="172" t="s">
        <v>132</v>
      </c>
      <c r="BM458" s="172" t="s">
        <v>4070</v>
      </c>
    </row>
    <row r="459" spans="2:65" s="182" customFormat="1" ht="25.5" customHeight="1">
      <c r="B459" s="183"/>
      <c r="C459" s="151" t="s">
        <v>1503</v>
      </c>
      <c r="D459" s="151" t="s">
        <v>118</v>
      </c>
      <c r="E459" s="152" t="s">
        <v>4071</v>
      </c>
      <c r="F459" s="341" t="s">
        <v>4072</v>
      </c>
      <c r="G459" s="341"/>
      <c r="H459" s="341"/>
      <c r="I459" s="341"/>
      <c r="J459" s="153" t="s">
        <v>142</v>
      </c>
      <c r="K459" s="154">
        <v>5</v>
      </c>
      <c r="L459" s="342"/>
      <c r="M459" s="342"/>
      <c r="N459" s="343">
        <f t="shared" si="50"/>
        <v>0</v>
      </c>
      <c r="O459" s="343"/>
      <c r="P459" s="343"/>
      <c r="Q459" s="343"/>
      <c r="R459" s="186"/>
      <c r="T459" s="254" t="s">
        <v>5</v>
      </c>
      <c r="U459" s="255" t="s">
        <v>36</v>
      </c>
      <c r="V459" s="256"/>
      <c r="W459" s="257">
        <f t="shared" si="51"/>
        <v>0</v>
      </c>
      <c r="X459" s="257">
        <v>0</v>
      </c>
      <c r="Y459" s="257">
        <f t="shared" si="52"/>
        <v>0</v>
      </c>
      <c r="Z459" s="257">
        <v>0</v>
      </c>
      <c r="AA459" s="258">
        <f t="shared" si="53"/>
        <v>0</v>
      </c>
      <c r="AR459" s="172" t="s">
        <v>132</v>
      </c>
      <c r="AT459" s="172" t="s">
        <v>118</v>
      </c>
      <c r="AU459" s="172" t="s">
        <v>93</v>
      </c>
      <c r="AY459" s="172" t="s">
        <v>117</v>
      </c>
      <c r="BE459" s="259">
        <f t="shared" si="54"/>
        <v>0</v>
      </c>
      <c r="BF459" s="259">
        <f t="shared" si="55"/>
        <v>0</v>
      </c>
      <c r="BG459" s="259">
        <f t="shared" si="56"/>
        <v>0</v>
      </c>
      <c r="BH459" s="259">
        <f t="shared" si="57"/>
        <v>0</v>
      </c>
      <c r="BI459" s="259">
        <f t="shared" si="58"/>
        <v>0</v>
      </c>
      <c r="BJ459" s="172" t="s">
        <v>16</v>
      </c>
      <c r="BK459" s="259">
        <f t="shared" si="59"/>
        <v>0</v>
      </c>
      <c r="BL459" s="172" t="s">
        <v>132</v>
      </c>
      <c r="BM459" s="172" t="s">
        <v>4073</v>
      </c>
    </row>
    <row r="460" spans="2:65" s="182" customFormat="1" ht="25.5" customHeight="1">
      <c r="B460" s="183"/>
      <c r="C460" s="151" t="s">
        <v>1507</v>
      </c>
      <c r="D460" s="151" t="s">
        <v>118</v>
      </c>
      <c r="E460" s="152" t="s">
        <v>4074</v>
      </c>
      <c r="F460" s="341" t="s">
        <v>4075</v>
      </c>
      <c r="G460" s="341"/>
      <c r="H460" s="341"/>
      <c r="I460" s="341"/>
      <c r="J460" s="153" t="s">
        <v>142</v>
      </c>
      <c r="K460" s="154">
        <v>1</v>
      </c>
      <c r="L460" s="342"/>
      <c r="M460" s="342"/>
      <c r="N460" s="343">
        <f t="shared" si="50"/>
        <v>0</v>
      </c>
      <c r="O460" s="343"/>
      <c r="P460" s="343"/>
      <c r="Q460" s="343"/>
      <c r="R460" s="186"/>
      <c r="T460" s="254" t="s">
        <v>5</v>
      </c>
      <c r="U460" s="255" t="s">
        <v>36</v>
      </c>
      <c r="V460" s="256"/>
      <c r="W460" s="257">
        <f t="shared" si="51"/>
        <v>0</v>
      </c>
      <c r="X460" s="257">
        <v>0</v>
      </c>
      <c r="Y460" s="257">
        <f t="shared" si="52"/>
        <v>0</v>
      </c>
      <c r="Z460" s="257">
        <v>0</v>
      </c>
      <c r="AA460" s="258">
        <f t="shared" si="53"/>
        <v>0</v>
      </c>
      <c r="AR460" s="172" t="s">
        <v>132</v>
      </c>
      <c r="AT460" s="172" t="s">
        <v>118</v>
      </c>
      <c r="AU460" s="172" t="s">
        <v>93</v>
      </c>
      <c r="AY460" s="172" t="s">
        <v>117</v>
      </c>
      <c r="BE460" s="259">
        <f t="shared" si="54"/>
        <v>0</v>
      </c>
      <c r="BF460" s="259">
        <f t="shared" si="55"/>
        <v>0</v>
      </c>
      <c r="BG460" s="259">
        <f t="shared" si="56"/>
        <v>0</v>
      </c>
      <c r="BH460" s="259">
        <f t="shared" si="57"/>
        <v>0</v>
      </c>
      <c r="BI460" s="259">
        <f t="shared" si="58"/>
        <v>0</v>
      </c>
      <c r="BJ460" s="172" t="s">
        <v>16</v>
      </c>
      <c r="BK460" s="259">
        <f t="shared" si="59"/>
        <v>0</v>
      </c>
      <c r="BL460" s="172" t="s">
        <v>132</v>
      </c>
      <c r="BM460" s="172" t="s">
        <v>4076</v>
      </c>
    </row>
    <row r="461" spans="2:65" s="182" customFormat="1" ht="25.5" customHeight="1">
      <c r="B461" s="183"/>
      <c r="C461" s="151" t="s">
        <v>1511</v>
      </c>
      <c r="D461" s="151" t="s">
        <v>118</v>
      </c>
      <c r="E461" s="152" t="s">
        <v>4077</v>
      </c>
      <c r="F461" s="341" t="s">
        <v>4078</v>
      </c>
      <c r="G461" s="341"/>
      <c r="H461" s="341"/>
      <c r="I461" s="341"/>
      <c r="J461" s="153" t="s">
        <v>142</v>
      </c>
      <c r="K461" s="154">
        <v>1</v>
      </c>
      <c r="L461" s="342"/>
      <c r="M461" s="342"/>
      <c r="N461" s="343">
        <f t="shared" si="50"/>
        <v>0</v>
      </c>
      <c r="O461" s="343"/>
      <c r="P461" s="343"/>
      <c r="Q461" s="343"/>
      <c r="R461" s="186"/>
      <c r="T461" s="254" t="s">
        <v>5</v>
      </c>
      <c r="U461" s="255" t="s">
        <v>36</v>
      </c>
      <c r="V461" s="256"/>
      <c r="W461" s="257">
        <f t="shared" si="51"/>
        <v>0</v>
      </c>
      <c r="X461" s="257">
        <v>0</v>
      </c>
      <c r="Y461" s="257">
        <f t="shared" si="52"/>
        <v>0</v>
      </c>
      <c r="Z461" s="257">
        <v>0</v>
      </c>
      <c r="AA461" s="258">
        <f t="shared" si="53"/>
        <v>0</v>
      </c>
      <c r="AR461" s="172" t="s">
        <v>132</v>
      </c>
      <c r="AT461" s="172" t="s">
        <v>118</v>
      </c>
      <c r="AU461" s="172" t="s">
        <v>93</v>
      </c>
      <c r="AY461" s="172" t="s">
        <v>117</v>
      </c>
      <c r="BE461" s="259">
        <f t="shared" si="54"/>
        <v>0</v>
      </c>
      <c r="BF461" s="259">
        <f t="shared" si="55"/>
        <v>0</v>
      </c>
      <c r="BG461" s="259">
        <f t="shared" si="56"/>
        <v>0</v>
      </c>
      <c r="BH461" s="259">
        <f t="shared" si="57"/>
        <v>0</v>
      </c>
      <c r="BI461" s="259">
        <f t="shared" si="58"/>
        <v>0</v>
      </c>
      <c r="BJ461" s="172" t="s">
        <v>16</v>
      </c>
      <c r="BK461" s="259">
        <f t="shared" si="59"/>
        <v>0</v>
      </c>
      <c r="BL461" s="172" t="s">
        <v>132</v>
      </c>
      <c r="BM461" s="172" t="s">
        <v>4079</v>
      </c>
    </row>
    <row r="462" spans="2:65" s="182" customFormat="1" ht="25.5" customHeight="1">
      <c r="B462" s="183"/>
      <c r="C462" s="151" t="s">
        <v>1515</v>
      </c>
      <c r="D462" s="151" t="s">
        <v>118</v>
      </c>
      <c r="E462" s="152" t="s">
        <v>4080</v>
      </c>
      <c r="F462" s="341" t="s">
        <v>4081</v>
      </c>
      <c r="G462" s="341"/>
      <c r="H462" s="341"/>
      <c r="I462" s="341"/>
      <c r="J462" s="153" t="s">
        <v>142</v>
      </c>
      <c r="K462" s="154">
        <v>1</v>
      </c>
      <c r="L462" s="342"/>
      <c r="M462" s="342"/>
      <c r="N462" s="343">
        <f t="shared" si="50"/>
        <v>0</v>
      </c>
      <c r="O462" s="343"/>
      <c r="P462" s="343"/>
      <c r="Q462" s="343"/>
      <c r="R462" s="186"/>
      <c r="T462" s="254" t="s">
        <v>5</v>
      </c>
      <c r="U462" s="255" t="s">
        <v>36</v>
      </c>
      <c r="V462" s="256"/>
      <c r="W462" s="257">
        <f t="shared" si="51"/>
        <v>0</v>
      </c>
      <c r="X462" s="257">
        <v>0</v>
      </c>
      <c r="Y462" s="257">
        <f t="shared" si="52"/>
        <v>0</v>
      </c>
      <c r="Z462" s="257">
        <v>0</v>
      </c>
      <c r="AA462" s="258">
        <f t="shared" si="53"/>
        <v>0</v>
      </c>
      <c r="AR462" s="172" t="s">
        <v>132</v>
      </c>
      <c r="AT462" s="172" t="s">
        <v>118</v>
      </c>
      <c r="AU462" s="172" t="s">
        <v>93</v>
      </c>
      <c r="AY462" s="172" t="s">
        <v>117</v>
      </c>
      <c r="BE462" s="259">
        <f t="shared" si="54"/>
        <v>0</v>
      </c>
      <c r="BF462" s="259">
        <f t="shared" si="55"/>
        <v>0</v>
      </c>
      <c r="BG462" s="259">
        <f t="shared" si="56"/>
        <v>0</v>
      </c>
      <c r="BH462" s="259">
        <f t="shared" si="57"/>
        <v>0</v>
      </c>
      <c r="BI462" s="259">
        <f t="shared" si="58"/>
        <v>0</v>
      </c>
      <c r="BJ462" s="172" t="s">
        <v>16</v>
      </c>
      <c r="BK462" s="259">
        <f t="shared" si="59"/>
        <v>0</v>
      </c>
      <c r="BL462" s="172" t="s">
        <v>132</v>
      </c>
      <c r="BM462" s="172" t="s">
        <v>4082</v>
      </c>
    </row>
    <row r="463" spans="2:65" s="182" customFormat="1" ht="25.5" customHeight="1">
      <c r="B463" s="183"/>
      <c r="C463" s="151" t="s">
        <v>1519</v>
      </c>
      <c r="D463" s="151" t="s">
        <v>118</v>
      </c>
      <c r="E463" s="152" t="s">
        <v>4083</v>
      </c>
      <c r="F463" s="341" t="s">
        <v>4084</v>
      </c>
      <c r="G463" s="341"/>
      <c r="H463" s="341"/>
      <c r="I463" s="341"/>
      <c r="J463" s="153" t="s">
        <v>142</v>
      </c>
      <c r="K463" s="154">
        <v>1</v>
      </c>
      <c r="L463" s="342"/>
      <c r="M463" s="342"/>
      <c r="N463" s="343">
        <f t="shared" si="50"/>
        <v>0</v>
      </c>
      <c r="O463" s="343"/>
      <c r="P463" s="343"/>
      <c r="Q463" s="343"/>
      <c r="R463" s="186"/>
      <c r="T463" s="254" t="s">
        <v>5</v>
      </c>
      <c r="U463" s="255" t="s">
        <v>36</v>
      </c>
      <c r="V463" s="256"/>
      <c r="W463" s="257">
        <f t="shared" si="51"/>
        <v>0</v>
      </c>
      <c r="X463" s="257">
        <v>0</v>
      </c>
      <c r="Y463" s="257">
        <f t="shared" si="52"/>
        <v>0</v>
      </c>
      <c r="Z463" s="257">
        <v>0</v>
      </c>
      <c r="AA463" s="258">
        <f t="shared" si="53"/>
        <v>0</v>
      </c>
      <c r="AR463" s="172" t="s">
        <v>132</v>
      </c>
      <c r="AT463" s="172" t="s">
        <v>118</v>
      </c>
      <c r="AU463" s="172" t="s">
        <v>93</v>
      </c>
      <c r="AY463" s="172" t="s">
        <v>117</v>
      </c>
      <c r="BE463" s="259">
        <f t="shared" si="54"/>
        <v>0</v>
      </c>
      <c r="BF463" s="259">
        <f t="shared" si="55"/>
        <v>0</v>
      </c>
      <c r="BG463" s="259">
        <f t="shared" si="56"/>
        <v>0</v>
      </c>
      <c r="BH463" s="259">
        <f t="shared" si="57"/>
        <v>0</v>
      </c>
      <c r="BI463" s="259">
        <f t="shared" si="58"/>
        <v>0</v>
      </c>
      <c r="BJ463" s="172" t="s">
        <v>16</v>
      </c>
      <c r="BK463" s="259">
        <f t="shared" si="59"/>
        <v>0</v>
      </c>
      <c r="BL463" s="172" t="s">
        <v>132</v>
      </c>
      <c r="BM463" s="172" t="s">
        <v>4085</v>
      </c>
    </row>
    <row r="464" spans="2:65" s="182" customFormat="1" ht="25.5" customHeight="1">
      <c r="B464" s="183"/>
      <c r="C464" s="151" t="s">
        <v>1523</v>
      </c>
      <c r="D464" s="151" t="s">
        <v>118</v>
      </c>
      <c r="E464" s="152" t="s">
        <v>4086</v>
      </c>
      <c r="F464" s="341" t="s">
        <v>4087</v>
      </c>
      <c r="G464" s="341"/>
      <c r="H464" s="341"/>
      <c r="I464" s="341"/>
      <c r="J464" s="153" t="s">
        <v>142</v>
      </c>
      <c r="K464" s="154">
        <v>1</v>
      </c>
      <c r="L464" s="342"/>
      <c r="M464" s="342"/>
      <c r="N464" s="343">
        <f t="shared" si="50"/>
        <v>0</v>
      </c>
      <c r="O464" s="343"/>
      <c r="P464" s="343"/>
      <c r="Q464" s="343"/>
      <c r="R464" s="186"/>
      <c r="T464" s="254" t="s">
        <v>5</v>
      </c>
      <c r="U464" s="255" t="s">
        <v>36</v>
      </c>
      <c r="V464" s="256"/>
      <c r="W464" s="257">
        <f t="shared" si="51"/>
        <v>0</v>
      </c>
      <c r="X464" s="257">
        <v>0</v>
      </c>
      <c r="Y464" s="257">
        <f t="shared" si="52"/>
        <v>0</v>
      </c>
      <c r="Z464" s="257">
        <v>0</v>
      </c>
      <c r="AA464" s="258">
        <f t="shared" si="53"/>
        <v>0</v>
      </c>
      <c r="AR464" s="172" t="s">
        <v>132</v>
      </c>
      <c r="AT464" s="172" t="s">
        <v>118</v>
      </c>
      <c r="AU464" s="172" t="s">
        <v>93</v>
      </c>
      <c r="AY464" s="172" t="s">
        <v>117</v>
      </c>
      <c r="BE464" s="259">
        <f t="shared" si="54"/>
        <v>0</v>
      </c>
      <c r="BF464" s="259">
        <f t="shared" si="55"/>
        <v>0</v>
      </c>
      <c r="BG464" s="259">
        <f t="shared" si="56"/>
        <v>0</v>
      </c>
      <c r="BH464" s="259">
        <f t="shared" si="57"/>
        <v>0</v>
      </c>
      <c r="BI464" s="259">
        <f t="shared" si="58"/>
        <v>0</v>
      </c>
      <c r="BJ464" s="172" t="s">
        <v>16</v>
      </c>
      <c r="BK464" s="259">
        <f t="shared" si="59"/>
        <v>0</v>
      </c>
      <c r="BL464" s="172" t="s">
        <v>132</v>
      </c>
      <c r="BM464" s="172" t="s">
        <v>4088</v>
      </c>
    </row>
    <row r="465" spans="2:65" s="182" customFormat="1" ht="25.5" customHeight="1">
      <c r="B465" s="183"/>
      <c r="C465" s="151" t="s">
        <v>1527</v>
      </c>
      <c r="D465" s="151" t="s">
        <v>118</v>
      </c>
      <c r="E465" s="152" t="s">
        <v>4089</v>
      </c>
      <c r="F465" s="341" t="s">
        <v>4090</v>
      </c>
      <c r="G465" s="341"/>
      <c r="H465" s="341"/>
      <c r="I465" s="341"/>
      <c r="J465" s="153" t="s">
        <v>142</v>
      </c>
      <c r="K465" s="154">
        <v>1</v>
      </c>
      <c r="L465" s="342"/>
      <c r="M465" s="342"/>
      <c r="N465" s="343">
        <f t="shared" si="50"/>
        <v>0</v>
      </c>
      <c r="O465" s="343"/>
      <c r="P465" s="343"/>
      <c r="Q465" s="343"/>
      <c r="R465" s="186"/>
      <c r="T465" s="254" t="s">
        <v>5</v>
      </c>
      <c r="U465" s="255" t="s">
        <v>36</v>
      </c>
      <c r="V465" s="256"/>
      <c r="W465" s="257">
        <f t="shared" si="51"/>
        <v>0</v>
      </c>
      <c r="X465" s="257">
        <v>0</v>
      </c>
      <c r="Y465" s="257">
        <f t="shared" si="52"/>
        <v>0</v>
      </c>
      <c r="Z465" s="257">
        <v>0</v>
      </c>
      <c r="AA465" s="258">
        <f t="shared" si="53"/>
        <v>0</v>
      </c>
      <c r="AR465" s="172" t="s">
        <v>132</v>
      </c>
      <c r="AT465" s="172" t="s">
        <v>118</v>
      </c>
      <c r="AU465" s="172" t="s">
        <v>93</v>
      </c>
      <c r="AY465" s="172" t="s">
        <v>117</v>
      </c>
      <c r="BE465" s="259">
        <f t="shared" si="54"/>
        <v>0</v>
      </c>
      <c r="BF465" s="259">
        <f t="shared" si="55"/>
        <v>0</v>
      </c>
      <c r="BG465" s="259">
        <f t="shared" si="56"/>
        <v>0</v>
      </c>
      <c r="BH465" s="259">
        <f t="shared" si="57"/>
        <v>0</v>
      </c>
      <c r="BI465" s="259">
        <f t="shared" si="58"/>
        <v>0</v>
      </c>
      <c r="BJ465" s="172" t="s">
        <v>16</v>
      </c>
      <c r="BK465" s="259">
        <f t="shared" si="59"/>
        <v>0</v>
      </c>
      <c r="BL465" s="172" t="s">
        <v>132</v>
      </c>
      <c r="BM465" s="172" t="s">
        <v>4091</v>
      </c>
    </row>
    <row r="466" spans="2:65" s="182" customFormat="1" ht="25.5" customHeight="1">
      <c r="B466" s="183"/>
      <c r="C466" s="151" t="s">
        <v>1531</v>
      </c>
      <c r="D466" s="151" t="s">
        <v>118</v>
      </c>
      <c r="E466" s="152" t="s">
        <v>4092</v>
      </c>
      <c r="F466" s="341" t="s">
        <v>4093</v>
      </c>
      <c r="G466" s="341"/>
      <c r="H466" s="341"/>
      <c r="I466" s="341"/>
      <c r="J466" s="153" t="s">
        <v>142</v>
      </c>
      <c r="K466" s="154">
        <v>1</v>
      </c>
      <c r="L466" s="342"/>
      <c r="M466" s="342"/>
      <c r="N466" s="343">
        <f t="shared" si="50"/>
        <v>0</v>
      </c>
      <c r="O466" s="343"/>
      <c r="P466" s="343"/>
      <c r="Q466" s="343"/>
      <c r="R466" s="186"/>
      <c r="T466" s="254" t="s">
        <v>5</v>
      </c>
      <c r="U466" s="255" t="s">
        <v>36</v>
      </c>
      <c r="V466" s="256"/>
      <c r="W466" s="257">
        <f t="shared" si="51"/>
        <v>0</v>
      </c>
      <c r="X466" s="257">
        <v>0</v>
      </c>
      <c r="Y466" s="257">
        <f t="shared" si="52"/>
        <v>0</v>
      </c>
      <c r="Z466" s="257">
        <v>0</v>
      </c>
      <c r="AA466" s="258">
        <f t="shared" si="53"/>
        <v>0</v>
      </c>
      <c r="AR466" s="172" t="s">
        <v>132</v>
      </c>
      <c r="AT466" s="172" t="s">
        <v>118</v>
      </c>
      <c r="AU466" s="172" t="s">
        <v>93</v>
      </c>
      <c r="AY466" s="172" t="s">
        <v>117</v>
      </c>
      <c r="BE466" s="259">
        <f t="shared" si="54"/>
        <v>0</v>
      </c>
      <c r="BF466" s="259">
        <f t="shared" si="55"/>
        <v>0</v>
      </c>
      <c r="BG466" s="259">
        <f t="shared" si="56"/>
        <v>0</v>
      </c>
      <c r="BH466" s="259">
        <f t="shared" si="57"/>
        <v>0</v>
      </c>
      <c r="BI466" s="259">
        <f t="shared" si="58"/>
        <v>0</v>
      </c>
      <c r="BJ466" s="172" t="s">
        <v>16</v>
      </c>
      <c r="BK466" s="259">
        <f t="shared" si="59"/>
        <v>0</v>
      </c>
      <c r="BL466" s="172" t="s">
        <v>132</v>
      </c>
      <c r="BM466" s="172" t="s">
        <v>4094</v>
      </c>
    </row>
    <row r="467" spans="2:65" s="182" customFormat="1" ht="25.5" customHeight="1">
      <c r="B467" s="183"/>
      <c r="C467" s="151" t="s">
        <v>1535</v>
      </c>
      <c r="D467" s="151" t="s">
        <v>118</v>
      </c>
      <c r="E467" s="152" t="s">
        <v>4095</v>
      </c>
      <c r="F467" s="341" t="s">
        <v>4096</v>
      </c>
      <c r="G467" s="341"/>
      <c r="H467" s="341"/>
      <c r="I467" s="341"/>
      <c r="J467" s="153" t="s">
        <v>142</v>
      </c>
      <c r="K467" s="154">
        <v>1</v>
      </c>
      <c r="L467" s="342"/>
      <c r="M467" s="342"/>
      <c r="N467" s="343">
        <f t="shared" si="50"/>
        <v>0</v>
      </c>
      <c r="O467" s="343"/>
      <c r="P467" s="343"/>
      <c r="Q467" s="343"/>
      <c r="R467" s="186"/>
      <c r="T467" s="254" t="s">
        <v>5</v>
      </c>
      <c r="U467" s="255" t="s">
        <v>36</v>
      </c>
      <c r="V467" s="256"/>
      <c r="W467" s="257">
        <f t="shared" si="51"/>
        <v>0</v>
      </c>
      <c r="X467" s="257">
        <v>0</v>
      </c>
      <c r="Y467" s="257">
        <f t="shared" si="52"/>
        <v>0</v>
      </c>
      <c r="Z467" s="257">
        <v>0</v>
      </c>
      <c r="AA467" s="258">
        <f t="shared" si="53"/>
        <v>0</v>
      </c>
      <c r="AR467" s="172" t="s">
        <v>132</v>
      </c>
      <c r="AT467" s="172" t="s">
        <v>118</v>
      </c>
      <c r="AU467" s="172" t="s">
        <v>93</v>
      </c>
      <c r="AY467" s="172" t="s">
        <v>117</v>
      </c>
      <c r="BE467" s="259">
        <f t="shared" si="54"/>
        <v>0</v>
      </c>
      <c r="BF467" s="259">
        <f t="shared" si="55"/>
        <v>0</v>
      </c>
      <c r="BG467" s="259">
        <f t="shared" si="56"/>
        <v>0</v>
      </c>
      <c r="BH467" s="259">
        <f t="shared" si="57"/>
        <v>0</v>
      </c>
      <c r="BI467" s="259">
        <f t="shared" si="58"/>
        <v>0</v>
      </c>
      <c r="BJ467" s="172" t="s">
        <v>16</v>
      </c>
      <c r="BK467" s="259">
        <f t="shared" si="59"/>
        <v>0</v>
      </c>
      <c r="BL467" s="172" t="s">
        <v>132</v>
      </c>
      <c r="BM467" s="172" t="s">
        <v>4097</v>
      </c>
    </row>
    <row r="468" spans="2:65" s="182" customFormat="1" ht="25.5" customHeight="1">
      <c r="B468" s="183"/>
      <c r="C468" s="151" t="s">
        <v>1539</v>
      </c>
      <c r="D468" s="151" t="s">
        <v>118</v>
      </c>
      <c r="E468" s="152" t="s">
        <v>4098</v>
      </c>
      <c r="F468" s="341" t="s">
        <v>4099</v>
      </c>
      <c r="G468" s="341"/>
      <c r="H468" s="341"/>
      <c r="I468" s="341"/>
      <c r="J468" s="153" t="s">
        <v>142</v>
      </c>
      <c r="K468" s="154">
        <v>1</v>
      </c>
      <c r="L468" s="342"/>
      <c r="M468" s="342"/>
      <c r="N468" s="343">
        <f t="shared" si="50"/>
        <v>0</v>
      </c>
      <c r="O468" s="343"/>
      <c r="P468" s="343"/>
      <c r="Q468" s="343"/>
      <c r="R468" s="186"/>
      <c r="T468" s="254" t="s">
        <v>5</v>
      </c>
      <c r="U468" s="255" t="s">
        <v>36</v>
      </c>
      <c r="V468" s="256"/>
      <c r="W468" s="257">
        <f t="shared" si="51"/>
        <v>0</v>
      </c>
      <c r="X468" s="257">
        <v>0</v>
      </c>
      <c r="Y468" s="257">
        <f t="shared" si="52"/>
        <v>0</v>
      </c>
      <c r="Z468" s="257">
        <v>0</v>
      </c>
      <c r="AA468" s="258">
        <f t="shared" si="53"/>
        <v>0</v>
      </c>
      <c r="AR468" s="172" t="s">
        <v>132</v>
      </c>
      <c r="AT468" s="172" t="s">
        <v>118</v>
      </c>
      <c r="AU468" s="172" t="s">
        <v>93</v>
      </c>
      <c r="AY468" s="172" t="s">
        <v>117</v>
      </c>
      <c r="BE468" s="259">
        <f t="shared" si="54"/>
        <v>0</v>
      </c>
      <c r="BF468" s="259">
        <f t="shared" si="55"/>
        <v>0</v>
      </c>
      <c r="BG468" s="259">
        <f t="shared" si="56"/>
        <v>0</v>
      </c>
      <c r="BH468" s="259">
        <f t="shared" si="57"/>
        <v>0</v>
      </c>
      <c r="BI468" s="259">
        <f t="shared" si="58"/>
        <v>0</v>
      </c>
      <c r="BJ468" s="172" t="s">
        <v>16</v>
      </c>
      <c r="BK468" s="259">
        <f t="shared" si="59"/>
        <v>0</v>
      </c>
      <c r="BL468" s="172" t="s">
        <v>132</v>
      </c>
      <c r="BM468" s="172" t="s">
        <v>4100</v>
      </c>
    </row>
    <row r="469" spans="2:65" s="182" customFormat="1" ht="25.5" customHeight="1">
      <c r="B469" s="183"/>
      <c r="C469" s="151" t="s">
        <v>1543</v>
      </c>
      <c r="D469" s="151" t="s">
        <v>118</v>
      </c>
      <c r="E469" s="152" t="s">
        <v>4101</v>
      </c>
      <c r="F469" s="341" t="s">
        <v>4102</v>
      </c>
      <c r="G469" s="341"/>
      <c r="H469" s="341"/>
      <c r="I469" s="341"/>
      <c r="J469" s="153" t="s">
        <v>142</v>
      </c>
      <c r="K469" s="154">
        <v>1</v>
      </c>
      <c r="L469" s="342"/>
      <c r="M469" s="342"/>
      <c r="N469" s="343">
        <f t="shared" si="50"/>
        <v>0</v>
      </c>
      <c r="O469" s="343"/>
      <c r="P469" s="343"/>
      <c r="Q469" s="343"/>
      <c r="R469" s="186"/>
      <c r="T469" s="254" t="s">
        <v>5</v>
      </c>
      <c r="U469" s="255" t="s">
        <v>36</v>
      </c>
      <c r="V469" s="256"/>
      <c r="W469" s="257">
        <f t="shared" si="51"/>
        <v>0</v>
      </c>
      <c r="X469" s="257">
        <v>0</v>
      </c>
      <c r="Y469" s="257">
        <f t="shared" si="52"/>
        <v>0</v>
      </c>
      <c r="Z469" s="257">
        <v>0</v>
      </c>
      <c r="AA469" s="258">
        <f t="shared" si="53"/>
        <v>0</v>
      </c>
      <c r="AR469" s="172" t="s">
        <v>132</v>
      </c>
      <c r="AT469" s="172" t="s">
        <v>118</v>
      </c>
      <c r="AU469" s="172" t="s">
        <v>93</v>
      </c>
      <c r="AY469" s="172" t="s">
        <v>117</v>
      </c>
      <c r="BE469" s="259">
        <f t="shared" si="54"/>
        <v>0</v>
      </c>
      <c r="BF469" s="259">
        <f t="shared" si="55"/>
        <v>0</v>
      </c>
      <c r="BG469" s="259">
        <f t="shared" si="56"/>
        <v>0</v>
      </c>
      <c r="BH469" s="259">
        <f t="shared" si="57"/>
        <v>0</v>
      </c>
      <c r="BI469" s="259">
        <f t="shared" si="58"/>
        <v>0</v>
      </c>
      <c r="BJ469" s="172" t="s">
        <v>16</v>
      </c>
      <c r="BK469" s="259">
        <f t="shared" si="59"/>
        <v>0</v>
      </c>
      <c r="BL469" s="172" t="s">
        <v>132</v>
      </c>
      <c r="BM469" s="172" t="s">
        <v>4103</v>
      </c>
    </row>
    <row r="470" spans="2:65" s="182" customFormat="1" ht="25.5" customHeight="1">
      <c r="B470" s="183"/>
      <c r="C470" s="151" t="s">
        <v>1547</v>
      </c>
      <c r="D470" s="151" t="s">
        <v>118</v>
      </c>
      <c r="E470" s="152" t="s">
        <v>4104</v>
      </c>
      <c r="F470" s="341" t="s">
        <v>4105</v>
      </c>
      <c r="G470" s="341"/>
      <c r="H470" s="341"/>
      <c r="I470" s="341"/>
      <c r="J470" s="153" t="s">
        <v>142</v>
      </c>
      <c r="K470" s="154">
        <v>1</v>
      </c>
      <c r="L470" s="342"/>
      <c r="M470" s="342"/>
      <c r="N470" s="343">
        <f t="shared" si="50"/>
        <v>0</v>
      </c>
      <c r="O470" s="343"/>
      <c r="P470" s="343"/>
      <c r="Q470" s="343"/>
      <c r="R470" s="186"/>
      <c r="T470" s="254" t="s">
        <v>5</v>
      </c>
      <c r="U470" s="255" t="s">
        <v>36</v>
      </c>
      <c r="V470" s="256"/>
      <c r="W470" s="257">
        <f t="shared" si="51"/>
        <v>0</v>
      </c>
      <c r="X470" s="257">
        <v>0</v>
      </c>
      <c r="Y470" s="257">
        <f t="shared" si="52"/>
        <v>0</v>
      </c>
      <c r="Z470" s="257">
        <v>0</v>
      </c>
      <c r="AA470" s="258">
        <f t="shared" si="53"/>
        <v>0</v>
      </c>
      <c r="AR470" s="172" t="s">
        <v>132</v>
      </c>
      <c r="AT470" s="172" t="s">
        <v>118</v>
      </c>
      <c r="AU470" s="172" t="s">
        <v>93</v>
      </c>
      <c r="AY470" s="172" t="s">
        <v>117</v>
      </c>
      <c r="BE470" s="259">
        <f t="shared" si="54"/>
        <v>0</v>
      </c>
      <c r="BF470" s="259">
        <f t="shared" si="55"/>
        <v>0</v>
      </c>
      <c r="BG470" s="259">
        <f t="shared" si="56"/>
        <v>0</v>
      </c>
      <c r="BH470" s="259">
        <f t="shared" si="57"/>
        <v>0</v>
      </c>
      <c r="BI470" s="259">
        <f t="shared" si="58"/>
        <v>0</v>
      </c>
      <c r="BJ470" s="172" t="s">
        <v>16</v>
      </c>
      <c r="BK470" s="259">
        <f t="shared" si="59"/>
        <v>0</v>
      </c>
      <c r="BL470" s="172" t="s">
        <v>132</v>
      </c>
      <c r="BM470" s="172" t="s">
        <v>4106</v>
      </c>
    </row>
    <row r="471" spans="2:65" s="182" customFormat="1" ht="25.5" customHeight="1">
      <c r="B471" s="183"/>
      <c r="C471" s="151" t="s">
        <v>1551</v>
      </c>
      <c r="D471" s="151" t="s">
        <v>118</v>
      </c>
      <c r="E471" s="152" t="s">
        <v>4107</v>
      </c>
      <c r="F471" s="341" t="s">
        <v>4108</v>
      </c>
      <c r="G471" s="341"/>
      <c r="H471" s="341"/>
      <c r="I471" s="341"/>
      <c r="J471" s="153" t="s">
        <v>142</v>
      </c>
      <c r="K471" s="154">
        <v>1</v>
      </c>
      <c r="L471" s="342"/>
      <c r="M471" s="342"/>
      <c r="N471" s="343">
        <f t="shared" si="50"/>
        <v>0</v>
      </c>
      <c r="O471" s="343"/>
      <c r="P471" s="343"/>
      <c r="Q471" s="343"/>
      <c r="R471" s="186"/>
      <c r="T471" s="254" t="s">
        <v>5</v>
      </c>
      <c r="U471" s="255" t="s">
        <v>36</v>
      </c>
      <c r="V471" s="256"/>
      <c r="W471" s="257">
        <f t="shared" si="51"/>
        <v>0</v>
      </c>
      <c r="X471" s="257">
        <v>0</v>
      </c>
      <c r="Y471" s="257">
        <f t="shared" si="52"/>
        <v>0</v>
      </c>
      <c r="Z471" s="257">
        <v>0</v>
      </c>
      <c r="AA471" s="258">
        <f t="shared" si="53"/>
        <v>0</v>
      </c>
      <c r="AR471" s="172" t="s">
        <v>132</v>
      </c>
      <c r="AT471" s="172" t="s">
        <v>118</v>
      </c>
      <c r="AU471" s="172" t="s">
        <v>93</v>
      </c>
      <c r="AY471" s="172" t="s">
        <v>117</v>
      </c>
      <c r="BE471" s="259">
        <f t="shared" si="54"/>
        <v>0</v>
      </c>
      <c r="BF471" s="259">
        <f t="shared" si="55"/>
        <v>0</v>
      </c>
      <c r="BG471" s="259">
        <f t="shared" si="56"/>
        <v>0</v>
      </c>
      <c r="BH471" s="259">
        <f t="shared" si="57"/>
        <v>0</v>
      </c>
      <c r="BI471" s="259">
        <f t="shared" si="58"/>
        <v>0</v>
      </c>
      <c r="BJ471" s="172" t="s">
        <v>16</v>
      </c>
      <c r="BK471" s="259">
        <f t="shared" si="59"/>
        <v>0</v>
      </c>
      <c r="BL471" s="172" t="s">
        <v>132</v>
      </c>
      <c r="BM471" s="172" t="s">
        <v>4109</v>
      </c>
    </row>
    <row r="472" spans="2:65" s="182" customFormat="1" ht="25.5" customHeight="1">
      <c r="B472" s="183"/>
      <c r="C472" s="151" t="s">
        <v>1555</v>
      </c>
      <c r="D472" s="151" t="s">
        <v>118</v>
      </c>
      <c r="E472" s="152" t="s">
        <v>4110</v>
      </c>
      <c r="F472" s="341" t="s">
        <v>4111</v>
      </c>
      <c r="G472" s="341"/>
      <c r="H472" s="341"/>
      <c r="I472" s="341"/>
      <c r="J472" s="153" t="s">
        <v>142</v>
      </c>
      <c r="K472" s="154">
        <v>1</v>
      </c>
      <c r="L472" s="342"/>
      <c r="M472" s="342"/>
      <c r="N472" s="343">
        <f t="shared" si="50"/>
        <v>0</v>
      </c>
      <c r="O472" s="343"/>
      <c r="P472" s="343"/>
      <c r="Q472" s="343"/>
      <c r="R472" s="186"/>
      <c r="T472" s="254" t="s">
        <v>5</v>
      </c>
      <c r="U472" s="255" t="s">
        <v>36</v>
      </c>
      <c r="V472" s="256"/>
      <c r="W472" s="257">
        <f t="shared" si="51"/>
        <v>0</v>
      </c>
      <c r="X472" s="257">
        <v>0</v>
      </c>
      <c r="Y472" s="257">
        <f t="shared" si="52"/>
        <v>0</v>
      </c>
      <c r="Z472" s="257">
        <v>0</v>
      </c>
      <c r="AA472" s="258">
        <f t="shared" si="53"/>
        <v>0</v>
      </c>
      <c r="AR472" s="172" t="s">
        <v>132</v>
      </c>
      <c r="AT472" s="172" t="s">
        <v>118</v>
      </c>
      <c r="AU472" s="172" t="s">
        <v>93</v>
      </c>
      <c r="AY472" s="172" t="s">
        <v>117</v>
      </c>
      <c r="BE472" s="259">
        <f t="shared" si="54"/>
        <v>0</v>
      </c>
      <c r="BF472" s="259">
        <f t="shared" si="55"/>
        <v>0</v>
      </c>
      <c r="BG472" s="259">
        <f t="shared" si="56"/>
        <v>0</v>
      </c>
      <c r="BH472" s="259">
        <f t="shared" si="57"/>
        <v>0</v>
      </c>
      <c r="BI472" s="259">
        <f t="shared" si="58"/>
        <v>0</v>
      </c>
      <c r="BJ472" s="172" t="s">
        <v>16</v>
      </c>
      <c r="BK472" s="259">
        <f t="shared" si="59"/>
        <v>0</v>
      </c>
      <c r="BL472" s="172" t="s">
        <v>132</v>
      </c>
      <c r="BM472" s="172" t="s">
        <v>4112</v>
      </c>
    </row>
    <row r="473" spans="2:65" s="182" customFormat="1" ht="25.5" customHeight="1">
      <c r="B473" s="183"/>
      <c r="C473" s="151" t="s">
        <v>1559</v>
      </c>
      <c r="D473" s="151" t="s">
        <v>118</v>
      </c>
      <c r="E473" s="152" t="s">
        <v>4113</v>
      </c>
      <c r="F473" s="341" t="s">
        <v>4114</v>
      </c>
      <c r="G473" s="341"/>
      <c r="H473" s="341"/>
      <c r="I473" s="341"/>
      <c r="J473" s="153" t="s">
        <v>142</v>
      </c>
      <c r="K473" s="154">
        <v>1</v>
      </c>
      <c r="L473" s="342"/>
      <c r="M473" s="342"/>
      <c r="N473" s="343">
        <f t="shared" si="50"/>
        <v>0</v>
      </c>
      <c r="O473" s="343"/>
      <c r="P473" s="343"/>
      <c r="Q473" s="343"/>
      <c r="R473" s="186"/>
      <c r="T473" s="254" t="s">
        <v>5</v>
      </c>
      <c r="U473" s="255" t="s">
        <v>36</v>
      </c>
      <c r="V473" s="256"/>
      <c r="W473" s="257">
        <f t="shared" si="51"/>
        <v>0</v>
      </c>
      <c r="X473" s="257">
        <v>0</v>
      </c>
      <c r="Y473" s="257">
        <f t="shared" si="52"/>
        <v>0</v>
      </c>
      <c r="Z473" s="257">
        <v>0</v>
      </c>
      <c r="AA473" s="258">
        <f t="shared" si="53"/>
        <v>0</v>
      </c>
      <c r="AR473" s="172" t="s">
        <v>132</v>
      </c>
      <c r="AT473" s="172" t="s">
        <v>118</v>
      </c>
      <c r="AU473" s="172" t="s">
        <v>93</v>
      </c>
      <c r="AY473" s="172" t="s">
        <v>117</v>
      </c>
      <c r="BE473" s="259">
        <f t="shared" si="54"/>
        <v>0</v>
      </c>
      <c r="BF473" s="259">
        <f t="shared" si="55"/>
        <v>0</v>
      </c>
      <c r="BG473" s="259">
        <f t="shared" si="56"/>
        <v>0</v>
      </c>
      <c r="BH473" s="259">
        <f t="shared" si="57"/>
        <v>0</v>
      </c>
      <c r="BI473" s="259">
        <f t="shared" si="58"/>
        <v>0</v>
      </c>
      <c r="BJ473" s="172" t="s">
        <v>16</v>
      </c>
      <c r="BK473" s="259">
        <f t="shared" si="59"/>
        <v>0</v>
      </c>
      <c r="BL473" s="172" t="s">
        <v>132</v>
      </c>
      <c r="BM473" s="172" t="s">
        <v>4115</v>
      </c>
    </row>
    <row r="474" spans="2:65" s="182" customFormat="1" ht="25.5" customHeight="1">
      <c r="B474" s="183"/>
      <c r="C474" s="151" t="s">
        <v>1563</v>
      </c>
      <c r="D474" s="151" t="s">
        <v>118</v>
      </c>
      <c r="E474" s="152" t="s">
        <v>4116</v>
      </c>
      <c r="F474" s="341" t="s">
        <v>4117</v>
      </c>
      <c r="G474" s="341"/>
      <c r="H474" s="341"/>
      <c r="I474" s="341"/>
      <c r="J474" s="153" t="s">
        <v>142</v>
      </c>
      <c r="K474" s="154">
        <v>1</v>
      </c>
      <c r="L474" s="342"/>
      <c r="M474" s="342"/>
      <c r="N474" s="343">
        <f t="shared" si="50"/>
        <v>0</v>
      </c>
      <c r="O474" s="343"/>
      <c r="P474" s="343"/>
      <c r="Q474" s="343"/>
      <c r="R474" s="186"/>
      <c r="T474" s="254" t="s">
        <v>5</v>
      </c>
      <c r="U474" s="255" t="s">
        <v>36</v>
      </c>
      <c r="V474" s="256"/>
      <c r="W474" s="257">
        <f t="shared" si="51"/>
        <v>0</v>
      </c>
      <c r="X474" s="257">
        <v>0</v>
      </c>
      <c r="Y474" s="257">
        <f t="shared" si="52"/>
        <v>0</v>
      </c>
      <c r="Z474" s="257">
        <v>0</v>
      </c>
      <c r="AA474" s="258">
        <f t="shared" si="53"/>
        <v>0</v>
      </c>
      <c r="AR474" s="172" t="s">
        <v>132</v>
      </c>
      <c r="AT474" s="172" t="s">
        <v>118</v>
      </c>
      <c r="AU474" s="172" t="s">
        <v>93</v>
      </c>
      <c r="AY474" s="172" t="s">
        <v>117</v>
      </c>
      <c r="BE474" s="259">
        <f t="shared" si="54"/>
        <v>0</v>
      </c>
      <c r="BF474" s="259">
        <f t="shared" si="55"/>
        <v>0</v>
      </c>
      <c r="BG474" s="259">
        <f t="shared" si="56"/>
        <v>0</v>
      </c>
      <c r="BH474" s="259">
        <f t="shared" si="57"/>
        <v>0</v>
      </c>
      <c r="BI474" s="259">
        <f t="shared" si="58"/>
        <v>0</v>
      </c>
      <c r="BJ474" s="172" t="s">
        <v>16</v>
      </c>
      <c r="BK474" s="259">
        <f t="shared" si="59"/>
        <v>0</v>
      </c>
      <c r="BL474" s="172" t="s">
        <v>132</v>
      </c>
      <c r="BM474" s="172" t="s">
        <v>4118</v>
      </c>
    </row>
    <row r="475" spans="2:65" s="182" customFormat="1" ht="25.5" customHeight="1">
      <c r="B475" s="183"/>
      <c r="C475" s="151" t="s">
        <v>1567</v>
      </c>
      <c r="D475" s="151" t="s">
        <v>118</v>
      </c>
      <c r="E475" s="152" t="s">
        <v>4119</v>
      </c>
      <c r="F475" s="341" t="s">
        <v>4120</v>
      </c>
      <c r="G475" s="341"/>
      <c r="H475" s="341"/>
      <c r="I475" s="341"/>
      <c r="J475" s="153" t="s">
        <v>142</v>
      </c>
      <c r="K475" s="154">
        <v>1</v>
      </c>
      <c r="L475" s="342"/>
      <c r="M475" s="342"/>
      <c r="N475" s="343">
        <f t="shared" si="50"/>
        <v>0</v>
      </c>
      <c r="O475" s="343"/>
      <c r="P475" s="343"/>
      <c r="Q475" s="343"/>
      <c r="R475" s="186"/>
      <c r="T475" s="254" t="s">
        <v>5</v>
      </c>
      <c r="U475" s="255" t="s">
        <v>36</v>
      </c>
      <c r="V475" s="256"/>
      <c r="W475" s="257">
        <f t="shared" si="51"/>
        <v>0</v>
      </c>
      <c r="X475" s="257">
        <v>0</v>
      </c>
      <c r="Y475" s="257">
        <f t="shared" si="52"/>
        <v>0</v>
      </c>
      <c r="Z475" s="257">
        <v>0</v>
      </c>
      <c r="AA475" s="258">
        <f t="shared" si="53"/>
        <v>0</v>
      </c>
      <c r="AR475" s="172" t="s">
        <v>132</v>
      </c>
      <c r="AT475" s="172" t="s">
        <v>118</v>
      </c>
      <c r="AU475" s="172" t="s">
        <v>93</v>
      </c>
      <c r="AY475" s="172" t="s">
        <v>117</v>
      </c>
      <c r="BE475" s="259">
        <f t="shared" si="54"/>
        <v>0</v>
      </c>
      <c r="BF475" s="259">
        <f t="shared" si="55"/>
        <v>0</v>
      </c>
      <c r="BG475" s="259">
        <f t="shared" si="56"/>
        <v>0</v>
      </c>
      <c r="BH475" s="259">
        <f t="shared" si="57"/>
        <v>0</v>
      </c>
      <c r="BI475" s="259">
        <f t="shared" si="58"/>
        <v>0</v>
      </c>
      <c r="BJ475" s="172" t="s">
        <v>16</v>
      </c>
      <c r="BK475" s="259">
        <f t="shared" si="59"/>
        <v>0</v>
      </c>
      <c r="BL475" s="172" t="s">
        <v>132</v>
      </c>
      <c r="BM475" s="172" t="s">
        <v>4121</v>
      </c>
    </row>
    <row r="476" spans="2:65" s="182" customFormat="1" ht="25.5" customHeight="1">
      <c r="B476" s="183"/>
      <c r="C476" s="151" t="s">
        <v>1571</v>
      </c>
      <c r="D476" s="151" t="s">
        <v>118</v>
      </c>
      <c r="E476" s="152" t="s">
        <v>4122</v>
      </c>
      <c r="F476" s="341" t="s">
        <v>4123</v>
      </c>
      <c r="G476" s="341"/>
      <c r="H476" s="341"/>
      <c r="I476" s="341"/>
      <c r="J476" s="153" t="s">
        <v>142</v>
      </c>
      <c r="K476" s="154">
        <v>1</v>
      </c>
      <c r="L476" s="342"/>
      <c r="M476" s="342"/>
      <c r="N476" s="343">
        <f t="shared" si="50"/>
        <v>0</v>
      </c>
      <c r="O476" s="343"/>
      <c r="P476" s="343"/>
      <c r="Q476" s="343"/>
      <c r="R476" s="186"/>
      <c r="T476" s="254" t="s">
        <v>5</v>
      </c>
      <c r="U476" s="255" t="s">
        <v>36</v>
      </c>
      <c r="V476" s="256"/>
      <c r="W476" s="257">
        <f t="shared" si="51"/>
        <v>0</v>
      </c>
      <c r="X476" s="257">
        <v>0</v>
      </c>
      <c r="Y476" s="257">
        <f t="shared" si="52"/>
        <v>0</v>
      </c>
      <c r="Z476" s="257">
        <v>0</v>
      </c>
      <c r="AA476" s="258">
        <f t="shared" si="53"/>
        <v>0</v>
      </c>
      <c r="AR476" s="172" t="s">
        <v>132</v>
      </c>
      <c r="AT476" s="172" t="s">
        <v>118</v>
      </c>
      <c r="AU476" s="172" t="s">
        <v>93</v>
      </c>
      <c r="AY476" s="172" t="s">
        <v>117</v>
      </c>
      <c r="BE476" s="259">
        <f t="shared" si="54"/>
        <v>0</v>
      </c>
      <c r="BF476" s="259">
        <f t="shared" si="55"/>
        <v>0</v>
      </c>
      <c r="BG476" s="259">
        <f t="shared" si="56"/>
        <v>0</v>
      </c>
      <c r="BH476" s="259">
        <f t="shared" si="57"/>
        <v>0</v>
      </c>
      <c r="BI476" s="259">
        <f t="shared" si="58"/>
        <v>0</v>
      </c>
      <c r="BJ476" s="172" t="s">
        <v>16</v>
      </c>
      <c r="BK476" s="259">
        <f t="shared" si="59"/>
        <v>0</v>
      </c>
      <c r="BL476" s="172" t="s">
        <v>132</v>
      </c>
      <c r="BM476" s="172" t="s">
        <v>4124</v>
      </c>
    </row>
    <row r="477" spans="2:65" s="182" customFormat="1" ht="25.5" customHeight="1">
      <c r="B477" s="183"/>
      <c r="C477" s="151" t="s">
        <v>1575</v>
      </c>
      <c r="D477" s="151" t="s">
        <v>118</v>
      </c>
      <c r="E477" s="152" t="s">
        <v>4125</v>
      </c>
      <c r="F477" s="341" t="s">
        <v>4126</v>
      </c>
      <c r="G477" s="341"/>
      <c r="H477" s="341"/>
      <c r="I477" s="341"/>
      <c r="J477" s="153" t="s">
        <v>142</v>
      </c>
      <c r="K477" s="154">
        <v>1</v>
      </c>
      <c r="L477" s="342"/>
      <c r="M477" s="342"/>
      <c r="N477" s="343">
        <f t="shared" si="50"/>
        <v>0</v>
      </c>
      <c r="O477" s="343"/>
      <c r="P477" s="343"/>
      <c r="Q477" s="343"/>
      <c r="R477" s="186"/>
      <c r="T477" s="254" t="s">
        <v>5</v>
      </c>
      <c r="U477" s="255" t="s">
        <v>36</v>
      </c>
      <c r="V477" s="256"/>
      <c r="W477" s="257">
        <f t="shared" si="51"/>
        <v>0</v>
      </c>
      <c r="X477" s="257">
        <v>0</v>
      </c>
      <c r="Y477" s="257">
        <f t="shared" si="52"/>
        <v>0</v>
      </c>
      <c r="Z477" s="257">
        <v>0</v>
      </c>
      <c r="AA477" s="258">
        <f t="shared" si="53"/>
        <v>0</v>
      </c>
      <c r="AR477" s="172" t="s">
        <v>132</v>
      </c>
      <c r="AT477" s="172" t="s">
        <v>118</v>
      </c>
      <c r="AU477" s="172" t="s">
        <v>93</v>
      </c>
      <c r="AY477" s="172" t="s">
        <v>117</v>
      </c>
      <c r="BE477" s="259">
        <f t="shared" si="54"/>
        <v>0</v>
      </c>
      <c r="BF477" s="259">
        <f t="shared" si="55"/>
        <v>0</v>
      </c>
      <c r="BG477" s="259">
        <f t="shared" si="56"/>
        <v>0</v>
      </c>
      <c r="BH477" s="259">
        <f t="shared" si="57"/>
        <v>0</v>
      </c>
      <c r="BI477" s="259">
        <f t="shared" si="58"/>
        <v>0</v>
      </c>
      <c r="BJ477" s="172" t="s">
        <v>16</v>
      </c>
      <c r="BK477" s="259">
        <f t="shared" si="59"/>
        <v>0</v>
      </c>
      <c r="BL477" s="172" t="s">
        <v>132</v>
      </c>
      <c r="BM477" s="172" t="s">
        <v>4127</v>
      </c>
    </row>
    <row r="478" spans="2:65" s="182" customFormat="1" ht="25.5" customHeight="1">
      <c r="B478" s="183"/>
      <c r="C478" s="151" t="s">
        <v>1579</v>
      </c>
      <c r="D478" s="151" t="s">
        <v>118</v>
      </c>
      <c r="E478" s="152" t="s">
        <v>4128</v>
      </c>
      <c r="F478" s="341" t="s">
        <v>4129</v>
      </c>
      <c r="G478" s="341"/>
      <c r="H478" s="341"/>
      <c r="I478" s="341"/>
      <c r="J478" s="153" t="s">
        <v>142</v>
      </c>
      <c r="K478" s="154">
        <v>1</v>
      </c>
      <c r="L478" s="342"/>
      <c r="M478" s="342"/>
      <c r="N478" s="343">
        <f t="shared" si="50"/>
        <v>0</v>
      </c>
      <c r="O478" s="343"/>
      <c r="P478" s="343"/>
      <c r="Q478" s="343"/>
      <c r="R478" s="186"/>
      <c r="T478" s="254" t="s">
        <v>5</v>
      </c>
      <c r="U478" s="255" t="s">
        <v>36</v>
      </c>
      <c r="V478" s="256"/>
      <c r="W478" s="257">
        <f t="shared" si="51"/>
        <v>0</v>
      </c>
      <c r="X478" s="257">
        <v>0</v>
      </c>
      <c r="Y478" s="257">
        <f t="shared" si="52"/>
        <v>0</v>
      </c>
      <c r="Z478" s="257">
        <v>0</v>
      </c>
      <c r="AA478" s="258">
        <f t="shared" si="53"/>
        <v>0</v>
      </c>
      <c r="AR478" s="172" t="s">
        <v>132</v>
      </c>
      <c r="AT478" s="172" t="s">
        <v>118</v>
      </c>
      <c r="AU478" s="172" t="s">
        <v>93</v>
      </c>
      <c r="AY478" s="172" t="s">
        <v>117</v>
      </c>
      <c r="BE478" s="259">
        <f t="shared" si="54"/>
        <v>0</v>
      </c>
      <c r="BF478" s="259">
        <f t="shared" si="55"/>
        <v>0</v>
      </c>
      <c r="BG478" s="259">
        <f t="shared" si="56"/>
        <v>0</v>
      </c>
      <c r="BH478" s="259">
        <f t="shared" si="57"/>
        <v>0</v>
      </c>
      <c r="BI478" s="259">
        <f t="shared" si="58"/>
        <v>0</v>
      </c>
      <c r="BJ478" s="172" t="s">
        <v>16</v>
      </c>
      <c r="BK478" s="259">
        <f t="shared" si="59"/>
        <v>0</v>
      </c>
      <c r="BL478" s="172" t="s">
        <v>132</v>
      </c>
      <c r="BM478" s="172" t="s">
        <v>4130</v>
      </c>
    </row>
    <row r="479" spans="2:65" s="182" customFormat="1" ht="25.5" customHeight="1">
      <c r="B479" s="183"/>
      <c r="C479" s="151" t="s">
        <v>1583</v>
      </c>
      <c r="D479" s="151" t="s">
        <v>118</v>
      </c>
      <c r="E479" s="152" t="s">
        <v>4131</v>
      </c>
      <c r="F479" s="341" t="s">
        <v>4132</v>
      </c>
      <c r="G479" s="341"/>
      <c r="H479" s="341"/>
      <c r="I479" s="341"/>
      <c r="J479" s="153" t="s">
        <v>142</v>
      </c>
      <c r="K479" s="154">
        <v>1</v>
      </c>
      <c r="L479" s="342"/>
      <c r="M479" s="342"/>
      <c r="N479" s="343">
        <f t="shared" si="50"/>
        <v>0</v>
      </c>
      <c r="O479" s="343"/>
      <c r="P479" s="343"/>
      <c r="Q479" s="343"/>
      <c r="R479" s="186"/>
      <c r="T479" s="254" t="s">
        <v>5</v>
      </c>
      <c r="U479" s="255" t="s">
        <v>36</v>
      </c>
      <c r="V479" s="256"/>
      <c r="W479" s="257">
        <f t="shared" si="51"/>
        <v>0</v>
      </c>
      <c r="X479" s="257">
        <v>0</v>
      </c>
      <c r="Y479" s="257">
        <f t="shared" si="52"/>
        <v>0</v>
      </c>
      <c r="Z479" s="257">
        <v>0</v>
      </c>
      <c r="AA479" s="258">
        <f t="shared" si="53"/>
        <v>0</v>
      </c>
      <c r="AR479" s="172" t="s">
        <v>132</v>
      </c>
      <c r="AT479" s="172" t="s">
        <v>118</v>
      </c>
      <c r="AU479" s="172" t="s">
        <v>93</v>
      </c>
      <c r="AY479" s="172" t="s">
        <v>117</v>
      </c>
      <c r="BE479" s="259">
        <f t="shared" si="54"/>
        <v>0</v>
      </c>
      <c r="BF479" s="259">
        <f t="shared" si="55"/>
        <v>0</v>
      </c>
      <c r="BG479" s="259">
        <f t="shared" si="56"/>
        <v>0</v>
      </c>
      <c r="BH479" s="259">
        <f t="shared" si="57"/>
        <v>0</v>
      </c>
      <c r="BI479" s="259">
        <f t="shared" si="58"/>
        <v>0</v>
      </c>
      <c r="BJ479" s="172" t="s">
        <v>16</v>
      </c>
      <c r="BK479" s="259">
        <f t="shared" si="59"/>
        <v>0</v>
      </c>
      <c r="BL479" s="172" t="s">
        <v>132</v>
      </c>
      <c r="BM479" s="172" t="s">
        <v>4133</v>
      </c>
    </row>
    <row r="480" spans="2:65" s="182" customFormat="1" ht="25.5" customHeight="1">
      <c r="B480" s="183"/>
      <c r="C480" s="151" t="s">
        <v>1587</v>
      </c>
      <c r="D480" s="151" t="s">
        <v>118</v>
      </c>
      <c r="E480" s="152" t="s">
        <v>4134</v>
      </c>
      <c r="F480" s="341" t="s">
        <v>4135</v>
      </c>
      <c r="G480" s="341"/>
      <c r="H480" s="341"/>
      <c r="I480" s="341"/>
      <c r="J480" s="153" t="s">
        <v>142</v>
      </c>
      <c r="K480" s="154">
        <v>1</v>
      </c>
      <c r="L480" s="342"/>
      <c r="M480" s="342"/>
      <c r="N480" s="343">
        <f t="shared" si="50"/>
        <v>0</v>
      </c>
      <c r="O480" s="343"/>
      <c r="P480" s="343"/>
      <c r="Q480" s="343"/>
      <c r="R480" s="186"/>
      <c r="T480" s="254" t="s">
        <v>5</v>
      </c>
      <c r="U480" s="255" t="s">
        <v>36</v>
      </c>
      <c r="V480" s="256"/>
      <c r="W480" s="257">
        <f t="shared" si="51"/>
        <v>0</v>
      </c>
      <c r="X480" s="257">
        <v>0</v>
      </c>
      <c r="Y480" s="257">
        <f t="shared" si="52"/>
        <v>0</v>
      </c>
      <c r="Z480" s="257">
        <v>0</v>
      </c>
      <c r="AA480" s="258">
        <f t="shared" si="53"/>
        <v>0</v>
      </c>
      <c r="AR480" s="172" t="s">
        <v>132</v>
      </c>
      <c r="AT480" s="172" t="s">
        <v>118</v>
      </c>
      <c r="AU480" s="172" t="s">
        <v>93</v>
      </c>
      <c r="AY480" s="172" t="s">
        <v>117</v>
      </c>
      <c r="BE480" s="259">
        <f t="shared" si="54"/>
        <v>0</v>
      </c>
      <c r="BF480" s="259">
        <f t="shared" si="55"/>
        <v>0</v>
      </c>
      <c r="BG480" s="259">
        <f t="shared" si="56"/>
        <v>0</v>
      </c>
      <c r="BH480" s="259">
        <f t="shared" si="57"/>
        <v>0</v>
      </c>
      <c r="BI480" s="259">
        <f t="shared" si="58"/>
        <v>0</v>
      </c>
      <c r="BJ480" s="172" t="s">
        <v>16</v>
      </c>
      <c r="BK480" s="259">
        <f t="shared" si="59"/>
        <v>0</v>
      </c>
      <c r="BL480" s="172" t="s">
        <v>132</v>
      </c>
      <c r="BM480" s="172" t="s">
        <v>4136</v>
      </c>
    </row>
    <row r="481" spans="2:65" s="182" customFormat="1" ht="25.5" customHeight="1">
      <c r="B481" s="183"/>
      <c r="C481" s="151" t="s">
        <v>1591</v>
      </c>
      <c r="D481" s="151" t="s">
        <v>118</v>
      </c>
      <c r="E481" s="152" t="s">
        <v>4137</v>
      </c>
      <c r="F481" s="341" t="s">
        <v>4138</v>
      </c>
      <c r="G481" s="341"/>
      <c r="H481" s="341"/>
      <c r="I481" s="341"/>
      <c r="J481" s="153" t="s">
        <v>142</v>
      </c>
      <c r="K481" s="154">
        <v>1</v>
      </c>
      <c r="L481" s="342"/>
      <c r="M481" s="342"/>
      <c r="N481" s="343">
        <f t="shared" si="50"/>
        <v>0</v>
      </c>
      <c r="O481" s="343"/>
      <c r="P481" s="343"/>
      <c r="Q481" s="343"/>
      <c r="R481" s="186"/>
      <c r="T481" s="254" t="s">
        <v>5</v>
      </c>
      <c r="U481" s="255" t="s">
        <v>36</v>
      </c>
      <c r="V481" s="256"/>
      <c r="W481" s="257">
        <f t="shared" si="51"/>
        <v>0</v>
      </c>
      <c r="X481" s="257">
        <v>0</v>
      </c>
      <c r="Y481" s="257">
        <f t="shared" si="52"/>
        <v>0</v>
      </c>
      <c r="Z481" s="257">
        <v>0</v>
      </c>
      <c r="AA481" s="258">
        <f t="shared" si="53"/>
        <v>0</v>
      </c>
      <c r="AR481" s="172" t="s">
        <v>132</v>
      </c>
      <c r="AT481" s="172" t="s">
        <v>118</v>
      </c>
      <c r="AU481" s="172" t="s">
        <v>93</v>
      </c>
      <c r="AY481" s="172" t="s">
        <v>117</v>
      </c>
      <c r="BE481" s="259">
        <f t="shared" si="54"/>
        <v>0</v>
      </c>
      <c r="BF481" s="259">
        <f t="shared" si="55"/>
        <v>0</v>
      </c>
      <c r="BG481" s="259">
        <f t="shared" si="56"/>
        <v>0</v>
      </c>
      <c r="BH481" s="259">
        <f t="shared" si="57"/>
        <v>0</v>
      </c>
      <c r="BI481" s="259">
        <f t="shared" si="58"/>
        <v>0</v>
      </c>
      <c r="BJ481" s="172" t="s">
        <v>16</v>
      </c>
      <c r="BK481" s="259">
        <f t="shared" si="59"/>
        <v>0</v>
      </c>
      <c r="BL481" s="172" t="s">
        <v>132</v>
      </c>
      <c r="BM481" s="172" t="s">
        <v>4139</v>
      </c>
    </row>
    <row r="482" spans="2:65" s="182" customFormat="1" ht="25.5" customHeight="1">
      <c r="B482" s="183"/>
      <c r="C482" s="151" t="s">
        <v>1595</v>
      </c>
      <c r="D482" s="151" t="s">
        <v>118</v>
      </c>
      <c r="E482" s="152" t="s">
        <v>4140</v>
      </c>
      <c r="F482" s="341" t="s">
        <v>4141</v>
      </c>
      <c r="G482" s="341"/>
      <c r="H482" s="341"/>
      <c r="I482" s="341"/>
      <c r="J482" s="153" t="s">
        <v>142</v>
      </c>
      <c r="K482" s="154">
        <v>1</v>
      </c>
      <c r="L482" s="342"/>
      <c r="M482" s="342"/>
      <c r="N482" s="343">
        <f t="shared" si="50"/>
        <v>0</v>
      </c>
      <c r="O482" s="343"/>
      <c r="P482" s="343"/>
      <c r="Q482" s="343"/>
      <c r="R482" s="186"/>
      <c r="T482" s="254" t="s">
        <v>5</v>
      </c>
      <c r="U482" s="255" t="s">
        <v>36</v>
      </c>
      <c r="V482" s="256"/>
      <c r="W482" s="257">
        <f t="shared" si="51"/>
        <v>0</v>
      </c>
      <c r="X482" s="257">
        <v>0</v>
      </c>
      <c r="Y482" s="257">
        <f t="shared" si="52"/>
        <v>0</v>
      </c>
      <c r="Z482" s="257">
        <v>0</v>
      </c>
      <c r="AA482" s="258">
        <f t="shared" si="53"/>
        <v>0</v>
      </c>
      <c r="AR482" s="172" t="s">
        <v>132</v>
      </c>
      <c r="AT482" s="172" t="s">
        <v>118</v>
      </c>
      <c r="AU482" s="172" t="s">
        <v>93</v>
      </c>
      <c r="AY482" s="172" t="s">
        <v>117</v>
      </c>
      <c r="BE482" s="259">
        <f t="shared" si="54"/>
        <v>0</v>
      </c>
      <c r="BF482" s="259">
        <f t="shared" si="55"/>
        <v>0</v>
      </c>
      <c r="BG482" s="259">
        <f t="shared" si="56"/>
        <v>0</v>
      </c>
      <c r="BH482" s="259">
        <f t="shared" si="57"/>
        <v>0</v>
      </c>
      <c r="BI482" s="259">
        <f t="shared" si="58"/>
        <v>0</v>
      </c>
      <c r="BJ482" s="172" t="s">
        <v>16</v>
      </c>
      <c r="BK482" s="259">
        <f t="shared" si="59"/>
        <v>0</v>
      </c>
      <c r="BL482" s="172" t="s">
        <v>132</v>
      </c>
      <c r="BM482" s="172" t="s">
        <v>4142</v>
      </c>
    </row>
    <row r="483" spans="2:65" s="182" customFormat="1" ht="25.5" customHeight="1">
      <c r="B483" s="183"/>
      <c r="C483" s="151" t="s">
        <v>1599</v>
      </c>
      <c r="D483" s="151" t="s">
        <v>118</v>
      </c>
      <c r="E483" s="152" t="s">
        <v>4143</v>
      </c>
      <c r="F483" s="341" t="s">
        <v>4144</v>
      </c>
      <c r="G483" s="341"/>
      <c r="H483" s="341"/>
      <c r="I483" s="341"/>
      <c r="J483" s="153" t="s">
        <v>142</v>
      </c>
      <c r="K483" s="154">
        <v>1</v>
      </c>
      <c r="L483" s="342"/>
      <c r="M483" s="342"/>
      <c r="N483" s="343">
        <f t="shared" si="50"/>
        <v>0</v>
      </c>
      <c r="O483" s="343"/>
      <c r="P483" s="343"/>
      <c r="Q483" s="343"/>
      <c r="R483" s="186"/>
      <c r="T483" s="254" t="s">
        <v>5</v>
      </c>
      <c r="U483" s="255" t="s">
        <v>36</v>
      </c>
      <c r="V483" s="256"/>
      <c r="W483" s="257">
        <f t="shared" si="51"/>
        <v>0</v>
      </c>
      <c r="X483" s="257">
        <v>0</v>
      </c>
      <c r="Y483" s="257">
        <f t="shared" si="52"/>
        <v>0</v>
      </c>
      <c r="Z483" s="257">
        <v>0</v>
      </c>
      <c r="AA483" s="258">
        <f t="shared" si="53"/>
        <v>0</v>
      </c>
      <c r="AR483" s="172" t="s">
        <v>132</v>
      </c>
      <c r="AT483" s="172" t="s">
        <v>118</v>
      </c>
      <c r="AU483" s="172" t="s">
        <v>93</v>
      </c>
      <c r="AY483" s="172" t="s">
        <v>117</v>
      </c>
      <c r="BE483" s="259">
        <f t="shared" si="54"/>
        <v>0</v>
      </c>
      <c r="BF483" s="259">
        <f t="shared" si="55"/>
        <v>0</v>
      </c>
      <c r="BG483" s="259">
        <f t="shared" si="56"/>
        <v>0</v>
      </c>
      <c r="BH483" s="259">
        <f t="shared" si="57"/>
        <v>0</v>
      </c>
      <c r="BI483" s="259">
        <f t="shared" si="58"/>
        <v>0</v>
      </c>
      <c r="BJ483" s="172" t="s">
        <v>16</v>
      </c>
      <c r="BK483" s="259">
        <f t="shared" si="59"/>
        <v>0</v>
      </c>
      <c r="BL483" s="172" t="s">
        <v>132</v>
      </c>
      <c r="BM483" s="172" t="s">
        <v>4145</v>
      </c>
    </row>
    <row r="484" spans="2:65" s="182" customFormat="1" ht="25.5" customHeight="1">
      <c r="B484" s="183"/>
      <c r="C484" s="151" t="s">
        <v>1603</v>
      </c>
      <c r="D484" s="151" t="s">
        <v>118</v>
      </c>
      <c r="E484" s="152" t="s">
        <v>4146</v>
      </c>
      <c r="F484" s="341" t="s">
        <v>4147</v>
      </c>
      <c r="G484" s="341"/>
      <c r="H484" s="341"/>
      <c r="I484" s="341"/>
      <c r="J484" s="153" t="s">
        <v>142</v>
      </c>
      <c r="K484" s="154">
        <v>1</v>
      </c>
      <c r="L484" s="342"/>
      <c r="M484" s="342"/>
      <c r="N484" s="343">
        <f t="shared" si="50"/>
        <v>0</v>
      </c>
      <c r="O484" s="343"/>
      <c r="P484" s="343"/>
      <c r="Q484" s="343"/>
      <c r="R484" s="186"/>
      <c r="T484" s="254" t="s">
        <v>5</v>
      </c>
      <c r="U484" s="255" t="s">
        <v>36</v>
      </c>
      <c r="V484" s="256"/>
      <c r="W484" s="257">
        <f t="shared" si="51"/>
        <v>0</v>
      </c>
      <c r="X484" s="257">
        <v>0</v>
      </c>
      <c r="Y484" s="257">
        <f t="shared" si="52"/>
        <v>0</v>
      </c>
      <c r="Z484" s="257">
        <v>0</v>
      </c>
      <c r="AA484" s="258">
        <f t="shared" si="53"/>
        <v>0</v>
      </c>
      <c r="AR484" s="172" t="s">
        <v>132</v>
      </c>
      <c r="AT484" s="172" t="s">
        <v>118</v>
      </c>
      <c r="AU484" s="172" t="s">
        <v>93</v>
      </c>
      <c r="AY484" s="172" t="s">
        <v>117</v>
      </c>
      <c r="BE484" s="259">
        <f t="shared" si="54"/>
        <v>0</v>
      </c>
      <c r="BF484" s="259">
        <f t="shared" si="55"/>
        <v>0</v>
      </c>
      <c r="BG484" s="259">
        <f t="shared" si="56"/>
        <v>0</v>
      </c>
      <c r="BH484" s="259">
        <f t="shared" si="57"/>
        <v>0</v>
      </c>
      <c r="BI484" s="259">
        <f t="shared" si="58"/>
        <v>0</v>
      </c>
      <c r="BJ484" s="172" t="s">
        <v>16</v>
      </c>
      <c r="BK484" s="259">
        <f t="shared" si="59"/>
        <v>0</v>
      </c>
      <c r="BL484" s="172" t="s">
        <v>132</v>
      </c>
      <c r="BM484" s="172" t="s">
        <v>4148</v>
      </c>
    </row>
    <row r="485" spans="2:65" s="182" customFormat="1" ht="25.5" customHeight="1">
      <c r="B485" s="183"/>
      <c r="C485" s="151" t="s">
        <v>1607</v>
      </c>
      <c r="D485" s="151" t="s">
        <v>118</v>
      </c>
      <c r="E485" s="152" t="s">
        <v>4149</v>
      </c>
      <c r="F485" s="341" t="s">
        <v>4150</v>
      </c>
      <c r="G485" s="341"/>
      <c r="H485" s="341"/>
      <c r="I485" s="341"/>
      <c r="J485" s="153" t="s">
        <v>142</v>
      </c>
      <c r="K485" s="154">
        <v>1</v>
      </c>
      <c r="L485" s="342"/>
      <c r="M485" s="342"/>
      <c r="N485" s="343">
        <f t="shared" si="50"/>
        <v>0</v>
      </c>
      <c r="O485" s="343"/>
      <c r="P485" s="343"/>
      <c r="Q485" s="343"/>
      <c r="R485" s="186"/>
      <c r="T485" s="254" t="s">
        <v>5</v>
      </c>
      <c r="U485" s="255" t="s">
        <v>36</v>
      </c>
      <c r="V485" s="256"/>
      <c r="W485" s="257">
        <f t="shared" si="51"/>
        <v>0</v>
      </c>
      <c r="X485" s="257">
        <v>0</v>
      </c>
      <c r="Y485" s="257">
        <f t="shared" si="52"/>
        <v>0</v>
      </c>
      <c r="Z485" s="257">
        <v>0</v>
      </c>
      <c r="AA485" s="258">
        <f t="shared" si="53"/>
        <v>0</v>
      </c>
      <c r="AR485" s="172" t="s">
        <v>132</v>
      </c>
      <c r="AT485" s="172" t="s">
        <v>118</v>
      </c>
      <c r="AU485" s="172" t="s">
        <v>93</v>
      </c>
      <c r="AY485" s="172" t="s">
        <v>117</v>
      </c>
      <c r="BE485" s="259">
        <f t="shared" si="54"/>
        <v>0</v>
      </c>
      <c r="BF485" s="259">
        <f t="shared" si="55"/>
        <v>0</v>
      </c>
      <c r="BG485" s="259">
        <f t="shared" si="56"/>
        <v>0</v>
      </c>
      <c r="BH485" s="259">
        <f t="shared" si="57"/>
        <v>0</v>
      </c>
      <c r="BI485" s="259">
        <f t="shared" si="58"/>
        <v>0</v>
      </c>
      <c r="BJ485" s="172" t="s">
        <v>16</v>
      </c>
      <c r="BK485" s="259">
        <f t="shared" si="59"/>
        <v>0</v>
      </c>
      <c r="BL485" s="172" t="s">
        <v>132</v>
      </c>
      <c r="BM485" s="172" t="s">
        <v>4151</v>
      </c>
    </row>
    <row r="486" spans="2:65" s="182" customFormat="1" ht="25.5" customHeight="1">
      <c r="B486" s="183"/>
      <c r="C486" s="151" t="s">
        <v>1611</v>
      </c>
      <c r="D486" s="151" t="s">
        <v>118</v>
      </c>
      <c r="E486" s="152" t="s">
        <v>4152</v>
      </c>
      <c r="F486" s="341" t="s">
        <v>4153</v>
      </c>
      <c r="G486" s="341"/>
      <c r="H486" s="341"/>
      <c r="I486" s="341"/>
      <c r="J486" s="153" t="s">
        <v>142</v>
      </c>
      <c r="K486" s="154">
        <v>1</v>
      </c>
      <c r="L486" s="342"/>
      <c r="M486" s="342"/>
      <c r="N486" s="343">
        <f t="shared" si="50"/>
        <v>0</v>
      </c>
      <c r="O486" s="343"/>
      <c r="P486" s="343"/>
      <c r="Q486" s="343"/>
      <c r="R486" s="186"/>
      <c r="T486" s="254" t="s">
        <v>5</v>
      </c>
      <c r="U486" s="255" t="s">
        <v>36</v>
      </c>
      <c r="V486" s="256"/>
      <c r="W486" s="257">
        <f t="shared" si="51"/>
        <v>0</v>
      </c>
      <c r="X486" s="257">
        <v>0</v>
      </c>
      <c r="Y486" s="257">
        <f t="shared" si="52"/>
        <v>0</v>
      </c>
      <c r="Z486" s="257">
        <v>0</v>
      </c>
      <c r="AA486" s="258">
        <f t="shared" si="53"/>
        <v>0</v>
      </c>
      <c r="AR486" s="172" t="s">
        <v>132</v>
      </c>
      <c r="AT486" s="172" t="s">
        <v>118</v>
      </c>
      <c r="AU486" s="172" t="s">
        <v>93</v>
      </c>
      <c r="AY486" s="172" t="s">
        <v>117</v>
      </c>
      <c r="BE486" s="259">
        <f t="shared" si="54"/>
        <v>0</v>
      </c>
      <c r="BF486" s="259">
        <f t="shared" si="55"/>
        <v>0</v>
      </c>
      <c r="BG486" s="259">
        <f t="shared" si="56"/>
        <v>0</v>
      </c>
      <c r="BH486" s="259">
        <f t="shared" si="57"/>
        <v>0</v>
      </c>
      <c r="BI486" s="259">
        <f t="shared" si="58"/>
        <v>0</v>
      </c>
      <c r="BJ486" s="172" t="s">
        <v>16</v>
      </c>
      <c r="BK486" s="259">
        <f t="shared" si="59"/>
        <v>0</v>
      </c>
      <c r="BL486" s="172" t="s">
        <v>132</v>
      </c>
      <c r="BM486" s="172" t="s">
        <v>4154</v>
      </c>
    </row>
    <row r="487" spans="2:65" s="182" customFormat="1" ht="25.5" customHeight="1">
      <c r="B487" s="183"/>
      <c r="C487" s="151" t="s">
        <v>1615</v>
      </c>
      <c r="D487" s="151" t="s">
        <v>118</v>
      </c>
      <c r="E487" s="152" t="s">
        <v>4155</v>
      </c>
      <c r="F487" s="341" t="s">
        <v>4156</v>
      </c>
      <c r="G487" s="341"/>
      <c r="H487" s="341"/>
      <c r="I487" s="341"/>
      <c r="J487" s="153" t="s">
        <v>142</v>
      </c>
      <c r="K487" s="154">
        <v>1</v>
      </c>
      <c r="L487" s="342"/>
      <c r="M487" s="342"/>
      <c r="N487" s="343">
        <f t="shared" si="50"/>
        <v>0</v>
      </c>
      <c r="O487" s="343"/>
      <c r="P487" s="343"/>
      <c r="Q487" s="343"/>
      <c r="R487" s="186"/>
      <c r="T487" s="254" t="s">
        <v>5</v>
      </c>
      <c r="U487" s="255" t="s">
        <v>36</v>
      </c>
      <c r="V487" s="256"/>
      <c r="W487" s="257">
        <f t="shared" si="51"/>
        <v>0</v>
      </c>
      <c r="X487" s="257">
        <v>0</v>
      </c>
      <c r="Y487" s="257">
        <f t="shared" si="52"/>
        <v>0</v>
      </c>
      <c r="Z487" s="257">
        <v>0</v>
      </c>
      <c r="AA487" s="258">
        <f t="shared" si="53"/>
        <v>0</v>
      </c>
      <c r="AR487" s="172" t="s">
        <v>132</v>
      </c>
      <c r="AT487" s="172" t="s">
        <v>118</v>
      </c>
      <c r="AU487" s="172" t="s">
        <v>93</v>
      </c>
      <c r="AY487" s="172" t="s">
        <v>117</v>
      </c>
      <c r="BE487" s="259">
        <f t="shared" si="54"/>
        <v>0</v>
      </c>
      <c r="BF487" s="259">
        <f t="shared" si="55"/>
        <v>0</v>
      </c>
      <c r="BG487" s="259">
        <f t="shared" si="56"/>
        <v>0</v>
      </c>
      <c r="BH487" s="259">
        <f t="shared" si="57"/>
        <v>0</v>
      </c>
      <c r="BI487" s="259">
        <f t="shared" si="58"/>
        <v>0</v>
      </c>
      <c r="BJ487" s="172" t="s">
        <v>16</v>
      </c>
      <c r="BK487" s="259">
        <f t="shared" si="59"/>
        <v>0</v>
      </c>
      <c r="BL487" s="172" t="s">
        <v>132</v>
      </c>
      <c r="BM487" s="172" t="s">
        <v>4157</v>
      </c>
    </row>
    <row r="488" spans="2:65" s="182" customFormat="1" ht="25.5" customHeight="1">
      <c r="B488" s="183"/>
      <c r="C488" s="151" t="s">
        <v>1619</v>
      </c>
      <c r="D488" s="151" t="s">
        <v>118</v>
      </c>
      <c r="E488" s="152" t="s">
        <v>4158</v>
      </c>
      <c r="F488" s="341" t="s">
        <v>4159</v>
      </c>
      <c r="G488" s="341"/>
      <c r="H488" s="341"/>
      <c r="I488" s="341"/>
      <c r="J488" s="153" t="s">
        <v>142</v>
      </c>
      <c r="K488" s="154">
        <v>1</v>
      </c>
      <c r="L488" s="342"/>
      <c r="M488" s="342"/>
      <c r="N488" s="343">
        <f t="shared" si="50"/>
        <v>0</v>
      </c>
      <c r="O488" s="343"/>
      <c r="P488" s="343"/>
      <c r="Q488" s="343"/>
      <c r="R488" s="186"/>
      <c r="T488" s="254" t="s">
        <v>5</v>
      </c>
      <c r="U488" s="255" t="s">
        <v>36</v>
      </c>
      <c r="V488" s="256"/>
      <c r="W488" s="257">
        <f t="shared" si="51"/>
        <v>0</v>
      </c>
      <c r="X488" s="257">
        <v>0</v>
      </c>
      <c r="Y488" s="257">
        <f t="shared" si="52"/>
        <v>0</v>
      </c>
      <c r="Z488" s="257">
        <v>0</v>
      </c>
      <c r="AA488" s="258">
        <f t="shared" si="53"/>
        <v>0</v>
      </c>
      <c r="AR488" s="172" t="s">
        <v>132</v>
      </c>
      <c r="AT488" s="172" t="s">
        <v>118</v>
      </c>
      <c r="AU488" s="172" t="s">
        <v>93</v>
      </c>
      <c r="AY488" s="172" t="s">
        <v>117</v>
      </c>
      <c r="BE488" s="259">
        <f t="shared" si="54"/>
        <v>0</v>
      </c>
      <c r="BF488" s="259">
        <f t="shared" si="55"/>
        <v>0</v>
      </c>
      <c r="BG488" s="259">
        <f t="shared" si="56"/>
        <v>0</v>
      </c>
      <c r="BH488" s="259">
        <f t="shared" si="57"/>
        <v>0</v>
      </c>
      <c r="BI488" s="259">
        <f t="shared" si="58"/>
        <v>0</v>
      </c>
      <c r="BJ488" s="172" t="s">
        <v>16</v>
      </c>
      <c r="BK488" s="259">
        <f t="shared" si="59"/>
        <v>0</v>
      </c>
      <c r="BL488" s="172" t="s">
        <v>132</v>
      </c>
      <c r="BM488" s="172" t="s">
        <v>4160</v>
      </c>
    </row>
    <row r="489" spans="2:65" s="182" customFormat="1" ht="25.5" customHeight="1">
      <c r="B489" s="183"/>
      <c r="C489" s="151" t="s">
        <v>1623</v>
      </c>
      <c r="D489" s="151" t="s">
        <v>118</v>
      </c>
      <c r="E489" s="152" t="s">
        <v>4161</v>
      </c>
      <c r="F489" s="341" t="s">
        <v>4162</v>
      </c>
      <c r="G489" s="341"/>
      <c r="H489" s="341"/>
      <c r="I489" s="341"/>
      <c r="J489" s="153" t="s">
        <v>142</v>
      </c>
      <c r="K489" s="154">
        <v>1</v>
      </c>
      <c r="L489" s="342"/>
      <c r="M489" s="342"/>
      <c r="N489" s="343">
        <f t="shared" si="50"/>
        <v>0</v>
      </c>
      <c r="O489" s="343"/>
      <c r="P489" s="343"/>
      <c r="Q489" s="343"/>
      <c r="R489" s="186"/>
      <c r="T489" s="254" t="s">
        <v>5</v>
      </c>
      <c r="U489" s="255" t="s">
        <v>36</v>
      </c>
      <c r="V489" s="256"/>
      <c r="W489" s="257">
        <f t="shared" si="51"/>
        <v>0</v>
      </c>
      <c r="X489" s="257">
        <v>0</v>
      </c>
      <c r="Y489" s="257">
        <f t="shared" si="52"/>
        <v>0</v>
      </c>
      <c r="Z489" s="257">
        <v>0</v>
      </c>
      <c r="AA489" s="258">
        <f t="shared" si="53"/>
        <v>0</v>
      </c>
      <c r="AR489" s="172" t="s">
        <v>132</v>
      </c>
      <c r="AT489" s="172" t="s">
        <v>118</v>
      </c>
      <c r="AU489" s="172" t="s">
        <v>93</v>
      </c>
      <c r="AY489" s="172" t="s">
        <v>117</v>
      </c>
      <c r="BE489" s="259">
        <f t="shared" si="54"/>
        <v>0</v>
      </c>
      <c r="BF489" s="259">
        <f t="shared" si="55"/>
        <v>0</v>
      </c>
      <c r="BG489" s="259">
        <f t="shared" si="56"/>
        <v>0</v>
      </c>
      <c r="BH489" s="259">
        <f t="shared" si="57"/>
        <v>0</v>
      </c>
      <c r="BI489" s="259">
        <f t="shared" si="58"/>
        <v>0</v>
      </c>
      <c r="BJ489" s="172" t="s">
        <v>16</v>
      </c>
      <c r="BK489" s="259">
        <f t="shared" si="59"/>
        <v>0</v>
      </c>
      <c r="BL489" s="172" t="s">
        <v>132</v>
      </c>
      <c r="BM489" s="172" t="s">
        <v>4163</v>
      </c>
    </row>
    <row r="490" spans="2:65" s="182" customFormat="1" ht="25.5" customHeight="1">
      <c r="B490" s="183"/>
      <c r="C490" s="151" t="s">
        <v>1627</v>
      </c>
      <c r="D490" s="151" t="s">
        <v>118</v>
      </c>
      <c r="E490" s="152" t="s">
        <v>4164</v>
      </c>
      <c r="F490" s="341" t="s">
        <v>4165</v>
      </c>
      <c r="G490" s="341"/>
      <c r="H490" s="341"/>
      <c r="I490" s="341"/>
      <c r="J490" s="153" t="s">
        <v>142</v>
      </c>
      <c r="K490" s="154">
        <v>1</v>
      </c>
      <c r="L490" s="342"/>
      <c r="M490" s="342"/>
      <c r="N490" s="343">
        <f t="shared" si="50"/>
        <v>0</v>
      </c>
      <c r="O490" s="343"/>
      <c r="P490" s="343"/>
      <c r="Q490" s="343"/>
      <c r="R490" s="186"/>
      <c r="T490" s="254" t="s">
        <v>5</v>
      </c>
      <c r="U490" s="255" t="s">
        <v>36</v>
      </c>
      <c r="V490" s="256"/>
      <c r="W490" s="257">
        <f t="shared" si="51"/>
        <v>0</v>
      </c>
      <c r="X490" s="257">
        <v>0</v>
      </c>
      <c r="Y490" s="257">
        <f t="shared" si="52"/>
        <v>0</v>
      </c>
      <c r="Z490" s="257">
        <v>0</v>
      </c>
      <c r="AA490" s="258">
        <f t="shared" si="53"/>
        <v>0</v>
      </c>
      <c r="AR490" s="172" t="s">
        <v>132</v>
      </c>
      <c r="AT490" s="172" t="s">
        <v>118</v>
      </c>
      <c r="AU490" s="172" t="s">
        <v>93</v>
      </c>
      <c r="AY490" s="172" t="s">
        <v>117</v>
      </c>
      <c r="BE490" s="259">
        <f t="shared" si="54"/>
        <v>0</v>
      </c>
      <c r="BF490" s="259">
        <f t="shared" si="55"/>
        <v>0</v>
      </c>
      <c r="BG490" s="259">
        <f t="shared" si="56"/>
        <v>0</v>
      </c>
      <c r="BH490" s="259">
        <f t="shared" si="57"/>
        <v>0</v>
      </c>
      <c r="BI490" s="259">
        <f t="shared" si="58"/>
        <v>0</v>
      </c>
      <c r="BJ490" s="172" t="s">
        <v>16</v>
      </c>
      <c r="BK490" s="259">
        <f t="shared" si="59"/>
        <v>0</v>
      </c>
      <c r="BL490" s="172" t="s">
        <v>132</v>
      </c>
      <c r="BM490" s="172" t="s">
        <v>4166</v>
      </c>
    </row>
    <row r="491" spans="2:65" s="182" customFormat="1" ht="25.5" customHeight="1">
      <c r="B491" s="183"/>
      <c r="C491" s="151" t="s">
        <v>1631</v>
      </c>
      <c r="D491" s="151" t="s">
        <v>118</v>
      </c>
      <c r="E491" s="152" t="s">
        <v>4167</v>
      </c>
      <c r="F491" s="341" t="s">
        <v>4168</v>
      </c>
      <c r="G491" s="341"/>
      <c r="H491" s="341"/>
      <c r="I491" s="341"/>
      <c r="J491" s="153" t="s">
        <v>142</v>
      </c>
      <c r="K491" s="154">
        <v>1</v>
      </c>
      <c r="L491" s="342"/>
      <c r="M491" s="342"/>
      <c r="N491" s="343">
        <f t="shared" si="50"/>
        <v>0</v>
      </c>
      <c r="O491" s="343"/>
      <c r="P491" s="343"/>
      <c r="Q491" s="343"/>
      <c r="R491" s="186"/>
      <c r="T491" s="254" t="s">
        <v>5</v>
      </c>
      <c r="U491" s="255" t="s">
        <v>36</v>
      </c>
      <c r="V491" s="256"/>
      <c r="W491" s="257">
        <f t="shared" si="51"/>
        <v>0</v>
      </c>
      <c r="X491" s="257">
        <v>0</v>
      </c>
      <c r="Y491" s="257">
        <f t="shared" si="52"/>
        <v>0</v>
      </c>
      <c r="Z491" s="257">
        <v>0</v>
      </c>
      <c r="AA491" s="258">
        <f t="shared" si="53"/>
        <v>0</v>
      </c>
      <c r="AR491" s="172" t="s">
        <v>132</v>
      </c>
      <c r="AT491" s="172" t="s">
        <v>118</v>
      </c>
      <c r="AU491" s="172" t="s">
        <v>93</v>
      </c>
      <c r="AY491" s="172" t="s">
        <v>117</v>
      </c>
      <c r="BE491" s="259">
        <f t="shared" si="54"/>
        <v>0</v>
      </c>
      <c r="BF491" s="259">
        <f t="shared" si="55"/>
        <v>0</v>
      </c>
      <c r="BG491" s="259">
        <f t="shared" si="56"/>
        <v>0</v>
      </c>
      <c r="BH491" s="259">
        <f t="shared" si="57"/>
        <v>0</v>
      </c>
      <c r="BI491" s="259">
        <f t="shared" si="58"/>
        <v>0</v>
      </c>
      <c r="BJ491" s="172" t="s">
        <v>16</v>
      </c>
      <c r="BK491" s="259">
        <f t="shared" si="59"/>
        <v>0</v>
      </c>
      <c r="BL491" s="172" t="s">
        <v>132</v>
      </c>
      <c r="BM491" s="172" t="s">
        <v>4169</v>
      </c>
    </row>
    <row r="492" spans="2:65" s="182" customFormat="1" ht="16.5" customHeight="1">
      <c r="B492" s="183"/>
      <c r="C492" s="151" t="s">
        <v>1635</v>
      </c>
      <c r="D492" s="151" t="s">
        <v>118</v>
      </c>
      <c r="E492" s="152" t="s">
        <v>4170</v>
      </c>
      <c r="F492" s="341" t="s">
        <v>4171</v>
      </c>
      <c r="G492" s="341"/>
      <c r="H492" s="341"/>
      <c r="I492" s="341"/>
      <c r="J492" s="153" t="s">
        <v>142</v>
      </c>
      <c r="K492" s="154">
        <v>1</v>
      </c>
      <c r="L492" s="342"/>
      <c r="M492" s="342"/>
      <c r="N492" s="343">
        <f t="shared" si="50"/>
        <v>0</v>
      </c>
      <c r="O492" s="343"/>
      <c r="P492" s="343"/>
      <c r="Q492" s="343"/>
      <c r="R492" s="186"/>
      <c r="T492" s="254" t="s">
        <v>5</v>
      </c>
      <c r="U492" s="255" t="s">
        <v>36</v>
      </c>
      <c r="V492" s="256"/>
      <c r="W492" s="257">
        <f t="shared" si="51"/>
        <v>0</v>
      </c>
      <c r="X492" s="257">
        <v>0</v>
      </c>
      <c r="Y492" s="257">
        <f t="shared" si="52"/>
        <v>0</v>
      </c>
      <c r="Z492" s="257">
        <v>0</v>
      </c>
      <c r="AA492" s="258">
        <f t="shared" si="53"/>
        <v>0</v>
      </c>
      <c r="AR492" s="172" t="s">
        <v>132</v>
      </c>
      <c r="AT492" s="172" t="s">
        <v>118</v>
      </c>
      <c r="AU492" s="172" t="s">
        <v>93</v>
      </c>
      <c r="AY492" s="172" t="s">
        <v>117</v>
      </c>
      <c r="BE492" s="259">
        <f t="shared" si="54"/>
        <v>0</v>
      </c>
      <c r="BF492" s="259">
        <f t="shared" si="55"/>
        <v>0</v>
      </c>
      <c r="BG492" s="259">
        <f t="shared" si="56"/>
        <v>0</v>
      </c>
      <c r="BH492" s="259">
        <f t="shared" si="57"/>
        <v>0</v>
      </c>
      <c r="BI492" s="259">
        <f t="shared" si="58"/>
        <v>0</v>
      </c>
      <c r="BJ492" s="172" t="s">
        <v>16</v>
      </c>
      <c r="BK492" s="259">
        <f t="shared" si="59"/>
        <v>0</v>
      </c>
      <c r="BL492" s="172" t="s">
        <v>132</v>
      </c>
      <c r="BM492" s="172" t="s">
        <v>4172</v>
      </c>
    </row>
    <row r="493" spans="2:65" s="182" customFormat="1" ht="25.5" customHeight="1">
      <c r="B493" s="183"/>
      <c r="C493" s="151" t="s">
        <v>1639</v>
      </c>
      <c r="D493" s="151" t="s">
        <v>118</v>
      </c>
      <c r="E493" s="152" t="s">
        <v>4173</v>
      </c>
      <c r="F493" s="341" t="s">
        <v>4174</v>
      </c>
      <c r="G493" s="341"/>
      <c r="H493" s="341"/>
      <c r="I493" s="341"/>
      <c r="J493" s="153" t="s">
        <v>142</v>
      </c>
      <c r="K493" s="154">
        <v>1</v>
      </c>
      <c r="L493" s="342"/>
      <c r="M493" s="342"/>
      <c r="N493" s="343">
        <f t="shared" si="50"/>
        <v>0</v>
      </c>
      <c r="O493" s="343"/>
      <c r="P493" s="343"/>
      <c r="Q493" s="343"/>
      <c r="R493" s="186"/>
      <c r="T493" s="254" t="s">
        <v>5</v>
      </c>
      <c r="U493" s="255" t="s">
        <v>36</v>
      </c>
      <c r="V493" s="256"/>
      <c r="W493" s="257">
        <f t="shared" si="51"/>
        <v>0</v>
      </c>
      <c r="X493" s="257">
        <v>0</v>
      </c>
      <c r="Y493" s="257">
        <f t="shared" si="52"/>
        <v>0</v>
      </c>
      <c r="Z493" s="257">
        <v>0</v>
      </c>
      <c r="AA493" s="258">
        <f t="shared" si="53"/>
        <v>0</v>
      </c>
      <c r="AR493" s="172" t="s">
        <v>132</v>
      </c>
      <c r="AT493" s="172" t="s">
        <v>118</v>
      </c>
      <c r="AU493" s="172" t="s">
        <v>93</v>
      </c>
      <c r="AY493" s="172" t="s">
        <v>117</v>
      </c>
      <c r="BE493" s="259">
        <f t="shared" si="54"/>
        <v>0</v>
      </c>
      <c r="BF493" s="259">
        <f t="shared" si="55"/>
        <v>0</v>
      </c>
      <c r="BG493" s="259">
        <f t="shared" si="56"/>
        <v>0</v>
      </c>
      <c r="BH493" s="259">
        <f t="shared" si="57"/>
        <v>0</v>
      </c>
      <c r="BI493" s="259">
        <f t="shared" si="58"/>
        <v>0</v>
      </c>
      <c r="BJ493" s="172" t="s">
        <v>16</v>
      </c>
      <c r="BK493" s="259">
        <f t="shared" si="59"/>
        <v>0</v>
      </c>
      <c r="BL493" s="172" t="s">
        <v>132</v>
      </c>
      <c r="BM493" s="172" t="s">
        <v>4175</v>
      </c>
    </row>
    <row r="494" spans="2:65" s="182" customFormat="1" ht="25.5" customHeight="1">
      <c r="B494" s="183"/>
      <c r="C494" s="151" t="s">
        <v>1643</v>
      </c>
      <c r="D494" s="151" t="s">
        <v>118</v>
      </c>
      <c r="E494" s="152" t="s">
        <v>4176</v>
      </c>
      <c r="F494" s="341" t="s">
        <v>4177</v>
      </c>
      <c r="G494" s="341"/>
      <c r="H494" s="341"/>
      <c r="I494" s="341"/>
      <c r="J494" s="153" t="s">
        <v>142</v>
      </c>
      <c r="K494" s="154">
        <v>5</v>
      </c>
      <c r="L494" s="342"/>
      <c r="M494" s="342"/>
      <c r="N494" s="343">
        <f t="shared" si="50"/>
        <v>0</v>
      </c>
      <c r="O494" s="343"/>
      <c r="P494" s="343"/>
      <c r="Q494" s="343"/>
      <c r="R494" s="186"/>
      <c r="T494" s="254" t="s">
        <v>5</v>
      </c>
      <c r="U494" s="255" t="s">
        <v>36</v>
      </c>
      <c r="V494" s="256"/>
      <c r="W494" s="257">
        <f t="shared" si="51"/>
        <v>0</v>
      </c>
      <c r="X494" s="257">
        <v>0</v>
      </c>
      <c r="Y494" s="257">
        <f t="shared" si="52"/>
        <v>0</v>
      </c>
      <c r="Z494" s="257">
        <v>0</v>
      </c>
      <c r="AA494" s="258">
        <f t="shared" si="53"/>
        <v>0</v>
      </c>
      <c r="AR494" s="172" t="s">
        <v>132</v>
      </c>
      <c r="AT494" s="172" t="s">
        <v>118</v>
      </c>
      <c r="AU494" s="172" t="s">
        <v>93</v>
      </c>
      <c r="AY494" s="172" t="s">
        <v>117</v>
      </c>
      <c r="BE494" s="259">
        <f t="shared" si="54"/>
        <v>0</v>
      </c>
      <c r="BF494" s="259">
        <f t="shared" si="55"/>
        <v>0</v>
      </c>
      <c r="BG494" s="259">
        <f t="shared" si="56"/>
        <v>0</v>
      </c>
      <c r="BH494" s="259">
        <f t="shared" si="57"/>
        <v>0</v>
      </c>
      <c r="BI494" s="259">
        <f t="shared" si="58"/>
        <v>0</v>
      </c>
      <c r="BJ494" s="172" t="s">
        <v>16</v>
      </c>
      <c r="BK494" s="259">
        <f t="shared" si="59"/>
        <v>0</v>
      </c>
      <c r="BL494" s="172" t="s">
        <v>132</v>
      </c>
      <c r="BM494" s="172" t="s">
        <v>4178</v>
      </c>
    </row>
    <row r="495" spans="2:65" s="182" customFormat="1" ht="25.5" customHeight="1">
      <c r="B495" s="183"/>
      <c r="C495" s="151" t="s">
        <v>1647</v>
      </c>
      <c r="D495" s="151" t="s">
        <v>118</v>
      </c>
      <c r="E495" s="152" t="s">
        <v>4179</v>
      </c>
      <c r="F495" s="341" t="s">
        <v>4180</v>
      </c>
      <c r="G495" s="341"/>
      <c r="H495" s="341"/>
      <c r="I495" s="341"/>
      <c r="J495" s="153" t="s">
        <v>142</v>
      </c>
      <c r="K495" s="154">
        <v>5</v>
      </c>
      <c r="L495" s="342"/>
      <c r="M495" s="342"/>
      <c r="N495" s="343">
        <f t="shared" si="50"/>
        <v>0</v>
      </c>
      <c r="O495" s="343"/>
      <c r="P495" s="343"/>
      <c r="Q495" s="343"/>
      <c r="R495" s="186"/>
      <c r="T495" s="254" t="s">
        <v>5</v>
      </c>
      <c r="U495" s="255" t="s">
        <v>36</v>
      </c>
      <c r="V495" s="256"/>
      <c r="W495" s="257">
        <f t="shared" si="51"/>
        <v>0</v>
      </c>
      <c r="X495" s="257">
        <v>0</v>
      </c>
      <c r="Y495" s="257">
        <f t="shared" si="52"/>
        <v>0</v>
      </c>
      <c r="Z495" s="257">
        <v>0</v>
      </c>
      <c r="AA495" s="258">
        <f t="shared" si="53"/>
        <v>0</v>
      </c>
      <c r="AR495" s="172" t="s">
        <v>132</v>
      </c>
      <c r="AT495" s="172" t="s">
        <v>118</v>
      </c>
      <c r="AU495" s="172" t="s">
        <v>93</v>
      </c>
      <c r="AY495" s="172" t="s">
        <v>117</v>
      </c>
      <c r="BE495" s="259">
        <f t="shared" si="54"/>
        <v>0</v>
      </c>
      <c r="BF495" s="259">
        <f t="shared" si="55"/>
        <v>0</v>
      </c>
      <c r="BG495" s="259">
        <f t="shared" si="56"/>
        <v>0</v>
      </c>
      <c r="BH495" s="259">
        <f t="shared" si="57"/>
        <v>0</v>
      </c>
      <c r="BI495" s="259">
        <f t="shared" si="58"/>
        <v>0</v>
      </c>
      <c r="BJ495" s="172" t="s">
        <v>16</v>
      </c>
      <c r="BK495" s="259">
        <f t="shared" si="59"/>
        <v>0</v>
      </c>
      <c r="BL495" s="172" t="s">
        <v>132</v>
      </c>
      <c r="BM495" s="172" t="s">
        <v>4181</v>
      </c>
    </row>
    <row r="496" spans="2:65" s="182" customFormat="1" ht="25.5" customHeight="1">
      <c r="B496" s="183"/>
      <c r="C496" s="151" t="s">
        <v>1651</v>
      </c>
      <c r="D496" s="151" t="s">
        <v>118</v>
      </c>
      <c r="E496" s="152" t="s">
        <v>4182</v>
      </c>
      <c r="F496" s="341" t="s">
        <v>4183</v>
      </c>
      <c r="G496" s="341"/>
      <c r="H496" s="341"/>
      <c r="I496" s="341"/>
      <c r="J496" s="153" t="s">
        <v>142</v>
      </c>
      <c r="K496" s="154">
        <v>5</v>
      </c>
      <c r="L496" s="342"/>
      <c r="M496" s="342"/>
      <c r="N496" s="343">
        <f t="shared" si="50"/>
        <v>0</v>
      </c>
      <c r="O496" s="343"/>
      <c r="P496" s="343"/>
      <c r="Q496" s="343"/>
      <c r="R496" s="186"/>
      <c r="T496" s="254" t="s">
        <v>5</v>
      </c>
      <c r="U496" s="255" t="s">
        <v>36</v>
      </c>
      <c r="V496" s="256"/>
      <c r="W496" s="257">
        <f t="shared" si="51"/>
        <v>0</v>
      </c>
      <c r="X496" s="257">
        <v>0</v>
      </c>
      <c r="Y496" s="257">
        <f t="shared" si="52"/>
        <v>0</v>
      </c>
      <c r="Z496" s="257">
        <v>0</v>
      </c>
      <c r="AA496" s="258">
        <f t="shared" si="53"/>
        <v>0</v>
      </c>
      <c r="AR496" s="172" t="s">
        <v>132</v>
      </c>
      <c r="AT496" s="172" t="s">
        <v>118</v>
      </c>
      <c r="AU496" s="172" t="s">
        <v>93</v>
      </c>
      <c r="AY496" s="172" t="s">
        <v>117</v>
      </c>
      <c r="BE496" s="259">
        <f t="shared" si="54"/>
        <v>0</v>
      </c>
      <c r="BF496" s="259">
        <f t="shared" si="55"/>
        <v>0</v>
      </c>
      <c r="BG496" s="259">
        <f t="shared" si="56"/>
        <v>0</v>
      </c>
      <c r="BH496" s="259">
        <f t="shared" si="57"/>
        <v>0</v>
      </c>
      <c r="BI496" s="259">
        <f t="shared" si="58"/>
        <v>0</v>
      </c>
      <c r="BJ496" s="172" t="s">
        <v>16</v>
      </c>
      <c r="BK496" s="259">
        <f t="shared" si="59"/>
        <v>0</v>
      </c>
      <c r="BL496" s="172" t="s">
        <v>132</v>
      </c>
      <c r="BM496" s="172" t="s">
        <v>4184</v>
      </c>
    </row>
    <row r="497" spans="2:65" s="182" customFormat="1" ht="25.5" customHeight="1">
      <c r="B497" s="183"/>
      <c r="C497" s="151" t="s">
        <v>1655</v>
      </c>
      <c r="D497" s="151" t="s">
        <v>118</v>
      </c>
      <c r="E497" s="152" t="s">
        <v>4185</v>
      </c>
      <c r="F497" s="341" t="s">
        <v>4186</v>
      </c>
      <c r="G497" s="341"/>
      <c r="H497" s="341"/>
      <c r="I497" s="341"/>
      <c r="J497" s="153" t="s">
        <v>142</v>
      </c>
      <c r="K497" s="154">
        <v>5</v>
      </c>
      <c r="L497" s="342"/>
      <c r="M497" s="342"/>
      <c r="N497" s="343">
        <f t="shared" si="50"/>
        <v>0</v>
      </c>
      <c r="O497" s="343"/>
      <c r="P497" s="343"/>
      <c r="Q497" s="343"/>
      <c r="R497" s="186"/>
      <c r="T497" s="254" t="s">
        <v>5</v>
      </c>
      <c r="U497" s="255" t="s">
        <v>36</v>
      </c>
      <c r="V497" s="256"/>
      <c r="W497" s="257">
        <f t="shared" si="51"/>
        <v>0</v>
      </c>
      <c r="X497" s="257">
        <v>0</v>
      </c>
      <c r="Y497" s="257">
        <f t="shared" si="52"/>
        <v>0</v>
      </c>
      <c r="Z497" s="257">
        <v>0</v>
      </c>
      <c r="AA497" s="258">
        <f t="shared" si="53"/>
        <v>0</v>
      </c>
      <c r="AR497" s="172" t="s">
        <v>132</v>
      </c>
      <c r="AT497" s="172" t="s">
        <v>118</v>
      </c>
      <c r="AU497" s="172" t="s">
        <v>93</v>
      </c>
      <c r="AY497" s="172" t="s">
        <v>117</v>
      </c>
      <c r="BE497" s="259">
        <f t="shared" si="54"/>
        <v>0</v>
      </c>
      <c r="BF497" s="259">
        <f t="shared" si="55"/>
        <v>0</v>
      </c>
      <c r="BG497" s="259">
        <f t="shared" si="56"/>
        <v>0</v>
      </c>
      <c r="BH497" s="259">
        <f t="shared" si="57"/>
        <v>0</v>
      </c>
      <c r="BI497" s="259">
        <f t="shared" si="58"/>
        <v>0</v>
      </c>
      <c r="BJ497" s="172" t="s">
        <v>16</v>
      </c>
      <c r="BK497" s="259">
        <f t="shared" si="59"/>
        <v>0</v>
      </c>
      <c r="BL497" s="172" t="s">
        <v>132</v>
      </c>
      <c r="BM497" s="172" t="s">
        <v>4187</v>
      </c>
    </row>
    <row r="498" spans="2:65" s="182" customFormat="1" ht="25.5" customHeight="1">
      <c r="B498" s="183"/>
      <c r="C498" s="151" t="s">
        <v>1659</v>
      </c>
      <c r="D498" s="151" t="s">
        <v>118</v>
      </c>
      <c r="E498" s="152" t="s">
        <v>4188</v>
      </c>
      <c r="F498" s="341" t="s">
        <v>4189</v>
      </c>
      <c r="G498" s="341"/>
      <c r="H498" s="341"/>
      <c r="I498" s="341"/>
      <c r="J498" s="153" t="s">
        <v>142</v>
      </c>
      <c r="K498" s="154">
        <v>5</v>
      </c>
      <c r="L498" s="342"/>
      <c r="M498" s="342"/>
      <c r="N498" s="343">
        <f aca="true" t="shared" si="60" ref="N498:N561">ROUND(L498*K498,2)</f>
        <v>0</v>
      </c>
      <c r="O498" s="343"/>
      <c r="P498" s="343"/>
      <c r="Q498" s="343"/>
      <c r="R498" s="186"/>
      <c r="T498" s="254" t="s">
        <v>5</v>
      </c>
      <c r="U498" s="255" t="s">
        <v>36</v>
      </c>
      <c r="V498" s="256"/>
      <c r="W498" s="257">
        <f aca="true" t="shared" si="61" ref="W498:W561">V498*K498</f>
        <v>0</v>
      </c>
      <c r="X498" s="257">
        <v>0</v>
      </c>
      <c r="Y498" s="257">
        <f aca="true" t="shared" si="62" ref="Y498:Y561">X498*K498</f>
        <v>0</v>
      </c>
      <c r="Z498" s="257">
        <v>0</v>
      </c>
      <c r="AA498" s="258">
        <f aca="true" t="shared" si="63" ref="AA498:AA561">Z498*K498</f>
        <v>0</v>
      </c>
      <c r="AR498" s="172" t="s">
        <v>132</v>
      </c>
      <c r="AT498" s="172" t="s">
        <v>118</v>
      </c>
      <c r="AU498" s="172" t="s">
        <v>93</v>
      </c>
      <c r="AY498" s="172" t="s">
        <v>117</v>
      </c>
      <c r="BE498" s="259">
        <f aca="true" t="shared" si="64" ref="BE498:BE561">IF(U498="základní",N498,0)</f>
        <v>0</v>
      </c>
      <c r="BF498" s="259">
        <f aca="true" t="shared" si="65" ref="BF498:BF561">IF(U498="snížená",N498,0)</f>
        <v>0</v>
      </c>
      <c r="BG498" s="259">
        <f aca="true" t="shared" si="66" ref="BG498:BG561">IF(U498="zákl. přenesená",N498,0)</f>
        <v>0</v>
      </c>
      <c r="BH498" s="259">
        <f aca="true" t="shared" si="67" ref="BH498:BH561">IF(U498="sníž. přenesená",N498,0)</f>
        <v>0</v>
      </c>
      <c r="BI498" s="259">
        <f aca="true" t="shared" si="68" ref="BI498:BI561">IF(U498="nulová",N498,0)</f>
        <v>0</v>
      </c>
      <c r="BJ498" s="172" t="s">
        <v>16</v>
      </c>
      <c r="BK498" s="259">
        <f aca="true" t="shared" si="69" ref="BK498:BK561">ROUND(L498*K498,2)</f>
        <v>0</v>
      </c>
      <c r="BL498" s="172" t="s">
        <v>132</v>
      </c>
      <c r="BM498" s="172" t="s">
        <v>4190</v>
      </c>
    </row>
    <row r="499" spans="2:65" s="182" customFormat="1" ht="25.5" customHeight="1">
      <c r="B499" s="183"/>
      <c r="C499" s="151" t="s">
        <v>1663</v>
      </c>
      <c r="D499" s="151" t="s">
        <v>118</v>
      </c>
      <c r="E499" s="152" t="s">
        <v>4191</v>
      </c>
      <c r="F499" s="341" t="s">
        <v>4192</v>
      </c>
      <c r="G499" s="341"/>
      <c r="H499" s="341"/>
      <c r="I499" s="341"/>
      <c r="J499" s="153" t="s">
        <v>142</v>
      </c>
      <c r="K499" s="154">
        <v>1</v>
      </c>
      <c r="L499" s="342"/>
      <c r="M499" s="342"/>
      <c r="N499" s="343">
        <f t="shared" si="60"/>
        <v>0</v>
      </c>
      <c r="O499" s="343"/>
      <c r="P499" s="343"/>
      <c r="Q499" s="343"/>
      <c r="R499" s="186"/>
      <c r="T499" s="254" t="s">
        <v>5</v>
      </c>
      <c r="U499" s="255" t="s">
        <v>36</v>
      </c>
      <c r="V499" s="256"/>
      <c r="W499" s="257">
        <f t="shared" si="61"/>
        <v>0</v>
      </c>
      <c r="X499" s="257">
        <v>0</v>
      </c>
      <c r="Y499" s="257">
        <f t="shared" si="62"/>
        <v>0</v>
      </c>
      <c r="Z499" s="257">
        <v>0</v>
      </c>
      <c r="AA499" s="258">
        <f t="shared" si="63"/>
        <v>0</v>
      </c>
      <c r="AR499" s="172" t="s">
        <v>132</v>
      </c>
      <c r="AT499" s="172" t="s">
        <v>118</v>
      </c>
      <c r="AU499" s="172" t="s">
        <v>93</v>
      </c>
      <c r="AY499" s="172" t="s">
        <v>117</v>
      </c>
      <c r="BE499" s="259">
        <f t="shared" si="64"/>
        <v>0</v>
      </c>
      <c r="BF499" s="259">
        <f t="shared" si="65"/>
        <v>0</v>
      </c>
      <c r="BG499" s="259">
        <f t="shared" si="66"/>
        <v>0</v>
      </c>
      <c r="BH499" s="259">
        <f t="shared" si="67"/>
        <v>0</v>
      </c>
      <c r="BI499" s="259">
        <f t="shared" si="68"/>
        <v>0</v>
      </c>
      <c r="BJ499" s="172" t="s">
        <v>16</v>
      </c>
      <c r="BK499" s="259">
        <f t="shared" si="69"/>
        <v>0</v>
      </c>
      <c r="BL499" s="172" t="s">
        <v>132</v>
      </c>
      <c r="BM499" s="172" t="s">
        <v>4193</v>
      </c>
    </row>
    <row r="500" spans="2:65" s="182" customFormat="1" ht="25.5" customHeight="1">
      <c r="B500" s="183"/>
      <c r="C500" s="151" t="s">
        <v>1667</v>
      </c>
      <c r="D500" s="151" t="s">
        <v>118</v>
      </c>
      <c r="E500" s="152" t="s">
        <v>4194</v>
      </c>
      <c r="F500" s="341" t="s">
        <v>4195</v>
      </c>
      <c r="G500" s="341"/>
      <c r="H500" s="341"/>
      <c r="I500" s="341"/>
      <c r="J500" s="153" t="s">
        <v>142</v>
      </c>
      <c r="K500" s="154">
        <v>1</v>
      </c>
      <c r="L500" s="342"/>
      <c r="M500" s="342"/>
      <c r="N500" s="343">
        <f t="shared" si="60"/>
        <v>0</v>
      </c>
      <c r="O500" s="343"/>
      <c r="P500" s="343"/>
      <c r="Q500" s="343"/>
      <c r="R500" s="186"/>
      <c r="T500" s="254" t="s">
        <v>5</v>
      </c>
      <c r="U500" s="255" t="s">
        <v>36</v>
      </c>
      <c r="V500" s="256"/>
      <c r="W500" s="257">
        <f t="shared" si="61"/>
        <v>0</v>
      </c>
      <c r="X500" s="257">
        <v>0</v>
      </c>
      <c r="Y500" s="257">
        <f t="shared" si="62"/>
        <v>0</v>
      </c>
      <c r="Z500" s="257">
        <v>0</v>
      </c>
      <c r="AA500" s="258">
        <f t="shared" si="63"/>
        <v>0</v>
      </c>
      <c r="AR500" s="172" t="s">
        <v>132</v>
      </c>
      <c r="AT500" s="172" t="s">
        <v>118</v>
      </c>
      <c r="AU500" s="172" t="s">
        <v>93</v>
      </c>
      <c r="AY500" s="172" t="s">
        <v>117</v>
      </c>
      <c r="BE500" s="259">
        <f t="shared" si="64"/>
        <v>0</v>
      </c>
      <c r="BF500" s="259">
        <f t="shared" si="65"/>
        <v>0</v>
      </c>
      <c r="BG500" s="259">
        <f t="shared" si="66"/>
        <v>0</v>
      </c>
      <c r="BH500" s="259">
        <f t="shared" si="67"/>
        <v>0</v>
      </c>
      <c r="BI500" s="259">
        <f t="shared" si="68"/>
        <v>0</v>
      </c>
      <c r="BJ500" s="172" t="s">
        <v>16</v>
      </c>
      <c r="BK500" s="259">
        <f t="shared" si="69"/>
        <v>0</v>
      </c>
      <c r="BL500" s="172" t="s">
        <v>132</v>
      </c>
      <c r="BM500" s="172" t="s">
        <v>4196</v>
      </c>
    </row>
    <row r="501" spans="2:65" s="182" customFormat="1" ht="25.5" customHeight="1">
      <c r="B501" s="183"/>
      <c r="C501" s="151" t="s">
        <v>1671</v>
      </c>
      <c r="D501" s="151" t="s">
        <v>118</v>
      </c>
      <c r="E501" s="152" t="s">
        <v>4197</v>
      </c>
      <c r="F501" s="341" t="s">
        <v>4198</v>
      </c>
      <c r="G501" s="341"/>
      <c r="H501" s="341"/>
      <c r="I501" s="341"/>
      <c r="J501" s="153" t="s">
        <v>142</v>
      </c>
      <c r="K501" s="154">
        <v>10</v>
      </c>
      <c r="L501" s="342"/>
      <c r="M501" s="342"/>
      <c r="N501" s="343">
        <f t="shared" si="60"/>
        <v>0</v>
      </c>
      <c r="O501" s="343"/>
      <c r="P501" s="343"/>
      <c r="Q501" s="343"/>
      <c r="R501" s="186"/>
      <c r="T501" s="254" t="s">
        <v>5</v>
      </c>
      <c r="U501" s="255" t="s">
        <v>36</v>
      </c>
      <c r="V501" s="256"/>
      <c r="W501" s="257">
        <f t="shared" si="61"/>
        <v>0</v>
      </c>
      <c r="X501" s="257">
        <v>0</v>
      </c>
      <c r="Y501" s="257">
        <f t="shared" si="62"/>
        <v>0</v>
      </c>
      <c r="Z501" s="257">
        <v>0</v>
      </c>
      <c r="AA501" s="258">
        <f t="shared" si="63"/>
        <v>0</v>
      </c>
      <c r="AR501" s="172" t="s">
        <v>132</v>
      </c>
      <c r="AT501" s="172" t="s">
        <v>118</v>
      </c>
      <c r="AU501" s="172" t="s">
        <v>93</v>
      </c>
      <c r="AY501" s="172" t="s">
        <v>117</v>
      </c>
      <c r="BE501" s="259">
        <f t="shared" si="64"/>
        <v>0</v>
      </c>
      <c r="BF501" s="259">
        <f t="shared" si="65"/>
        <v>0</v>
      </c>
      <c r="BG501" s="259">
        <f t="shared" si="66"/>
        <v>0</v>
      </c>
      <c r="BH501" s="259">
        <f t="shared" si="67"/>
        <v>0</v>
      </c>
      <c r="BI501" s="259">
        <f t="shared" si="68"/>
        <v>0</v>
      </c>
      <c r="BJ501" s="172" t="s">
        <v>16</v>
      </c>
      <c r="BK501" s="259">
        <f t="shared" si="69"/>
        <v>0</v>
      </c>
      <c r="BL501" s="172" t="s">
        <v>132</v>
      </c>
      <c r="BM501" s="172" t="s">
        <v>4199</v>
      </c>
    </row>
    <row r="502" spans="2:65" s="182" customFormat="1" ht="25.5" customHeight="1">
      <c r="B502" s="183"/>
      <c r="C502" s="151" t="s">
        <v>1675</v>
      </c>
      <c r="D502" s="151" t="s">
        <v>118</v>
      </c>
      <c r="E502" s="152" t="s">
        <v>4200</v>
      </c>
      <c r="F502" s="341" t="s">
        <v>4201</v>
      </c>
      <c r="G502" s="341"/>
      <c r="H502" s="341"/>
      <c r="I502" s="341"/>
      <c r="J502" s="153" t="s">
        <v>142</v>
      </c>
      <c r="K502" s="154">
        <v>10</v>
      </c>
      <c r="L502" s="342"/>
      <c r="M502" s="342"/>
      <c r="N502" s="343">
        <f t="shared" si="60"/>
        <v>0</v>
      </c>
      <c r="O502" s="343"/>
      <c r="P502" s="343"/>
      <c r="Q502" s="343"/>
      <c r="R502" s="186"/>
      <c r="T502" s="254" t="s">
        <v>5</v>
      </c>
      <c r="U502" s="255" t="s">
        <v>36</v>
      </c>
      <c r="V502" s="256"/>
      <c r="W502" s="257">
        <f t="shared" si="61"/>
        <v>0</v>
      </c>
      <c r="X502" s="257">
        <v>0</v>
      </c>
      <c r="Y502" s="257">
        <f t="shared" si="62"/>
        <v>0</v>
      </c>
      <c r="Z502" s="257">
        <v>0</v>
      </c>
      <c r="AA502" s="258">
        <f t="shared" si="63"/>
        <v>0</v>
      </c>
      <c r="AR502" s="172" t="s">
        <v>132</v>
      </c>
      <c r="AT502" s="172" t="s">
        <v>118</v>
      </c>
      <c r="AU502" s="172" t="s">
        <v>93</v>
      </c>
      <c r="AY502" s="172" t="s">
        <v>117</v>
      </c>
      <c r="BE502" s="259">
        <f t="shared" si="64"/>
        <v>0</v>
      </c>
      <c r="BF502" s="259">
        <f t="shared" si="65"/>
        <v>0</v>
      </c>
      <c r="BG502" s="259">
        <f t="shared" si="66"/>
        <v>0</v>
      </c>
      <c r="BH502" s="259">
        <f t="shared" si="67"/>
        <v>0</v>
      </c>
      <c r="BI502" s="259">
        <f t="shared" si="68"/>
        <v>0</v>
      </c>
      <c r="BJ502" s="172" t="s">
        <v>16</v>
      </c>
      <c r="BK502" s="259">
        <f t="shared" si="69"/>
        <v>0</v>
      </c>
      <c r="BL502" s="172" t="s">
        <v>132</v>
      </c>
      <c r="BM502" s="172" t="s">
        <v>4202</v>
      </c>
    </row>
    <row r="503" spans="2:65" s="182" customFormat="1" ht="25.5" customHeight="1">
      <c r="B503" s="183"/>
      <c r="C503" s="151" t="s">
        <v>1679</v>
      </c>
      <c r="D503" s="151" t="s">
        <v>118</v>
      </c>
      <c r="E503" s="152" t="s">
        <v>4203</v>
      </c>
      <c r="F503" s="341" t="s">
        <v>4204</v>
      </c>
      <c r="G503" s="341"/>
      <c r="H503" s="341"/>
      <c r="I503" s="341"/>
      <c r="J503" s="153" t="s">
        <v>142</v>
      </c>
      <c r="K503" s="154">
        <v>10</v>
      </c>
      <c r="L503" s="342"/>
      <c r="M503" s="342"/>
      <c r="N503" s="343">
        <f t="shared" si="60"/>
        <v>0</v>
      </c>
      <c r="O503" s="343"/>
      <c r="P503" s="343"/>
      <c r="Q503" s="343"/>
      <c r="R503" s="186"/>
      <c r="T503" s="254" t="s">
        <v>5</v>
      </c>
      <c r="U503" s="255" t="s">
        <v>36</v>
      </c>
      <c r="V503" s="256"/>
      <c r="W503" s="257">
        <f t="shared" si="61"/>
        <v>0</v>
      </c>
      <c r="X503" s="257">
        <v>0</v>
      </c>
      <c r="Y503" s="257">
        <f t="shared" si="62"/>
        <v>0</v>
      </c>
      <c r="Z503" s="257">
        <v>0</v>
      </c>
      <c r="AA503" s="258">
        <f t="shared" si="63"/>
        <v>0</v>
      </c>
      <c r="AR503" s="172" t="s">
        <v>132</v>
      </c>
      <c r="AT503" s="172" t="s">
        <v>118</v>
      </c>
      <c r="AU503" s="172" t="s">
        <v>93</v>
      </c>
      <c r="AY503" s="172" t="s">
        <v>117</v>
      </c>
      <c r="BE503" s="259">
        <f t="shared" si="64"/>
        <v>0</v>
      </c>
      <c r="BF503" s="259">
        <f t="shared" si="65"/>
        <v>0</v>
      </c>
      <c r="BG503" s="259">
        <f t="shared" si="66"/>
        <v>0</v>
      </c>
      <c r="BH503" s="259">
        <f t="shared" si="67"/>
        <v>0</v>
      </c>
      <c r="BI503" s="259">
        <f t="shared" si="68"/>
        <v>0</v>
      </c>
      <c r="BJ503" s="172" t="s">
        <v>16</v>
      </c>
      <c r="BK503" s="259">
        <f t="shared" si="69"/>
        <v>0</v>
      </c>
      <c r="BL503" s="172" t="s">
        <v>132</v>
      </c>
      <c r="BM503" s="172" t="s">
        <v>4205</v>
      </c>
    </row>
    <row r="504" spans="2:65" s="182" customFormat="1" ht="25.5" customHeight="1">
      <c r="B504" s="183"/>
      <c r="C504" s="151" t="s">
        <v>1683</v>
      </c>
      <c r="D504" s="151" t="s">
        <v>118</v>
      </c>
      <c r="E504" s="152" t="s">
        <v>4206</v>
      </c>
      <c r="F504" s="341" t="s">
        <v>4207</v>
      </c>
      <c r="G504" s="341"/>
      <c r="H504" s="341"/>
      <c r="I504" s="341"/>
      <c r="J504" s="153" t="s">
        <v>142</v>
      </c>
      <c r="K504" s="154">
        <v>10</v>
      </c>
      <c r="L504" s="342"/>
      <c r="M504" s="342"/>
      <c r="N504" s="343">
        <f t="shared" si="60"/>
        <v>0</v>
      </c>
      <c r="O504" s="343"/>
      <c r="P504" s="343"/>
      <c r="Q504" s="343"/>
      <c r="R504" s="186"/>
      <c r="T504" s="254" t="s">
        <v>5</v>
      </c>
      <c r="U504" s="255" t="s">
        <v>36</v>
      </c>
      <c r="V504" s="256"/>
      <c r="W504" s="257">
        <f t="shared" si="61"/>
        <v>0</v>
      </c>
      <c r="X504" s="257">
        <v>0</v>
      </c>
      <c r="Y504" s="257">
        <f t="shared" si="62"/>
        <v>0</v>
      </c>
      <c r="Z504" s="257">
        <v>0</v>
      </c>
      <c r="AA504" s="258">
        <f t="shared" si="63"/>
        <v>0</v>
      </c>
      <c r="AR504" s="172" t="s">
        <v>132</v>
      </c>
      <c r="AT504" s="172" t="s">
        <v>118</v>
      </c>
      <c r="AU504" s="172" t="s">
        <v>93</v>
      </c>
      <c r="AY504" s="172" t="s">
        <v>117</v>
      </c>
      <c r="BE504" s="259">
        <f t="shared" si="64"/>
        <v>0</v>
      </c>
      <c r="BF504" s="259">
        <f t="shared" si="65"/>
        <v>0</v>
      </c>
      <c r="BG504" s="259">
        <f t="shared" si="66"/>
        <v>0</v>
      </c>
      <c r="BH504" s="259">
        <f t="shared" si="67"/>
        <v>0</v>
      </c>
      <c r="BI504" s="259">
        <f t="shared" si="68"/>
        <v>0</v>
      </c>
      <c r="BJ504" s="172" t="s">
        <v>16</v>
      </c>
      <c r="BK504" s="259">
        <f t="shared" si="69"/>
        <v>0</v>
      </c>
      <c r="BL504" s="172" t="s">
        <v>132</v>
      </c>
      <c r="BM504" s="172" t="s">
        <v>4208</v>
      </c>
    </row>
    <row r="505" spans="2:65" s="182" customFormat="1" ht="25.5" customHeight="1">
      <c r="B505" s="183"/>
      <c r="C505" s="151" t="s">
        <v>1687</v>
      </c>
      <c r="D505" s="151" t="s">
        <v>118</v>
      </c>
      <c r="E505" s="152" t="s">
        <v>4209</v>
      </c>
      <c r="F505" s="341" t="s">
        <v>4210</v>
      </c>
      <c r="G505" s="341"/>
      <c r="H505" s="341"/>
      <c r="I505" s="341"/>
      <c r="J505" s="153" t="s">
        <v>142</v>
      </c>
      <c r="K505" s="154">
        <v>10</v>
      </c>
      <c r="L505" s="342"/>
      <c r="M505" s="342"/>
      <c r="N505" s="343">
        <f t="shared" si="60"/>
        <v>0</v>
      </c>
      <c r="O505" s="343"/>
      <c r="P505" s="343"/>
      <c r="Q505" s="343"/>
      <c r="R505" s="186"/>
      <c r="T505" s="254" t="s">
        <v>5</v>
      </c>
      <c r="U505" s="255" t="s">
        <v>36</v>
      </c>
      <c r="V505" s="256"/>
      <c r="W505" s="257">
        <f t="shared" si="61"/>
        <v>0</v>
      </c>
      <c r="X505" s="257">
        <v>0</v>
      </c>
      <c r="Y505" s="257">
        <f t="shared" si="62"/>
        <v>0</v>
      </c>
      <c r="Z505" s="257">
        <v>0</v>
      </c>
      <c r="AA505" s="258">
        <f t="shared" si="63"/>
        <v>0</v>
      </c>
      <c r="AR505" s="172" t="s">
        <v>132</v>
      </c>
      <c r="AT505" s="172" t="s">
        <v>118</v>
      </c>
      <c r="AU505" s="172" t="s">
        <v>93</v>
      </c>
      <c r="AY505" s="172" t="s">
        <v>117</v>
      </c>
      <c r="BE505" s="259">
        <f t="shared" si="64"/>
        <v>0</v>
      </c>
      <c r="BF505" s="259">
        <f t="shared" si="65"/>
        <v>0</v>
      </c>
      <c r="BG505" s="259">
        <f t="shared" si="66"/>
        <v>0</v>
      </c>
      <c r="BH505" s="259">
        <f t="shared" si="67"/>
        <v>0</v>
      </c>
      <c r="BI505" s="259">
        <f t="shared" si="68"/>
        <v>0</v>
      </c>
      <c r="BJ505" s="172" t="s">
        <v>16</v>
      </c>
      <c r="BK505" s="259">
        <f t="shared" si="69"/>
        <v>0</v>
      </c>
      <c r="BL505" s="172" t="s">
        <v>132</v>
      </c>
      <c r="BM505" s="172" t="s">
        <v>4211</v>
      </c>
    </row>
    <row r="506" spans="2:65" s="182" customFormat="1" ht="25.5" customHeight="1">
      <c r="B506" s="183"/>
      <c r="C506" s="151" t="s">
        <v>1691</v>
      </c>
      <c r="D506" s="151" t="s">
        <v>118</v>
      </c>
      <c r="E506" s="152" t="s">
        <v>4212</v>
      </c>
      <c r="F506" s="341" t="s">
        <v>4213</v>
      </c>
      <c r="G506" s="341"/>
      <c r="H506" s="341"/>
      <c r="I506" s="341"/>
      <c r="J506" s="153" t="s">
        <v>142</v>
      </c>
      <c r="K506" s="154">
        <v>1</v>
      </c>
      <c r="L506" s="342"/>
      <c r="M506" s="342"/>
      <c r="N506" s="343">
        <f t="shared" si="60"/>
        <v>0</v>
      </c>
      <c r="O506" s="343"/>
      <c r="P506" s="343"/>
      <c r="Q506" s="343"/>
      <c r="R506" s="186"/>
      <c r="T506" s="254" t="s">
        <v>5</v>
      </c>
      <c r="U506" s="255" t="s">
        <v>36</v>
      </c>
      <c r="V506" s="256"/>
      <c r="W506" s="257">
        <f t="shared" si="61"/>
        <v>0</v>
      </c>
      <c r="X506" s="257">
        <v>0</v>
      </c>
      <c r="Y506" s="257">
        <f t="shared" si="62"/>
        <v>0</v>
      </c>
      <c r="Z506" s="257">
        <v>0</v>
      </c>
      <c r="AA506" s="258">
        <f t="shared" si="63"/>
        <v>0</v>
      </c>
      <c r="AR506" s="172" t="s">
        <v>132</v>
      </c>
      <c r="AT506" s="172" t="s">
        <v>118</v>
      </c>
      <c r="AU506" s="172" t="s">
        <v>93</v>
      </c>
      <c r="AY506" s="172" t="s">
        <v>117</v>
      </c>
      <c r="BE506" s="259">
        <f t="shared" si="64"/>
        <v>0</v>
      </c>
      <c r="BF506" s="259">
        <f t="shared" si="65"/>
        <v>0</v>
      </c>
      <c r="BG506" s="259">
        <f t="shared" si="66"/>
        <v>0</v>
      </c>
      <c r="BH506" s="259">
        <f t="shared" si="67"/>
        <v>0</v>
      </c>
      <c r="BI506" s="259">
        <f t="shared" si="68"/>
        <v>0</v>
      </c>
      <c r="BJ506" s="172" t="s">
        <v>16</v>
      </c>
      <c r="BK506" s="259">
        <f t="shared" si="69"/>
        <v>0</v>
      </c>
      <c r="BL506" s="172" t="s">
        <v>132</v>
      </c>
      <c r="BM506" s="172" t="s">
        <v>4214</v>
      </c>
    </row>
    <row r="507" spans="2:65" s="182" customFormat="1" ht="25.5" customHeight="1">
      <c r="B507" s="183"/>
      <c r="C507" s="151" t="s">
        <v>1695</v>
      </c>
      <c r="D507" s="151" t="s">
        <v>118</v>
      </c>
      <c r="E507" s="152" t="s">
        <v>4215</v>
      </c>
      <c r="F507" s="341" t="s">
        <v>4216</v>
      </c>
      <c r="G507" s="341"/>
      <c r="H507" s="341"/>
      <c r="I507" s="341"/>
      <c r="J507" s="153" t="s">
        <v>142</v>
      </c>
      <c r="K507" s="154">
        <v>1</v>
      </c>
      <c r="L507" s="342"/>
      <c r="M507" s="342"/>
      <c r="N507" s="343">
        <f t="shared" si="60"/>
        <v>0</v>
      </c>
      <c r="O507" s="343"/>
      <c r="P507" s="343"/>
      <c r="Q507" s="343"/>
      <c r="R507" s="186"/>
      <c r="T507" s="254" t="s">
        <v>5</v>
      </c>
      <c r="U507" s="255" t="s">
        <v>36</v>
      </c>
      <c r="V507" s="256"/>
      <c r="W507" s="257">
        <f t="shared" si="61"/>
        <v>0</v>
      </c>
      <c r="X507" s="257">
        <v>0</v>
      </c>
      <c r="Y507" s="257">
        <f t="shared" si="62"/>
        <v>0</v>
      </c>
      <c r="Z507" s="257">
        <v>0</v>
      </c>
      <c r="AA507" s="258">
        <f t="shared" si="63"/>
        <v>0</v>
      </c>
      <c r="AR507" s="172" t="s">
        <v>132</v>
      </c>
      <c r="AT507" s="172" t="s">
        <v>118</v>
      </c>
      <c r="AU507" s="172" t="s">
        <v>93</v>
      </c>
      <c r="AY507" s="172" t="s">
        <v>117</v>
      </c>
      <c r="BE507" s="259">
        <f t="shared" si="64"/>
        <v>0</v>
      </c>
      <c r="BF507" s="259">
        <f t="shared" si="65"/>
        <v>0</v>
      </c>
      <c r="BG507" s="259">
        <f t="shared" si="66"/>
        <v>0</v>
      </c>
      <c r="BH507" s="259">
        <f t="shared" si="67"/>
        <v>0</v>
      </c>
      <c r="BI507" s="259">
        <f t="shared" si="68"/>
        <v>0</v>
      </c>
      <c r="BJ507" s="172" t="s">
        <v>16</v>
      </c>
      <c r="BK507" s="259">
        <f t="shared" si="69"/>
        <v>0</v>
      </c>
      <c r="BL507" s="172" t="s">
        <v>132</v>
      </c>
      <c r="BM507" s="172" t="s">
        <v>4217</v>
      </c>
    </row>
    <row r="508" spans="2:65" s="182" customFormat="1" ht="25.5" customHeight="1">
      <c r="B508" s="183"/>
      <c r="C508" s="151" t="s">
        <v>1699</v>
      </c>
      <c r="D508" s="151" t="s">
        <v>118</v>
      </c>
      <c r="E508" s="152" t="s">
        <v>4218</v>
      </c>
      <c r="F508" s="341" t="s">
        <v>4219</v>
      </c>
      <c r="G508" s="341"/>
      <c r="H508" s="341"/>
      <c r="I508" s="341"/>
      <c r="J508" s="153" t="s">
        <v>142</v>
      </c>
      <c r="K508" s="154">
        <v>1</v>
      </c>
      <c r="L508" s="342"/>
      <c r="M508" s="342"/>
      <c r="N508" s="343">
        <f t="shared" si="60"/>
        <v>0</v>
      </c>
      <c r="O508" s="343"/>
      <c r="P508" s="343"/>
      <c r="Q508" s="343"/>
      <c r="R508" s="186"/>
      <c r="T508" s="254" t="s">
        <v>5</v>
      </c>
      <c r="U508" s="255" t="s">
        <v>36</v>
      </c>
      <c r="V508" s="256"/>
      <c r="W508" s="257">
        <f t="shared" si="61"/>
        <v>0</v>
      </c>
      <c r="X508" s="257">
        <v>0</v>
      </c>
      <c r="Y508" s="257">
        <f t="shared" si="62"/>
        <v>0</v>
      </c>
      <c r="Z508" s="257">
        <v>0</v>
      </c>
      <c r="AA508" s="258">
        <f t="shared" si="63"/>
        <v>0</v>
      </c>
      <c r="AR508" s="172" t="s">
        <v>132</v>
      </c>
      <c r="AT508" s="172" t="s">
        <v>118</v>
      </c>
      <c r="AU508" s="172" t="s">
        <v>93</v>
      </c>
      <c r="AY508" s="172" t="s">
        <v>117</v>
      </c>
      <c r="BE508" s="259">
        <f t="shared" si="64"/>
        <v>0</v>
      </c>
      <c r="BF508" s="259">
        <f t="shared" si="65"/>
        <v>0</v>
      </c>
      <c r="BG508" s="259">
        <f t="shared" si="66"/>
        <v>0</v>
      </c>
      <c r="BH508" s="259">
        <f t="shared" si="67"/>
        <v>0</v>
      </c>
      <c r="BI508" s="259">
        <f t="shared" si="68"/>
        <v>0</v>
      </c>
      <c r="BJ508" s="172" t="s">
        <v>16</v>
      </c>
      <c r="BK508" s="259">
        <f t="shared" si="69"/>
        <v>0</v>
      </c>
      <c r="BL508" s="172" t="s">
        <v>132</v>
      </c>
      <c r="BM508" s="172" t="s">
        <v>4220</v>
      </c>
    </row>
    <row r="509" spans="2:65" s="182" customFormat="1" ht="25.5" customHeight="1">
      <c r="B509" s="183"/>
      <c r="C509" s="151" t="s">
        <v>1703</v>
      </c>
      <c r="D509" s="151" t="s">
        <v>118</v>
      </c>
      <c r="E509" s="152" t="s">
        <v>4221</v>
      </c>
      <c r="F509" s="341" t="s">
        <v>4222</v>
      </c>
      <c r="G509" s="341"/>
      <c r="H509" s="341"/>
      <c r="I509" s="341"/>
      <c r="J509" s="153" t="s">
        <v>142</v>
      </c>
      <c r="K509" s="154">
        <v>1</v>
      </c>
      <c r="L509" s="342"/>
      <c r="M509" s="342"/>
      <c r="N509" s="343">
        <f t="shared" si="60"/>
        <v>0</v>
      </c>
      <c r="O509" s="343"/>
      <c r="P509" s="343"/>
      <c r="Q509" s="343"/>
      <c r="R509" s="186"/>
      <c r="T509" s="254" t="s">
        <v>5</v>
      </c>
      <c r="U509" s="255" t="s">
        <v>36</v>
      </c>
      <c r="V509" s="256"/>
      <c r="W509" s="257">
        <f t="shared" si="61"/>
        <v>0</v>
      </c>
      <c r="X509" s="257">
        <v>0</v>
      </c>
      <c r="Y509" s="257">
        <f t="shared" si="62"/>
        <v>0</v>
      </c>
      <c r="Z509" s="257">
        <v>0</v>
      </c>
      <c r="AA509" s="258">
        <f t="shared" si="63"/>
        <v>0</v>
      </c>
      <c r="AR509" s="172" t="s">
        <v>132</v>
      </c>
      <c r="AT509" s="172" t="s">
        <v>118</v>
      </c>
      <c r="AU509" s="172" t="s">
        <v>93</v>
      </c>
      <c r="AY509" s="172" t="s">
        <v>117</v>
      </c>
      <c r="BE509" s="259">
        <f t="shared" si="64"/>
        <v>0</v>
      </c>
      <c r="BF509" s="259">
        <f t="shared" si="65"/>
        <v>0</v>
      </c>
      <c r="BG509" s="259">
        <f t="shared" si="66"/>
        <v>0</v>
      </c>
      <c r="BH509" s="259">
        <f t="shared" si="67"/>
        <v>0</v>
      </c>
      <c r="BI509" s="259">
        <f t="shared" si="68"/>
        <v>0</v>
      </c>
      <c r="BJ509" s="172" t="s">
        <v>16</v>
      </c>
      <c r="BK509" s="259">
        <f t="shared" si="69"/>
        <v>0</v>
      </c>
      <c r="BL509" s="172" t="s">
        <v>132</v>
      </c>
      <c r="BM509" s="172" t="s">
        <v>4223</v>
      </c>
    </row>
    <row r="510" spans="2:65" s="182" customFormat="1" ht="25.5" customHeight="1">
      <c r="B510" s="183"/>
      <c r="C510" s="151" t="s">
        <v>1707</v>
      </c>
      <c r="D510" s="151" t="s">
        <v>118</v>
      </c>
      <c r="E510" s="152" t="s">
        <v>4224</v>
      </c>
      <c r="F510" s="341" t="s">
        <v>4225</v>
      </c>
      <c r="G510" s="341"/>
      <c r="H510" s="341"/>
      <c r="I510" s="341"/>
      <c r="J510" s="153" t="s">
        <v>142</v>
      </c>
      <c r="K510" s="154">
        <v>1</v>
      </c>
      <c r="L510" s="342"/>
      <c r="M510" s="342"/>
      <c r="N510" s="343">
        <f t="shared" si="60"/>
        <v>0</v>
      </c>
      <c r="O510" s="343"/>
      <c r="P510" s="343"/>
      <c r="Q510" s="343"/>
      <c r="R510" s="186"/>
      <c r="T510" s="254" t="s">
        <v>5</v>
      </c>
      <c r="U510" s="255" t="s">
        <v>36</v>
      </c>
      <c r="V510" s="256"/>
      <c r="W510" s="257">
        <f t="shared" si="61"/>
        <v>0</v>
      </c>
      <c r="X510" s="257">
        <v>0</v>
      </c>
      <c r="Y510" s="257">
        <f t="shared" si="62"/>
        <v>0</v>
      </c>
      <c r="Z510" s="257">
        <v>0</v>
      </c>
      <c r="AA510" s="258">
        <f t="shared" si="63"/>
        <v>0</v>
      </c>
      <c r="AR510" s="172" t="s">
        <v>132</v>
      </c>
      <c r="AT510" s="172" t="s">
        <v>118</v>
      </c>
      <c r="AU510" s="172" t="s">
        <v>93</v>
      </c>
      <c r="AY510" s="172" t="s">
        <v>117</v>
      </c>
      <c r="BE510" s="259">
        <f t="shared" si="64"/>
        <v>0</v>
      </c>
      <c r="BF510" s="259">
        <f t="shared" si="65"/>
        <v>0</v>
      </c>
      <c r="BG510" s="259">
        <f t="shared" si="66"/>
        <v>0</v>
      </c>
      <c r="BH510" s="259">
        <f t="shared" si="67"/>
        <v>0</v>
      </c>
      <c r="BI510" s="259">
        <f t="shared" si="68"/>
        <v>0</v>
      </c>
      <c r="BJ510" s="172" t="s">
        <v>16</v>
      </c>
      <c r="BK510" s="259">
        <f t="shared" si="69"/>
        <v>0</v>
      </c>
      <c r="BL510" s="172" t="s">
        <v>132</v>
      </c>
      <c r="BM510" s="172" t="s">
        <v>4226</v>
      </c>
    </row>
    <row r="511" spans="2:65" s="182" customFormat="1" ht="25.5" customHeight="1">
      <c r="B511" s="183"/>
      <c r="C511" s="151" t="s">
        <v>1711</v>
      </c>
      <c r="D511" s="151" t="s">
        <v>118</v>
      </c>
      <c r="E511" s="152" t="s">
        <v>4227</v>
      </c>
      <c r="F511" s="341" t="s">
        <v>4228</v>
      </c>
      <c r="G511" s="341"/>
      <c r="H511" s="341"/>
      <c r="I511" s="341"/>
      <c r="J511" s="153" t="s">
        <v>142</v>
      </c>
      <c r="K511" s="154">
        <v>1</v>
      </c>
      <c r="L511" s="342"/>
      <c r="M511" s="342"/>
      <c r="N511" s="343">
        <f t="shared" si="60"/>
        <v>0</v>
      </c>
      <c r="O511" s="343"/>
      <c r="P511" s="343"/>
      <c r="Q511" s="343"/>
      <c r="R511" s="186"/>
      <c r="T511" s="254" t="s">
        <v>5</v>
      </c>
      <c r="U511" s="255" t="s">
        <v>36</v>
      </c>
      <c r="V511" s="256"/>
      <c r="W511" s="257">
        <f t="shared" si="61"/>
        <v>0</v>
      </c>
      <c r="X511" s="257">
        <v>0</v>
      </c>
      <c r="Y511" s="257">
        <f t="shared" si="62"/>
        <v>0</v>
      </c>
      <c r="Z511" s="257">
        <v>0</v>
      </c>
      <c r="AA511" s="258">
        <f t="shared" si="63"/>
        <v>0</v>
      </c>
      <c r="AR511" s="172" t="s">
        <v>132</v>
      </c>
      <c r="AT511" s="172" t="s">
        <v>118</v>
      </c>
      <c r="AU511" s="172" t="s">
        <v>93</v>
      </c>
      <c r="AY511" s="172" t="s">
        <v>117</v>
      </c>
      <c r="BE511" s="259">
        <f t="shared" si="64"/>
        <v>0</v>
      </c>
      <c r="BF511" s="259">
        <f t="shared" si="65"/>
        <v>0</v>
      </c>
      <c r="BG511" s="259">
        <f t="shared" si="66"/>
        <v>0</v>
      </c>
      <c r="BH511" s="259">
        <f t="shared" si="67"/>
        <v>0</v>
      </c>
      <c r="BI511" s="259">
        <f t="shared" si="68"/>
        <v>0</v>
      </c>
      <c r="BJ511" s="172" t="s">
        <v>16</v>
      </c>
      <c r="BK511" s="259">
        <f t="shared" si="69"/>
        <v>0</v>
      </c>
      <c r="BL511" s="172" t="s">
        <v>132</v>
      </c>
      <c r="BM511" s="172" t="s">
        <v>4229</v>
      </c>
    </row>
    <row r="512" spans="2:65" s="182" customFormat="1" ht="25.5" customHeight="1">
      <c r="B512" s="183"/>
      <c r="C512" s="151" t="s">
        <v>1715</v>
      </c>
      <c r="D512" s="151" t="s">
        <v>118</v>
      </c>
      <c r="E512" s="152" t="s">
        <v>4230</v>
      </c>
      <c r="F512" s="341" t="s">
        <v>4231</v>
      </c>
      <c r="G512" s="341"/>
      <c r="H512" s="341"/>
      <c r="I512" s="341"/>
      <c r="J512" s="153" t="s">
        <v>142</v>
      </c>
      <c r="K512" s="154">
        <v>1</v>
      </c>
      <c r="L512" s="342"/>
      <c r="M512" s="342"/>
      <c r="N512" s="343">
        <f t="shared" si="60"/>
        <v>0</v>
      </c>
      <c r="O512" s="343"/>
      <c r="P512" s="343"/>
      <c r="Q512" s="343"/>
      <c r="R512" s="186"/>
      <c r="T512" s="254" t="s">
        <v>5</v>
      </c>
      <c r="U512" s="255" t="s">
        <v>36</v>
      </c>
      <c r="V512" s="256"/>
      <c r="W512" s="257">
        <f t="shared" si="61"/>
        <v>0</v>
      </c>
      <c r="X512" s="257">
        <v>0</v>
      </c>
      <c r="Y512" s="257">
        <f t="shared" si="62"/>
        <v>0</v>
      </c>
      <c r="Z512" s="257">
        <v>0</v>
      </c>
      <c r="AA512" s="258">
        <f t="shared" si="63"/>
        <v>0</v>
      </c>
      <c r="AR512" s="172" t="s">
        <v>132</v>
      </c>
      <c r="AT512" s="172" t="s">
        <v>118</v>
      </c>
      <c r="AU512" s="172" t="s">
        <v>93</v>
      </c>
      <c r="AY512" s="172" t="s">
        <v>117</v>
      </c>
      <c r="BE512" s="259">
        <f t="shared" si="64"/>
        <v>0</v>
      </c>
      <c r="BF512" s="259">
        <f t="shared" si="65"/>
        <v>0</v>
      </c>
      <c r="BG512" s="259">
        <f t="shared" si="66"/>
        <v>0</v>
      </c>
      <c r="BH512" s="259">
        <f t="shared" si="67"/>
        <v>0</v>
      </c>
      <c r="BI512" s="259">
        <f t="shared" si="68"/>
        <v>0</v>
      </c>
      <c r="BJ512" s="172" t="s">
        <v>16</v>
      </c>
      <c r="BK512" s="259">
        <f t="shared" si="69"/>
        <v>0</v>
      </c>
      <c r="BL512" s="172" t="s">
        <v>132</v>
      </c>
      <c r="BM512" s="172" t="s">
        <v>4232</v>
      </c>
    </row>
    <row r="513" spans="2:65" s="182" customFormat="1" ht="25.5" customHeight="1">
      <c r="B513" s="183"/>
      <c r="C513" s="151" t="s">
        <v>1719</v>
      </c>
      <c r="D513" s="151" t="s">
        <v>118</v>
      </c>
      <c r="E513" s="152" t="s">
        <v>4233</v>
      </c>
      <c r="F513" s="341" t="s">
        <v>4234</v>
      </c>
      <c r="G513" s="341"/>
      <c r="H513" s="341"/>
      <c r="I513" s="341"/>
      <c r="J513" s="153" t="s">
        <v>142</v>
      </c>
      <c r="K513" s="154">
        <v>1</v>
      </c>
      <c r="L513" s="342"/>
      <c r="M513" s="342"/>
      <c r="N513" s="343">
        <f t="shared" si="60"/>
        <v>0</v>
      </c>
      <c r="O513" s="343"/>
      <c r="P513" s="343"/>
      <c r="Q513" s="343"/>
      <c r="R513" s="186"/>
      <c r="T513" s="254" t="s">
        <v>5</v>
      </c>
      <c r="U513" s="255" t="s">
        <v>36</v>
      </c>
      <c r="V513" s="256"/>
      <c r="W513" s="257">
        <f t="shared" si="61"/>
        <v>0</v>
      </c>
      <c r="X513" s="257">
        <v>0</v>
      </c>
      <c r="Y513" s="257">
        <f t="shared" si="62"/>
        <v>0</v>
      </c>
      <c r="Z513" s="257">
        <v>0</v>
      </c>
      <c r="AA513" s="258">
        <f t="shared" si="63"/>
        <v>0</v>
      </c>
      <c r="AR513" s="172" t="s">
        <v>132</v>
      </c>
      <c r="AT513" s="172" t="s">
        <v>118</v>
      </c>
      <c r="AU513" s="172" t="s">
        <v>93</v>
      </c>
      <c r="AY513" s="172" t="s">
        <v>117</v>
      </c>
      <c r="BE513" s="259">
        <f t="shared" si="64"/>
        <v>0</v>
      </c>
      <c r="BF513" s="259">
        <f t="shared" si="65"/>
        <v>0</v>
      </c>
      <c r="BG513" s="259">
        <f t="shared" si="66"/>
        <v>0</v>
      </c>
      <c r="BH513" s="259">
        <f t="shared" si="67"/>
        <v>0</v>
      </c>
      <c r="BI513" s="259">
        <f t="shared" si="68"/>
        <v>0</v>
      </c>
      <c r="BJ513" s="172" t="s">
        <v>16</v>
      </c>
      <c r="BK513" s="259">
        <f t="shared" si="69"/>
        <v>0</v>
      </c>
      <c r="BL513" s="172" t="s">
        <v>132</v>
      </c>
      <c r="BM513" s="172" t="s">
        <v>4235</v>
      </c>
    </row>
    <row r="514" spans="2:65" s="182" customFormat="1" ht="25.5" customHeight="1">
      <c r="B514" s="183"/>
      <c r="C514" s="151" t="s">
        <v>1723</v>
      </c>
      <c r="D514" s="151" t="s">
        <v>118</v>
      </c>
      <c r="E514" s="152" t="s">
        <v>4236</v>
      </c>
      <c r="F514" s="341" t="s">
        <v>4237</v>
      </c>
      <c r="G514" s="341"/>
      <c r="H514" s="341"/>
      <c r="I514" s="341"/>
      <c r="J514" s="153" t="s">
        <v>142</v>
      </c>
      <c r="K514" s="154">
        <v>1</v>
      </c>
      <c r="L514" s="342"/>
      <c r="M514" s="342"/>
      <c r="N514" s="343">
        <f t="shared" si="60"/>
        <v>0</v>
      </c>
      <c r="O514" s="343"/>
      <c r="P514" s="343"/>
      <c r="Q514" s="343"/>
      <c r="R514" s="186"/>
      <c r="T514" s="254" t="s">
        <v>5</v>
      </c>
      <c r="U514" s="255" t="s">
        <v>36</v>
      </c>
      <c r="V514" s="256"/>
      <c r="W514" s="257">
        <f t="shared" si="61"/>
        <v>0</v>
      </c>
      <c r="X514" s="257">
        <v>0</v>
      </c>
      <c r="Y514" s="257">
        <f t="shared" si="62"/>
        <v>0</v>
      </c>
      <c r="Z514" s="257">
        <v>0</v>
      </c>
      <c r="AA514" s="258">
        <f t="shared" si="63"/>
        <v>0</v>
      </c>
      <c r="AR514" s="172" t="s">
        <v>132</v>
      </c>
      <c r="AT514" s="172" t="s">
        <v>118</v>
      </c>
      <c r="AU514" s="172" t="s">
        <v>93</v>
      </c>
      <c r="AY514" s="172" t="s">
        <v>117</v>
      </c>
      <c r="BE514" s="259">
        <f t="shared" si="64"/>
        <v>0</v>
      </c>
      <c r="BF514" s="259">
        <f t="shared" si="65"/>
        <v>0</v>
      </c>
      <c r="BG514" s="259">
        <f t="shared" si="66"/>
        <v>0</v>
      </c>
      <c r="BH514" s="259">
        <f t="shared" si="67"/>
        <v>0</v>
      </c>
      <c r="BI514" s="259">
        <f t="shared" si="68"/>
        <v>0</v>
      </c>
      <c r="BJ514" s="172" t="s">
        <v>16</v>
      </c>
      <c r="BK514" s="259">
        <f t="shared" si="69"/>
        <v>0</v>
      </c>
      <c r="BL514" s="172" t="s">
        <v>132</v>
      </c>
      <c r="BM514" s="172" t="s">
        <v>4238</v>
      </c>
    </row>
    <row r="515" spans="2:65" s="182" customFormat="1" ht="25.5" customHeight="1">
      <c r="B515" s="183"/>
      <c r="C515" s="151" t="s">
        <v>1727</v>
      </c>
      <c r="D515" s="151" t="s">
        <v>118</v>
      </c>
      <c r="E515" s="152" t="s">
        <v>4239</v>
      </c>
      <c r="F515" s="341" t="s">
        <v>4240</v>
      </c>
      <c r="G515" s="341"/>
      <c r="H515" s="341"/>
      <c r="I515" s="341"/>
      <c r="J515" s="153" t="s">
        <v>142</v>
      </c>
      <c r="K515" s="154">
        <v>1</v>
      </c>
      <c r="L515" s="342"/>
      <c r="M515" s="342"/>
      <c r="N515" s="343">
        <f t="shared" si="60"/>
        <v>0</v>
      </c>
      <c r="O515" s="343"/>
      <c r="P515" s="343"/>
      <c r="Q515" s="343"/>
      <c r="R515" s="186"/>
      <c r="T515" s="254" t="s">
        <v>5</v>
      </c>
      <c r="U515" s="255" t="s">
        <v>36</v>
      </c>
      <c r="V515" s="256"/>
      <c r="W515" s="257">
        <f t="shared" si="61"/>
        <v>0</v>
      </c>
      <c r="X515" s="257">
        <v>0</v>
      </c>
      <c r="Y515" s="257">
        <f t="shared" si="62"/>
        <v>0</v>
      </c>
      <c r="Z515" s="257">
        <v>0</v>
      </c>
      <c r="AA515" s="258">
        <f t="shared" si="63"/>
        <v>0</v>
      </c>
      <c r="AR515" s="172" t="s">
        <v>132</v>
      </c>
      <c r="AT515" s="172" t="s">
        <v>118</v>
      </c>
      <c r="AU515" s="172" t="s">
        <v>93</v>
      </c>
      <c r="AY515" s="172" t="s">
        <v>117</v>
      </c>
      <c r="BE515" s="259">
        <f t="shared" si="64"/>
        <v>0</v>
      </c>
      <c r="BF515" s="259">
        <f t="shared" si="65"/>
        <v>0</v>
      </c>
      <c r="BG515" s="259">
        <f t="shared" si="66"/>
        <v>0</v>
      </c>
      <c r="BH515" s="259">
        <f t="shared" si="67"/>
        <v>0</v>
      </c>
      <c r="BI515" s="259">
        <f t="shared" si="68"/>
        <v>0</v>
      </c>
      <c r="BJ515" s="172" t="s">
        <v>16</v>
      </c>
      <c r="BK515" s="259">
        <f t="shared" si="69"/>
        <v>0</v>
      </c>
      <c r="BL515" s="172" t="s">
        <v>132</v>
      </c>
      <c r="BM515" s="172" t="s">
        <v>4241</v>
      </c>
    </row>
    <row r="516" spans="2:65" s="182" customFormat="1" ht="25.5" customHeight="1">
      <c r="B516" s="183"/>
      <c r="C516" s="151" t="s">
        <v>1731</v>
      </c>
      <c r="D516" s="151" t="s">
        <v>118</v>
      </c>
      <c r="E516" s="152" t="s">
        <v>4242</v>
      </c>
      <c r="F516" s="341" t="s">
        <v>4243</v>
      </c>
      <c r="G516" s="341"/>
      <c r="H516" s="341"/>
      <c r="I516" s="341"/>
      <c r="J516" s="153" t="s">
        <v>238</v>
      </c>
      <c r="K516" s="154">
        <v>1</v>
      </c>
      <c r="L516" s="342"/>
      <c r="M516" s="342"/>
      <c r="N516" s="343">
        <f t="shared" si="60"/>
        <v>0</v>
      </c>
      <c r="O516" s="343"/>
      <c r="P516" s="343"/>
      <c r="Q516" s="343"/>
      <c r="R516" s="186"/>
      <c r="T516" s="254" t="s">
        <v>5</v>
      </c>
      <c r="U516" s="255" t="s">
        <v>36</v>
      </c>
      <c r="V516" s="256"/>
      <c r="W516" s="257">
        <f t="shared" si="61"/>
        <v>0</v>
      </c>
      <c r="X516" s="257">
        <v>0</v>
      </c>
      <c r="Y516" s="257">
        <f t="shared" si="62"/>
        <v>0</v>
      </c>
      <c r="Z516" s="257">
        <v>0</v>
      </c>
      <c r="AA516" s="258">
        <f t="shared" si="63"/>
        <v>0</v>
      </c>
      <c r="AR516" s="172" t="s">
        <v>132</v>
      </c>
      <c r="AT516" s="172" t="s">
        <v>118</v>
      </c>
      <c r="AU516" s="172" t="s">
        <v>93</v>
      </c>
      <c r="AY516" s="172" t="s">
        <v>117</v>
      </c>
      <c r="BE516" s="259">
        <f t="shared" si="64"/>
        <v>0</v>
      </c>
      <c r="BF516" s="259">
        <f t="shared" si="65"/>
        <v>0</v>
      </c>
      <c r="BG516" s="259">
        <f t="shared" si="66"/>
        <v>0</v>
      </c>
      <c r="BH516" s="259">
        <f t="shared" si="67"/>
        <v>0</v>
      </c>
      <c r="BI516" s="259">
        <f t="shared" si="68"/>
        <v>0</v>
      </c>
      <c r="BJ516" s="172" t="s">
        <v>16</v>
      </c>
      <c r="BK516" s="259">
        <f t="shared" si="69"/>
        <v>0</v>
      </c>
      <c r="BL516" s="172" t="s">
        <v>132</v>
      </c>
      <c r="BM516" s="172" t="s">
        <v>4244</v>
      </c>
    </row>
    <row r="517" spans="2:65" s="182" customFormat="1" ht="25.5" customHeight="1">
      <c r="B517" s="183"/>
      <c r="C517" s="151" t="s">
        <v>1735</v>
      </c>
      <c r="D517" s="151" t="s">
        <v>118</v>
      </c>
      <c r="E517" s="152" t="s">
        <v>4245</v>
      </c>
      <c r="F517" s="341" t="s">
        <v>4246</v>
      </c>
      <c r="G517" s="341"/>
      <c r="H517" s="341"/>
      <c r="I517" s="341"/>
      <c r="J517" s="153" t="s">
        <v>238</v>
      </c>
      <c r="K517" s="154">
        <v>1</v>
      </c>
      <c r="L517" s="342"/>
      <c r="M517" s="342"/>
      <c r="N517" s="343">
        <f t="shared" si="60"/>
        <v>0</v>
      </c>
      <c r="O517" s="343"/>
      <c r="P517" s="343"/>
      <c r="Q517" s="343"/>
      <c r="R517" s="186"/>
      <c r="T517" s="254" t="s">
        <v>5</v>
      </c>
      <c r="U517" s="255" t="s">
        <v>36</v>
      </c>
      <c r="V517" s="256"/>
      <c r="W517" s="257">
        <f t="shared" si="61"/>
        <v>0</v>
      </c>
      <c r="X517" s="257">
        <v>0</v>
      </c>
      <c r="Y517" s="257">
        <f t="shared" si="62"/>
        <v>0</v>
      </c>
      <c r="Z517" s="257">
        <v>0</v>
      </c>
      <c r="AA517" s="258">
        <f t="shared" si="63"/>
        <v>0</v>
      </c>
      <c r="AR517" s="172" t="s">
        <v>132</v>
      </c>
      <c r="AT517" s="172" t="s">
        <v>118</v>
      </c>
      <c r="AU517" s="172" t="s">
        <v>93</v>
      </c>
      <c r="AY517" s="172" t="s">
        <v>117</v>
      </c>
      <c r="BE517" s="259">
        <f t="shared" si="64"/>
        <v>0</v>
      </c>
      <c r="BF517" s="259">
        <f t="shared" si="65"/>
        <v>0</v>
      </c>
      <c r="BG517" s="259">
        <f t="shared" si="66"/>
        <v>0</v>
      </c>
      <c r="BH517" s="259">
        <f t="shared" si="67"/>
        <v>0</v>
      </c>
      <c r="BI517" s="259">
        <f t="shared" si="68"/>
        <v>0</v>
      </c>
      <c r="BJ517" s="172" t="s">
        <v>16</v>
      </c>
      <c r="BK517" s="259">
        <f t="shared" si="69"/>
        <v>0</v>
      </c>
      <c r="BL517" s="172" t="s">
        <v>132</v>
      </c>
      <c r="BM517" s="172" t="s">
        <v>4247</v>
      </c>
    </row>
    <row r="518" spans="2:65" s="182" customFormat="1" ht="25.5" customHeight="1">
      <c r="B518" s="183"/>
      <c r="C518" s="151" t="s">
        <v>1739</v>
      </c>
      <c r="D518" s="151" t="s">
        <v>118</v>
      </c>
      <c r="E518" s="152" t="s">
        <v>4248</v>
      </c>
      <c r="F518" s="341" t="s">
        <v>4249</v>
      </c>
      <c r="G518" s="341"/>
      <c r="H518" s="341"/>
      <c r="I518" s="341"/>
      <c r="J518" s="153" t="s">
        <v>142</v>
      </c>
      <c r="K518" s="154">
        <v>1</v>
      </c>
      <c r="L518" s="342"/>
      <c r="M518" s="342"/>
      <c r="N518" s="343">
        <f t="shared" si="60"/>
        <v>0</v>
      </c>
      <c r="O518" s="343"/>
      <c r="P518" s="343"/>
      <c r="Q518" s="343"/>
      <c r="R518" s="186"/>
      <c r="T518" s="254" t="s">
        <v>5</v>
      </c>
      <c r="U518" s="255" t="s">
        <v>36</v>
      </c>
      <c r="V518" s="256"/>
      <c r="W518" s="257">
        <f t="shared" si="61"/>
        <v>0</v>
      </c>
      <c r="X518" s="257">
        <v>0</v>
      </c>
      <c r="Y518" s="257">
        <f t="shared" si="62"/>
        <v>0</v>
      </c>
      <c r="Z518" s="257">
        <v>0</v>
      </c>
      <c r="AA518" s="258">
        <f t="shared" si="63"/>
        <v>0</v>
      </c>
      <c r="AR518" s="172" t="s">
        <v>132</v>
      </c>
      <c r="AT518" s="172" t="s">
        <v>118</v>
      </c>
      <c r="AU518" s="172" t="s">
        <v>93</v>
      </c>
      <c r="AY518" s="172" t="s">
        <v>117</v>
      </c>
      <c r="BE518" s="259">
        <f t="shared" si="64"/>
        <v>0</v>
      </c>
      <c r="BF518" s="259">
        <f t="shared" si="65"/>
        <v>0</v>
      </c>
      <c r="BG518" s="259">
        <f t="shared" si="66"/>
        <v>0</v>
      </c>
      <c r="BH518" s="259">
        <f t="shared" si="67"/>
        <v>0</v>
      </c>
      <c r="BI518" s="259">
        <f t="shared" si="68"/>
        <v>0</v>
      </c>
      <c r="BJ518" s="172" t="s">
        <v>16</v>
      </c>
      <c r="BK518" s="259">
        <f t="shared" si="69"/>
        <v>0</v>
      </c>
      <c r="BL518" s="172" t="s">
        <v>132</v>
      </c>
      <c r="BM518" s="172" t="s">
        <v>4250</v>
      </c>
    </row>
    <row r="519" spans="2:65" s="182" customFormat="1" ht="25.5" customHeight="1">
      <c r="B519" s="183"/>
      <c r="C519" s="151" t="s">
        <v>1743</v>
      </c>
      <c r="D519" s="151" t="s">
        <v>118</v>
      </c>
      <c r="E519" s="152" t="s">
        <v>4251</v>
      </c>
      <c r="F519" s="341" t="s">
        <v>4252</v>
      </c>
      <c r="G519" s="341"/>
      <c r="H519" s="341"/>
      <c r="I519" s="341"/>
      <c r="J519" s="153" t="s">
        <v>142</v>
      </c>
      <c r="K519" s="154">
        <v>1</v>
      </c>
      <c r="L519" s="342"/>
      <c r="M519" s="342"/>
      <c r="N519" s="343">
        <f t="shared" si="60"/>
        <v>0</v>
      </c>
      <c r="O519" s="343"/>
      <c r="P519" s="343"/>
      <c r="Q519" s="343"/>
      <c r="R519" s="186"/>
      <c r="T519" s="254" t="s">
        <v>5</v>
      </c>
      <c r="U519" s="255" t="s">
        <v>36</v>
      </c>
      <c r="V519" s="256"/>
      <c r="W519" s="257">
        <f t="shared" si="61"/>
        <v>0</v>
      </c>
      <c r="X519" s="257">
        <v>0</v>
      </c>
      <c r="Y519" s="257">
        <f t="shared" si="62"/>
        <v>0</v>
      </c>
      <c r="Z519" s="257">
        <v>0</v>
      </c>
      <c r="AA519" s="258">
        <f t="shared" si="63"/>
        <v>0</v>
      </c>
      <c r="AR519" s="172" t="s">
        <v>132</v>
      </c>
      <c r="AT519" s="172" t="s">
        <v>118</v>
      </c>
      <c r="AU519" s="172" t="s">
        <v>93</v>
      </c>
      <c r="AY519" s="172" t="s">
        <v>117</v>
      </c>
      <c r="BE519" s="259">
        <f t="shared" si="64"/>
        <v>0</v>
      </c>
      <c r="BF519" s="259">
        <f t="shared" si="65"/>
        <v>0</v>
      </c>
      <c r="BG519" s="259">
        <f t="shared" si="66"/>
        <v>0</v>
      </c>
      <c r="BH519" s="259">
        <f t="shared" si="67"/>
        <v>0</v>
      </c>
      <c r="BI519" s="259">
        <f t="shared" si="68"/>
        <v>0</v>
      </c>
      <c r="BJ519" s="172" t="s">
        <v>16</v>
      </c>
      <c r="BK519" s="259">
        <f t="shared" si="69"/>
        <v>0</v>
      </c>
      <c r="BL519" s="172" t="s">
        <v>132</v>
      </c>
      <c r="BM519" s="172" t="s">
        <v>4253</v>
      </c>
    </row>
    <row r="520" spans="2:65" s="182" customFormat="1" ht="25.5" customHeight="1">
      <c r="B520" s="183"/>
      <c r="C520" s="151" t="s">
        <v>1747</v>
      </c>
      <c r="D520" s="151" t="s">
        <v>118</v>
      </c>
      <c r="E520" s="152" t="s">
        <v>4254</v>
      </c>
      <c r="F520" s="341" t="s">
        <v>4255</v>
      </c>
      <c r="G520" s="341"/>
      <c r="H520" s="341"/>
      <c r="I520" s="341"/>
      <c r="J520" s="153" t="s">
        <v>142</v>
      </c>
      <c r="K520" s="154">
        <v>1</v>
      </c>
      <c r="L520" s="342"/>
      <c r="M520" s="342"/>
      <c r="N520" s="343">
        <f t="shared" si="60"/>
        <v>0</v>
      </c>
      <c r="O520" s="343"/>
      <c r="P520" s="343"/>
      <c r="Q520" s="343"/>
      <c r="R520" s="186"/>
      <c r="T520" s="254" t="s">
        <v>5</v>
      </c>
      <c r="U520" s="255" t="s">
        <v>36</v>
      </c>
      <c r="V520" s="256"/>
      <c r="W520" s="257">
        <f t="shared" si="61"/>
        <v>0</v>
      </c>
      <c r="X520" s="257">
        <v>0</v>
      </c>
      <c r="Y520" s="257">
        <f t="shared" si="62"/>
        <v>0</v>
      </c>
      <c r="Z520" s="257">
        <v>0</v>
      </c>
      <c r="AA520" s="258">
        <f t="shared" si="63"/>
        <v>0</v>
      </c>
      <c r="AR520" s="172" t="s">
        <v>132</v>
      </c>
      <c r="AT520" s="172" t="s">
        <v>118</v>
      </c>
      <c r="AU520" s="172" t="s">
        <v>93</v>
      </c>
      <c r="AY520" s="172" t="s">
        <v>117</v>
      </c>
      <c r="BE520" s="259">
        <f t="shared" si="64"/>
        <v>0</v>
      </c>
      <c r="BF520" s="259">
        <f t="shared" si="65"/>
        <v>0</v>
      </c>
      <c r="BG520" s="259">
        <f t="shared" si="66"/>
        <v>0</v>
      </c>
      <c r="BH520" s="259">
        <f t="shared" si="67"/>
        <v>0</v>
      </c>
      <c r="BI520" s="259">
        <f t="shared" si="68"/>
        <v>0</v>
      </c>
      <c r="BJ520" s="172" t="s">
        <v>16</v>
      </c>
      <c r="BK520" s="259">
        <f t="shared" si="69"/>
        <v>0</v>
      </c>
      <c r="BL520" s="172" t="s">
        <v>132</v>
      </c>
      <c r="BM520" s="172" t="s">
        <v>4256</v>
      </c>
    </row>
    <row r="521" spans="2:65" s="182" customFormat="1" ht="25.5" customHeight="1">
      <c r="B521" s="183"/>
      <c r="C521" s="151" t="s">
        <v>1751</v>
      </c>
      <c r="D521" s="151" t="s">
        <v>118</v>
      </c>
      <c r="E521" s="152" t="s">
        <v>4257</v>
      </c>
      <c r="F521" s="341" t="s">
        <v>4258</v>
      </c>
      <c r="G521" s="341"/>
      <c r="H521" s="341"/>
      <c r="I521" s="341"/>
      <c r="J521" s="153" t="s">
        <v>142</v>
      </c>
      <c r="K521" s="154">
        <v>1</v>
      </c>
      <c r="L521" s="342"/>
      <c r="M521" s="342"/>
      <c r="N521" s="343">
        <f t="shared" si="60"/>
        <v>0</v>
      </c>
      <c r="O521" s="343"/>
      <c r="P521" s="343"/>
      <c r="Q521" s="343"/>
      <c r="R521" s="186"/>
      <c r="T521" s="254" t="s">
        <v>5</v>
      </c>
      <c r="U521" s="255" t="s">
        <v>36</v>
      </c>
      <c r="V521" s="256"/>
      <c r="W521" s="257">
        <f t="shared" si="61"/>
        <v>0</v>
      </c>
      <c r="X521" s="257">
        <v>0</v>
      </c>
      <c r="Y521" s="257">
        <f t="shared" si="62"/>
        <v>0</v>
      </c>
      <c r="Z521" s="257">
        <v>0</v>
      </c>
      <c r="AA521" s="258">
        <f t="shared" si="63"/>
        <v>0</v>
      </c>
      <c r="AR521" s="172" t="s">
        <v>132</v>
      </c>
      <c r="AT521" s="172" t="s">
        <v>118</v>
      </c>
      <c r="AU521" s="172" t="s">
        <v>93</v>
      </c>
      <c r="AY521" s="172" t="s">
        <v>117</v>
      </c>
      <c r="BE521" s="259">
        <f t="shared" si="64"/>
        <v>0</v>
      </c>
      <c r="BF521" s="259">
        <f t="shared" si="65"/>
        <v>0</v>
      </c>
      <c r="BG521" s="259">
        <f t="shared" si="66"/>
        <v>0</v>
      </c>
      <c r="BH521" s="259">
        <f t="shared" si="67"/>
        <v>0</v>
      </c>
      <c r="BI521" s="259">
        <f t="shared" si="68"/>
        <v>0</v>
      </c>
      <c r="BJ521" s="172" t="s">
        <v>16</v>
      </c>
      <c r="BK521" s="259">
        <f t="shared" si="69"/>
        <v>0</v>
      </c>
      <c r="BL521" s="172" t="s">
        <v>132</v>
      </c>
      <c r="BM521" s="172" t="s">
        <v>4259</v>
      </c>
    </row>
    <row r="522" spans="2:65" s="182" customFormat="1" ht="25.5" customHeight="1">
      <c r="B522" s="183"/>
      <c r="C522" s="151" t="s">
        <v>1755</v>
      </c>
      <c r="D522" s="151" t="s">
        <v>118</v>
      </c>
      <c r="E522" s="152" t="s">
        <v>4260</v>
      </c>
      <c r="F522" s="341" t="s">
        <v>4261</v>
      </c>
      <c r="G522" s="341"/>
      <c r="H522" s="341"/>
      <c r="I522" s="341"/>
      <c r="J522" s="153" t="s">
        <v>142</v>
      </c>
      <c r="K522" s="154">
        <v>1</v>
      </c>
      <c r="L522" s="342"/>
      <c r="M522" s="342"/>
      <c r="N522" s="343">
        <f t="shared" si="60"/>
        <v>0</v>
      </c>
      <c r="O522" s="343"/>
      <c r="P522" s="343"/>
      <c r="Q522" s="343"/>
      <c r="R522" s="186"/>
      <c r="T522" s="254" t="s">
        <v>5</v>
      </c>
      <c r="U522" s="255" t="s">
        <v>36</v>
      </c>
      <c r="V522" s="256"/>
      <c r="W522" s="257">
        <f t="shared" si="61"/>
        <v>0</v>
      </c>
      <c r="X522" s="257">
        <v>0</v>
      </c>
      <c r="Y522" s="257">
        <f t="shared" si="62"/>
        <v>0</v>
      </c>
      <c r="Z522" s="257">
        <v>0</v>
      </c>
      <c r="AA522" s="258">
        <f t="shared" si="63"/>
        <v>0</v>
      </c>
      <c r="AR522" s="172" t="s">
        <v>132</v>
      </c>
      <c r="AT522" s="172" t="s">
        <v>118</v>
      </c>
      <c r="AU522" s="172" t="s">
        <v>93</v>
      </c>
      <c r="AY522" s="172" t="s">
        <v>117</v>
      </c>
      <c r="BE522" s="259">
        <f t="shared" si="64"/>
        <v>0</v>
      </c>
      <c r="BF522" s="259">
        <f t="shared" si="65"/>
        <v>0</v>
      </c>
      <c r="BG522" s="259">
        <f t="shared" si="66"/>
        <v>0</v>
      </c>
      <c r="BH522" s="259">
        <f t="shared" si="67"/>
        <v>0</v>
      </c>
      <c r="BI522" s="259">
        <f t="shared" si="68"/>
        <v>0</v>
      </c>
      <c r="BJ522" s="172" t="s">
        <v>16</v>
      </c>
      <c r="BK522" s="259">
        <f t="shared" si="69"/>
        <v>0</v>
      </c>
      <c r="BL522" s="172" t="s">
        <v>132</v>
      </c>
      <c r="BM522" s="172" t="s">
        <v>4262</v>
      </c>
    </row>
    <row r="523" spans="2:65" s="182" customFormat="1" ht="25.5" customHeight="1">
      <c r="B523" s="183"/>
      <c r="C523" s="151" t="s">
        <v>1759</v>
      </c>
      <c r="D523" s="151" t="s">
        <v>118</v>
      </c>
      <c r="E523" s="152" t="s">
        <v>4263</v>
      </c>
      <c r="F523" s="341" t="s">
        <v>4264</v>
      </c>
      <c r="G523" s="341"/>
      <c r="H523" s="341"/>
      <c r="I523" s="341"/>
      <c r="J523" s="153" t="s">
        <v>238</v>
      </c>
      <c r="K523" s="154">
        <v>1</v>
      </c>
      <c r="L523" s="342"/>
      <c r="M523" s="342"/>
      <c r="N523" s="343">
        <f t="shared" si="60"/>
        <v>0</v>
      </c>
      <c r="O523" s="343"/>
      <c r="P523" s="343"/>
      <c r="Q523" s="343"/>
      <c r="R523" s="186"/>
      <c r="T523" s="254" t="s">
        <v>5</v>
      </c>
      <c r="U523" s="255" t="s">
        <v>36</v>
      </c>
      <c r="V523" s="256"/>
      <c r="W523" s="257">
        <f t="shared" si="61"/>
        <v>0</v>
      </c>
      <c r="X523" s="257">
        <v>0</v>
      </c>
      <c r="Y523" s="257">
        <f t="shared" si="62"/>
        <v>0</v>
      </c>
      <c r="Z523" s="257">
        <v>0</v>
      </c>
      <c r="AA523" s="258">
        <f t="shared" si="63"/>
        <v>0</v>
      </c>
      <c r="AR523" s="172" t="s">
        <v>132</v>
      </c>
      <c r="AT523" s="172" t="s">
        <v>118</v>
      </c>
      <c r="AU523" s="172" t="s">
        <v>93</v>
      </c>
      <c r="AY523" s="172" t="s">
        <v>117</v>
      </c>
      <c r="BE523" s="259">
        <f t="shared" si="64"/>
        <v>0</v>
      </c>
      <c r="BF523" s="259">
        <f t="shared" si="65"/>
        <v>0</v>
      </c>
      <c r="BG523" s="259">
        <f t="shared" si="66"/>
        <v>0</v>
      </c>
      <c r="BH523" s="259">
        <f t="shared" si="67"/>
        <v>0</v>
      </c>
      <c r="BI523" s="259">
        <f t="shared" si="68"/>
        <v>0</v>
      </c>
      <c r="BJ523" s="172" t="s">
        <v>16</v>
      </c>
      <c r="BK523" s="259">
        <f t="shared" si="69"/>
        <v>0</v>
      </c>
      <c r="BL523" s="172" t="s">
        <v>132</v>
      </c>
      <c r="BM523" s="172" t="s">
        <v>4265</v>
      </c>
    </row>
    <row r="524" spans="2:65" s="182" customFormat="1" ht="25.5" customHeight="1">
      <c r="B524" s="183"/>
      <c r="C524" s="151" t="s">
        <v>1763</v>
      </c>
      <c r="D524" s="151" t="s">
        <v>118</v>
      </c>
      <c r="E524" s="152" t="s">
        <v>4266</v>
      </c>
      <c r="F524" s="341" t="s">
        <v>4267</v>
      </c>
      <c r="G524" s="341"/>
      <c r="H524" s="341"/>
      <c r="I524" s="341"/>
      <c r="J524" s="153" t="s">
        <v>238</v>
      </c>
      <c r="K524" s="154">
        <v>1</v>
      </c>
      <c r="L524" s="342"/>
      <c r="M524" s="342"/>
      <c r="N524" s="343">
        <f t="shared" si="60"/>
        <v>0</v>
      </c>
      <c r="O524" s="343"/>
      <c r="P524" s="343"/>
      <c r="Q524" s="343"/>
      <c r="R524" s="186"/>
      <c r="T524" s="254" t="s">
        <v>5</v>
      </c>
      <c r="U524" s="255" t="s">
        <v>36</v>
      </c>
      <c r="V524" s="256"/>
      <c r="W524" s="257">
        <f t="shared" si="61"/>
        <v>0</v>
      </c>
      <c r="X524" s="257">
        <v>0</v>
      </c>
      <c r="Y524" s="257">
        <f t="shared" si="62"/>
        <v>0</v>
      </c>
      <c r="Z524" s="257">
        <v>0</v>
      </c>
      <c r="AA524" s="258">
        <f t="shared" si="63"/>
        <v>0</v>
      </c>
      <c r="AR524" s="172" t="s">
        <v>132</v>
      </c>
      <c r="AT524" s="172" t="s">
        <v>118</v>
      </c>
      <c r="AU524" s="172" t="s">
        <v>93</v>
      </c>
      <c r="AY524" s="172" t="s">
        <v>117</v>
      </c>
      <c r="BE524" s="259">
        <f t="shared" si="64"/>
        <v>0</v>
      </c>
      <c r="BF524" s="259">
        <f t="shared" si="65"/>
        <v>0</v>
      </c>
      <c r="BG524" s="259">
        <f t="shared" si="66"/>
        <v>0</v>
      </c>
      <c r="BH524" s="259">
        <f t="shared" si="67"/>
        <v>0</v>
      </c>
      <c r="BI524" s="259">
        <f t="shared" si="68"/>
        <v>0</v>
      </c>
      <c r="BJ524" s="172" t="s">
        <v>16</v>
      </c>
      <c r="BK524" s="259">
        <f t="shared" si="69"/>
        <v>0</v>
      </c>
      <c r="BL524" s="172" t="s">
        <v>132</v>
      </c>
      <c r="BM524" s="172" t="s">
        <v>4268</v>
      </c>
    </row>
    <row r="525" spans="2:65" s="182" customFormat="1" ht="25.5" customHeight="1">
      <c r="B525" s="183"/>
      <c r="C525" s="151" t="s">
        <v>1767</v>
      </c>
      <c r="D525" s="151" t="s">
        <v>118</v>
      </c>
      <c r="E525" s="152" t="s">
        <v>4269</v>
      </c>
      <c r="F525" s="341" t="s">
        <v>4270</v>
      </c>
      <c r="G525" s="341"/>
      <c r="H525" s="341"/>
      <c r="I525" s="341"/>
      <c r="J525" s="153" t="s">
        <v>142</v>
      </c>
      <c r="K525" s="154">
        <v>1</v>
      </c>
      <c r="L525" s="342"/>
      <c r="M525" s="342"/>
      <c r="N525" s="343">
        <f t="shared" si="60"/>
        <v>0</v>
      </c>
      <c r="O525" s="343"/>
      <c r="P525" s="343"/>
      <c r="Q525" s="343"/>
      <c r="R525" s="186"/>
      <c r="T525" s="254" t="s">
        <v>5</v>
      </c>
      <c r="U525" s="255" t="s">
        <v>36</v>
      </c>
      <c r="V525" s="256"/>
      <c r="W525" s="257">
        <f t="shared" si="61"/>
        <v>0</v>
      </c>
      <c r="X525" s="257">
        <v>0</v>
      </c>
      <c r="Y525" s="257">
        <f t="shared" si="62"/>
        <v>0</v>
      </c>
      <c r="Z525" s="257">
        <v>0</v>
      </c>
      <c r="AA525" s="258">
        <f t="shared" si="63"/>
        <v>0</v>
      </c>
      <c r="AR525" s="172" t="s">
        <v>132</v>
      </c>
      <c r="AT525" s="172" t="s">
        <v>118</v>
      </c>
      <c r="AU525" s="172" t="s">
        <v>93</v>
      </c>
      <c r="AY525" s="172" t="s">
        <v>117</v>
      </c>
      <c r="BE525" s="259">
        <f t="shared" si="64"/>
        <v>0</v>
      </c>
      <c r="BF525" s="259">
        <f t="shared" si="65"/>
        <v>0</v>
      </c>
      <c r="BG525" s="259">
        <f t="shared" si="66"/>
        <v>0</v>
      </c>
      <c r="BH525" s="259">
        <f t="shared" si="67"/>
        <v>0</v>
      </c>
      <c r="BI525" s="259">
        <f t="shared" si="68"/>
        <v>0</v>
      </c>
      <c r="BJ525" s="172" t="s">
        <v>16</v>
      </c>
      <c r="BK525" s="259">
        <f t="shared" si="69"/>
        <v>0</v>
      </c>
      <c r="BL525" s="172" t="s">
        <v>132</v>
      </c>
      <c r="BM525" s="172" t="s">
        <v>4271</v>
      </c>
    </row>
    <row r="526" spans="2:65" s="182" customFormat="1" ht="25.5" customHeight="1">
      <c r="B526" s="183"/>
      <c r="C526" s="151" t="s">
        <v>1771</v>
      </c>
      <c r="D526" s="151" t="s">
        <v>118</v>
      </c>
      <c r="E526" s="152" t="s">
        <v>4272</v>
      </c>
      <c r="F526" s="341" t="s">
        <v>4273</v>
      </c>
      <c r="G526" s="341"/>
      <c r="H526" s="341"/>
      <c r="I526" s="341"/>
      <c r="J526" s="153" t="s">
        <v>142</v>
      </c>
      <c r="K526" s="154">
        <v>1</v>
      </c>
      <c r="L526" s="342"/>
      <c r="M526" s="342"/>
      <c r="N526" s="343">
        <f t="shared" si="60"/>
        <v>0</v>
      </c>
      <c r="O526" s="343"/>
      <c r="P526" s="343"/>
      <c r="Q526" s="343"/>
      <c r="R526" s="186"/>
      <c r="T526" s="254" t="s">
        <v>5</v>
      </c>
      <c r="U526" s="255" t="s">
        <v>36</v>
      </c>
      <c r="V526" s="256"/>
      <c r="W526" s="257">
        <f t="shared" si="61"/>
        <v>0</v>
      </c>
      <c r="X526" s="257">
        <v>0</v>
      </c>
      <c r="Y526" s="257">
        <f t="shared" si="62"/>
        <v>0</v>
      </c>
      <c r="Z526" s="257">
        <v>0</v>
      </c>
      <c r="AA526" s="258">
        <f t="shared" si="63"/>
        <v>0</v>
      </c>
      <c r="AR526" s="172" t="s">
        <v>132</v>
      </c>
      <c r="AT526" s="172" t="s">
        <v>118</v>
      </c>
      <c r="AU526" s="172" t="s">
        <v>93</v>
      </c>
      <c r="AY526" s="172" t="s">
        <v>117</v>
      </c>
      <c r="BE526" s="259">
        <f t="shared" si="64"/>
        <v>0</v>
      </c>
      <c r="BF526" s="259">
        <f t="shared" si="65"/>
        <v>0</v>
      </c>
      <c r="BG526" s="259">
        <f t="shared" si="66"/>
        <v>0</v>
      </c>
      <c r="BH526" s="259">
        <f t="shared" si="67"/>
        <v>0</v>
      </c>
      <c r="BI526" s="259">
        <f t="shared" si="68"/>
        <v>0</v>
      </c>
      <c r="BJ526" s="172" t="s">
        <v>16</v>
      </c>
      <c r="BK526" s="259">
        <f t="shared" si="69"/>
        <v>0</v>
      </c>
      <c r="BL526" s="172" t="s">
        <v>132</v>
      </c>
      <c r="BM526" s="172" t="s">
        <v>4274</v>
      </c>
    </row>
    <row r="527" spans="2:65" s="182" customFormat="1" ht="38.25" customHeight="1">
      <c r="B527" s="183"/>
      <c r="C527" s="151" t="s">
        <v>1775</v>
      </c>
      <c r="D527" s="151" t="s">
        <v>118</v>
      </c>
      <c r="E527" s="152" t="s">
        <v>4275</v>
      </c>
      <c r="F527" s="341" t="s">
        <v>4276</v>
      </c>
      <c r="G527" s="341"/>
      <c r="H527" s="341"/>
      <c r="I527" s="341"/>
      <c r="J527" s="153" t="s">
        <v>142</v>
      </c>
      <c r="K527" s="154">
        <v>1</v>
      </c>
      <c r="L527" s="342"/>
      <c r="M527" s="342"/>
      <c r="N527" s="343">
        <f t="shared" si="60"/>
        <v>0</v>
      </c>
      <c r="O527" s="343"/>
      <c r="P527" s="343"/>
      <c r="Q527" s="343"/>
      <c r="R527" s="186"/>
      <c r="T527" s="254" t="s">
        <v>5</v>
      </c>
      <c r="U527" s="255" t="s">
        <v>36</v>
      </c>
      <c r="V527" s="256"/>
      <c r="W527" s="257">
        <f t="shared" si="61"/>
        <v>0</v>
      </c>
      <c r="X527" s="257">
        <v>0</v>
      </c>
      <c r="Y527" s="257">
        <f t="shared" si="62"/>
        <v>0</v>
      </c>
      <c r="Z527" s="257">
        <v>0</v>
      </c>
      <c r="AA527" s="258">
        <f t="shared" si="63"/>
        <v>0</v>
      </c>
      <c r="AR527" s="172" t="s">
        <v>132</v>
      </c>
      <c r="AT527" s="172" t="s">
        <v>118</v>
      </c>
      <c r="AU527" s="172" t="s">
        <v>93</v>
      </c>
      <c r="AY527" s="172" t="s">
        <v>117</v>
      </c>
      <c r="BE527" s="259">
        <f t="shared" si="64"/>
        <v>0</v>
      </c>
      <c r="BF527" s="259">
        <f t="shared" si="65"/>
        <v>0</v>
      </c>
      <c r="BG527" s="259">
        <f t="shared" si="66"/>
        <v>0</v>
      </c>
      <c r="BH527" s="259">
        <f t="shared" si="67"/>
        <v>0</v>
      </c>
      <c r="BI527" s="259">
        <f t="shared" si="68"/>
        <v>0</v>
      </c>
      <c r="BJ527" s="172" t="s">
        <v>16</v>
      </c>
      <c r="BK527" s="259">
        <f t="shared" si="69"/>
        <v>0</v>
      </c>
      <c r="BL527" s="172" t="s">
        <v>132</v>
      </c>
      <c r="BM527" s="172" t="s">
        <v>4277</v>
      </c>
    </row>
    <row r="528" spans="2:65" s="182" customFormat="1" ht="25.5" customHeight="1">
      <c r="B528" s="183"/>
      <c r="C528" s="151" t="s">
        <v>1779</v>
      </c>
      <c r="D528" s="151" t="s">
        <v>118</v>
      </c>
      <c r="E528" s="152" t="s">
        <v>4278</v>
      </c>
      <c r="F528" s="341" t="s">
        <v>4279</v>
      </c>
      <c r="G528" s="341"/>
      <c r="H528" s="341"/>
      <c r="I528" s="341"/>
      <c r="J528" s="153" t="s">
        <v>142</v>
      </c>
      <c r="K528" s="154">
        <v>1</v>
      </c>
      <c r="L528" s="342"/>
      <c r="M528" s="342"/>
      <c r="N528" s="343">
        <f t="shared" si="60"/>
        <v>0</v>
      </c>
      <c r="O528" s="343"/>
      <c r="P528" s="343"/>
      <c r="Q528" s="343"/>
      <c r="R528" s="186"/>
      <c r="T528" s="254" t="s">
        <v>5</v>
      </c>
      <c r="U528" s="255" t="s">
        <v>36</v>
      </c>
      <c r="V528" s="256"/>
      <c r="W528" s="257">
        <f t="shared" si="61"/>
        <v>0</v>
      </c>
      <c r="X528" s="257">
        <v>0</v>
      </c>
      <c r="Y528" s="257">
        <f t="shared" si="62"/>
        <v>0</v>
      </c>
      <c r="Z528" s="257">
        <v>0</v>
      </c>
      <c r="AA528" s="258">
        <f t="shared" si="63"/>
        <v>0</v>
      </c>
      <c r="AR528" s="172" t="s">
        <v>132</v>
      </c>
      <c r="AT528" s="172" t="s">
        <v>118</v>
      </c>
      <c r="AU528" s="172" t="s">
        <v>93</v>
      </c>
      <c r="AY528" s="172" t="s">
        <v>117</v>
      </c>
      <c r="BE528" s="259">
        <f t="shared" si="64"/>
        <v>0</v>
      </c>
      <c r="BF528" s="259">
        <f t="shared" si="65"/>
        <v>0</v>
      </c>
      <c r="BG528" s="259">
        <f t="shared" si="66"/>
        <v>0</v>
      </c>
      <c r="BH528" s="259">
        <f t="shared" si="67"/>
        <v>0</v>
      </c>
      <c r="BI528" s="259">
        <f t="shared" si="68"/>
        <v>0</v>
      </c>
      <c r="BJ528" s="172" t="s">
        <v>16</v>
      </c>
      <c r="BK528" s="259">
        <f t="shared" si="69"/>
        <v>0</v>
      </c>
      <c r="BL528" s="172" t="s">
        <v>132</v>
      </c>
      <c r="BM528" s="172" t="s">
        <v>4280</v>
      </c>
    </row>
    <row r="529" spans="2:65" s="182" customFormat="1" ht="25.5" customHeight="1">
      <c r="B529" s="183"/>
      <c r="C529" s="151" t="s">
        <v>1783</v>
      </c>
      <c r="D529" s="151" t="s">
        <v>118</v>
      </c>
      <c r="E529" s="152" t="s">
        <v>4281</v>
      </c>
      <c r="F529" s="341" t="s">
        <v>4282</v>
      </c>
      <c r="G529" s="341"/>
      <c r="H529" s="341"/>
      <c r="I529" s="341"/>
      <c r="J529" s="153" t="s">
        <v>142</v>
      </c>
      <c r="K529" s="154">
        <v>1</v>
      </c>
      <c r="L529" s="342"/>
      <c r="M529" s="342"/>
      <c r="N529" s="343">
        <f t="shared" si="60"/>
        <v>0</v>
      </c>
      <c r="O529" s="343"/>
      <c r="P529" s="343"/>
      <c r="Q529" s="343"/>
      <c r="R529" s="186"/>
      <c r="T529" s="254" t="s">
        <v>5</v>
      </c>
      <c r="U529" s="255" t="s">
        <v>36</v>
      </c>
      <c r="V529" s="256"/>
      <c r="W529" s="257">
        <f t="shared" si="61"/>
        <v>0</v>
      </c>
      <c r="X529" s="257">
        <v>0</v>
      </c>
      <c r="Y529" s="257">
        <f t="shared" si="62"/>
        <v>0</v>
      </c>
      <c r="Z529" s="257">
        <v>0</v>
      </c>
      <c r="AA529" s="258">
        <f t="shared" si="63"/>
        <v>0</v>
      </c>
      <c r="AR529" s="172" t="s">
        <v>132</v>
      </c>
      <c r="AT529" s="172" t="s">
        <v>118</v>
      </c>
      <c r="AU529" s="172" t="s">
        <v>93</v>
      </c>
      <c r="AY529" s="172" t="s">
        <v>117</v>
      </c>
      <c r="BE529" s="259">
        <f t="shared" si="64"/>
        <v>0</v>
      </c>
      <c r="BF529" s="259">
        <f t="shared" si="65"/>
        <v>0</v>
      </c>
      <c r="BG529" s="259">
        <f t="shared" si="66"/>
        <v>0</v>
      </c>
      <c r="BH529" s="259">
        <f t="shared" si="67"/>
        <v>0</v>
      </c>
      <c r="BI529" s="259">
        <f t="shared" si="68"/>
        <v>0</v>
      </c>
      <c r="BJ529" s="172" t="s">
        <v>16</v>
      </c>
      <c r="BK529" s="259">
        <f t="shared" si="69"/>
        <v>0</v>
      </c>
      <c r="BL529" s="172" t="s">
        <v>132</v>
      </c>
      <c r="BM529" s="172" t="s">
        <v>4283</v>
      </c>
    </row>
    <row r="530" spans="2:65" s="182" customFormat="1" ht="25.5" customHeight="1">
      <c r="B530" s="183"/>
      <c r="C530" s="151" t="s">
        <v>1787</v>
      </c>
      <c r="D530" s="151" t="s">
        <v>118</v>
      </c>
      <c r="E530" s="152" t="s">
        <v>4284</v>
      </c>
      <c r="F530" s="341" t="s">
        <v>4285</v>
      </c>
      <c r="G530" s="341"/>
      <c r="H530" s="341"/>
      <c r="I530" s="341"/>
      <c r="J530" s="153" t="s">
        <v>142</v>
      </c>
      <c r="K530" s="154">
        <v>1</v>
      </c>
      <c r="L530" s="342"/>
      <c r="M530" s="342"/>
      <c r="N530" s="343">
        <f t="shared" si="60"/>
        <v>0</v>
      </c>
      <c r="O530" s="343"/>
      <c r="P530" s="343"/>
      <c r="Q530" s="343"/>
      <c r="R530" s="186"/>
      <c r="T530" s="254" t="s">
        <v>5</v>
      </c>
      <c r="U530" s="255" t="s">
        <v>36</v>
      </c>
      <c r="V530" s="256"/>
      <c r="W530" s="257">
        <f t="shared" si="61"/>
        <v>0</v>
      </c>
      <c r="X530" s="257">
        <v>0</v>
      </c>
      <c r="Y530" s="257">
        <f t="shared" si="62"/>
        <v>0</v>
      </c>
      <c r="Z530" s="257">
        <v>0</v>
      </c>
      <c r="AA530" s="258">
        <f t="shared" si="63"/>
        <v>0</v>
      </c>
      <c r="AR530" s="172" t="s">
        <v>132</v>
      </c>
      <c r="AT530" s="172" t="s">
        <v>118</v>
      </c>
      <c r="AU530" s="172" t="s">
        <v>93</v>
      </c>
      <c r="AY530" s="172" t="s">
        <v>117</v>
      </c>
      <c r="BE530" s="259">
        <f t="shared" si="64"/>
        <v>0</v>
      </c>
      <c r="BF530" s="259">
        <f t="shared" si="65"/>
        <v>0</v>
      </c>
      <c r="BG530" s="259">
        <f t="shared" si="66"/>
        <v>0</v>
      </c>
      <c r="BH530" s="259">
        <f t="shared" si="67"/>
        <v>0</v>
      </c>
      <c r="BI530" s="259">
        <f t="shared" si="68"/>
        <v>0</v>
      </c>
      <c r="BJ530" s="172" t="s">
        <v>16</v>
      </c>
      <c r="BK530" s="259">
        <f t="shared" si="69"/>
        <v>0</v>
      </c>
      <c r="BL530" s="172" t="s">
        <v>132</v>
      </c>
      <c r="BM530" s="172" t="s">
        <v>4286</v>
      </c>
    </row>
    <row r="531" spans="2:65" s="182" customFormat="1" ht="25.5" customHeight="1">
      <c r="B531" s="183"/>
      <c r="C531" s="151" t="s">
        <v>1791</v>
      </c>
      <c r="D531" s="151" t="s">
        <v>118</v>
      </c>
      <c r="E531" s="152" t="s">
        <v>4287</v>
      </c>
      <c r="F531" s="341" t="s">
        <v>4288</v>
      </c>
      <c r="G531" s="341"/>
      <c r="H531" s="341"/>
      <c r="I531" s="341"/>
      <c r="J531" s="153" t="s">
        <v>142</v>
      </c>
      <c r="K531" s="154">
        <v>1</v>
      </c>
      <c r="L531" s="342"/>
      <c r="M531" s="342"/>
      <c r="N531" s="343">
        <f t="shared" si="60"/>
        <v>0</v>
      </c>
      <c r="O531" s="343"/>
      <c r="P531" s="343"/>
      <c r="Q531" s="343"/>
      <c r="R531" s="186"/>
      <c r="T531" s="254" t="s">
        <v>5</v>
      </c>
      <c r="U531" s="255" t="s">
        <v>36</v>
      </c>
      <c r="V531" s="256"/>
      <c r="W531" s="257">
        <f t="shared" si="61"/>
        <v>0</v>
      </c>
      <c r="X531" s="257">
        <v>0</v>
      </c>
      <c r="Y531" s="257">
        <f t="shared" si="62"/>
        <v>0</v>
      </c>
      <c r="Z531" s="257">
        <v>0</v>
      </c>
      <c r="AA531" s="258">
        <f t="shared" si="63"/>
        <v>0</v>
      </c>
      <c r="AR531" s="172" t="s">
        <v>132</v>
      </c>
      <c r="AT531" s="172" t="s">
        <v>118</v>
      </c>
      <c r="AU531" s="172" t="s">
        <v>93</v>
      </c>
      <c r="AY531" s="172" t="s">
        <v>117</v>
      </c>
      <c r="BE531" s="259">
        <f t="shared" si="64"/>
        <v>0</v>
      </c>
      <c r="BF531" s="259">
        <f t="shared" si="65"/>
        <v>0</v>
      </c>
      <c r="BG531" s="259">
        <f t="shared" si="66"/>
        <v>0</v>
      </c>
      <c r="BH531" s="259">
        <f t="shared" si="67"/>
        <v>0</v>
      </c>
      <c r="BI531" s="259">
        <f t="shared" si="68"/>
        <v>0</v>
      </c>
      <c r="BJ531" s="172" t="s">
        <v>16</v>
      </c>
      <c r="BK531" s="259">
        <f t="shared" si="69"/>
        <v>0</v>
      </c>
      <c r="BL531" s="172" t="s">
        <v>132</v>
      </c>
      <c r="BM531" s="172" t="s">
        <v>4289</v>
      </c>
    </row>
    <row r="532" spans="2:65" s="182" customFormat="1" ht="25.5" customHeight="1">
      <c r="B532" s="183"/>
      <c r="C532" s="151" t="s">
        <v>1795</v>
      </c>
      <c r="D532" s="151" t="s">
        <v>118</v>
      </c>
      <c r="E532" s="152" t="s">
        <v>4290</v>
      </c>
      <c r="F532" s="341" t="s">
        <v>4291</v>
      </c>
      <c r="G532" s="341"/>
      <c r="H532" s="341"/>
      <c r="I532" s="341"/>
      <c r="J532" s="153" t="s">
        <v>142</v>
      </c>
      <c r="K532" s="154">
        <v>1</v>
      </c>
      <c r="L532" s="342"/>
      <c r="M532" s="342"/>
      <c r="N532" s="343">
        <f t="shared" si="60"/>
        <v>0</v>
      </c>
      <c r="O532" s="343"/>
      <c r="P532" s="343"/>
      <c r="Q532" s="343"/>
      <c r="R532" s="186"/>
      <c r="T532" s="254" t="s">
        <v>5</v>
      </c>
      <c r="U532" s="255" t="s">
        <v>36</v>
      </c>
      <c r="V532" s="256"/>
      <c r="W532" s="257">
        <f t="shared" si="61"/>
        <v>0</v>
      </c>
      <c r="X532" s="257">
        <v>0</v>
      </c>
      <c r="Y532" s="257">
        <f t="shared" si="62"/>
        <v>0</v>
      </c>
      <c r="Z532" s="257">
        <v>0</v>
      </c>
      <c r="AA532" s="258">
        <f t="shared" si="63"/>
        <v>0</v>
      </c>
      <c r="AR532" s="172" t="s">
        <v>132</v>
      </c>
      <c r="AT532" s="172" t="s">
        <v>118</v>
      </c>
      <c r="AU532" s="172" t="s">
        <v>93</v>
      </c>
      <c r="AY532" s="172" t="s">
        <v>117</v>
      </c>
      <c r="BE532" s="259">
        <f t="shared" si="64"/>
        <v>0</v>
      </c>
      <c r="BF532" s="259">
        <f t="shared" si="65"/>
        <v>0</v>
      </c>
      <c r="BG532" s="259">
        <f t="shared" si="66"/>
        <v>0</v>
      </c>
      <c r="BH532" s="259">
        <f t="shared" si="67"/>
        <v>0</v>
      </c>
      <c r="BI532" s="259">
        <f t="shared" si="68"/>
        <v>0</v>
      </c>
      <c r="BJ532" s="172" t="s">
        <v>16</v>
      </c>
      <c r="BK532" s="259">
        <f t="shared" si="69"/>
        <v>0</v>
      </c>
      <c r="BL532" s="172" t="s">
        <v>132</v>
      </c>
      <c r="BM532" s="172" t="s">
        <v>4292</v>
      </c>
    </row>
    <row r="533" spans="2:65" s="182" customFormat="1" ht="25.5" customHeight="1">
      <c r="B533" s="183"/>
      <c r="C533" s="151" t="s">
        <v>1799</v>
      </c>
      <c r="D533" s="151" t="s">
        <v>118</v>
      </c>
      <c r="E533" s="152" t="s">
        <v>4293</v>
      </c>
      <c r="F533" s="341" t="s">
        <v>4294</v>
      </c>
      <c r="G533" s="341"/>
      <c r="H533" s="341"/>
      <c r="I533" s="341"/>
      <c r="J533" s="153" t="s">
        <v>142</v>
      </c>
      <c r="K533" s="154">
        <v>1</v>
      </c>
      <c r="L533" s="342"/>
      <c r="M533" s="342"/>
      <c r="N533" s="343">
        <f t="shared" si="60"/>
        <v>0</v>
      </c>
      <c r="O533" s="343"/>
      <c r="P533" s="343"/>
      <c r="Q533" s="343"/>
      <c r="R533" s="186"/>
      <c r="T533" s="254" t="s">
        <v>5</v>
      </c>
      <c r="U533" s="255" t="s">
        <v>36</v>
      </c>
      <c r="V533" s="256"/>
      <c r="W533" s="257">
        <f t="shared" si="61"/>
        <v>0</v>
      </c>
      <c r="X533" s="257">
        <v>0</v>
      </c>
      <c r="Y533" s="257">
        <f t="shared" si="62"/>
        <v>0</v>
      </c>
      <c r="Z533" s="257">
        <v>0</v>
      </c>
      <c r="AA533" s="258">
        <f t="shared" si="63"/>
        <v>0</v>
      </c>
      <c r="AR533" s="172" t="s">
        <v>132</v>
      </c>
      <c r="AT533" s="172" t="s">
        <v>118</v>
      </c>
      <c r="AU533" s="172" t="s">
        <v>93</v>
      </c>
      <c r="AY533" s="172" t="s">
        <v>117</v>
      </c>
      <c r="BE533" s="259">
        <f t="shared" si="64"/>
        <v>0</v>
      </c>
      <c r="BF533" s="259">
        <f t="shared" si="65"/>
        <v>0</v>
      </c>
      <c r="BG533" s="259">
        <f t="shared" si="66"/>
        <v>0</v>
      </c>
      <c r="BH533" s="259">
        <f t="shared" si="67"/>
        <v>0</v>
      </c>
      <c r="BI533" s="259">
        <f t="shared" si="68"/>
        <v>0</v>
      </c>
      <c r="BJ533" s="172" t="s">
        <v>16</v>
      </c>
      <c r="BK533" s="259">
        <f t="shared" si="69"/>
        <v>0</v>
      </c>
      <c r="BL533" s="172" t="s">
        <v>132</v>
      </c>
      <c r="BM533" s="172" t="s">
        <v>4295</v>
      </c>
    </row>
    <row r="534" spans="2:65" s="182" customFormat="1" ht="25.5" customHeight="1">
      <c r="B534" s="183"/>
      <c r="C534" s="151" t="s">
        <v>1803</v>
      </c>
      <c r="D534" s="151" t="s">
        <v>118</v>
      </c>
      <c r="E534" s="152" t="s">
        <v>4296</v>
      </c>
      <c r="F534" s="341" t="s">
        <v>4297</v>
      </c>
      <c r="G534" s="341"/>
      <c r="H534" s="341"/>
      <c r="I534" s="341"/>
      <c r="J534" s="153" t="s">
        <v>142</v>
      </c>
      <c r="K534" s="154">
        <v>1</v>
      </c>
      <c r="L534" s="342"/>
      <c r="M534" s="342"/>
      <c r="N534" s="343">
        <f t="shared" si="60"/>
        <v>0</v>
      </c>
      <c r="O534" s="343"/>
      <c r="P534" s="343"/>
      <c r="Q534" s="343"/>
      <c r="R534" s="186"/>
      <c r="T534" s="254" t="s">
        <v>5</v>
      </c>
      <c r="U534" s="255" t="s">
        <v>36</v>
      </c>
      <c r="V534" s="256"/>
      <c r="W534" s="257">
        <f t="shared" si="61"/>
        <v>0</v>
      </c>
      <c r="X534" s="257">
        <v>0</v>
      </c>
      <c r="Y534" s="257">
        <f t="shared" si="62"/>
        <v>0</v>
      </c>
      <c r="Z534" s="257">
        <v>0</v>
      </c>
      <c r="AA534" s="258">
        <f t="shared" si="63"/>
        <v>0</v>
      </c>
      <c r="AR534" s="172" t="s">
        <v>132</v>
      </c>
      <c r="AT534" s="172" t="s">
        <v>118</v>
      </c>
      <c r="AU534" s="172" t="s">
        <v>93</v>
      </c>
      <c r="AY534" s="172" t="s">
        <v>117</v>
      </c>
      <c r="BE534" s="259">
        <f t="shared" si="64"/>
        <v>0</v>
      </c>
      <c r="BF534" s="259">
        <f t="shared" si="65"/>
        <v>0</v>
      </c>
      <c r="BG534" s="259">
        <f t="shared" si="66"/>
        <v>0</v>
      </c>
      <c r="BH534" s="259">
        <f t="shared" si="67"/>
        <v>0</v>
      </c>
      <c r="BI534" s="259">
        <f t="shared" si="68"/>
        <v>0</v>
      </c>
      <c r="BJ534" s="172" t="s">
        <v>16</v>
      </c>
      <c r="BK534" s="259">
        <f t="shared" si="69"/>
        <v>0</v>
      </c>
      <c r="BL534" s="172" t="s">
        <v>132</v>
      </c>
      <c r="BM534" s="172" t="s">
        <v>4298</v>
      </c>
    </row>
    <row r="535" spans="2:65" s="182" customFormat="1" ht="25.5" customHeight="1">
      <c r="B535" s="183"/>
      <c r="C535" s="151" t="s">
        <v>1807</v>
      </c>
      <c r="D535" s="151" t="s">
        <v>118</v>
      </c>
      <c r="E535" s="152" t="s">
        <v>4299</v>
      </c>
      <c r="F535" s="341" t="s">
        <v>4300</v>
      </c>
      <c r="G535" s="341"/>
      <c r="H535" s="341"/>
      <c r="I535" s="341"/>
      <c r="J535" s="153" t="s">
        <v>142</v>
      </c>
      <c r="K535" s="154">
        <v>1</v>
      </c>
      <c r="L535" s="342"/>
      <c r="M535" s="342"/>
      <c r="N535" s="343">
        <f t="shared" si="60"/>
        <v>0</v>
      </c>
      <c r="O535" s="343"/>
      <c r="P535" s="343"/>
      <c r="Q535" s="343"/>
      <c r="R535" s="186"/>
      <c r="T535" s="254" t="s">
        <v>5</v>
      </c>
      <c r="U535" s="255" t="s">
        <v>36</v>
      </c>
      <c r="V535" s="256"/>
      <c r="W535" s="257">
        <f t="shared" si="61"/>
        <v>0</v>
      </c>
      <c r="X535" s="257">
        <v>0</v>
      </c>
      <c r="Y535" s="257">
        <f t="shared" si="62"/>
        <v>0</v>
      </c>
      <c r="Z535" s="257">
        <v>0</v>
      </c>
      <c r="AA535" s="258">
        <f t="shared" si="63"/>
        <v>0</v>
      </c>
      <c r="AR535" s="172" t="s">
        <v>132</v>
      </c>
      <c r="AT535" s="172" t="s">
        <v>118</v>
      </c>
      <c r="AU535" s="172" t="s">
        <v>93</v>
      </c>
      <c r="AY535" s="172" t="s">
        <v>117</v>
      </c>
      <c r="BE535" s="259">
        <f t="shared" si="64"/>
        <v>0</v>
      </c>
      <c r="BF535" s="259">
        <f t="shared" si="65"/>
        <v>0</v>
      </c>
      <c r="BG535" s="259">
        <f t="shared" si="66"/>
        <v>0</v>
      </c>
      <c r="BH535" s="259">
        <f t="shared" si="67"/>
        <v>0</v>
      </c>
      <c r="BI535" s="259">
        <f t="shared" si="68"/>
        <v>0</v>
      </c>
      <c r="BJ535" s="172" t="s">
        <v>16</v>
      </c>
      <c r="BK535" s="259">
        <f t="shared" si="69"/>
        <v>0</v>
      </c>
      <c r="BL535" s="172" t="s">
        <v>132</v>
      </c>
      <c r="BM535" s="172" t="s">
        <v>4301</v>
      </c>
    </row>
    <row r="536" spans="2:65" s="182" customFormat="1" ht="25.5" customHeight="1">
      <c r="B536" s="183"/>
      <c r="C536" s="151" t="s">
        <v>1811</v>
      </c>
      <c r="D536" s="151" t="s">
        <v>118</v>
      </c>
      <c r="E536" s="152" t="s">
        <v>4302</v>
      </c>
      <c r="F536" s="341" t="s">
        <v>4303</v>
      </c>
      <c r="G536" s="341"/>
      <c r="H536" s="341"/>
      <c r="I536" s="341"/>
      <c r="J536" s="153" t="s">
        <v>142</v>
      </c>
      <c r="K536" s="154">
        <v>1</v>
      </c>
      <c r="L536" s="342"/>
      <c r="M536" s="342"/>
      <c r="N536" s="343">
        <f t="shared" si="60"/>
        <v>0</v>
      </c>
      <c r="O536" s="343"/>
      <c r="P536" s="343"/>
      <c r="Q536" s="343"/>
      <c r="R536" s="186"/>
      <c r="T536" s="254" t="s">
        <v>5</v>
      </c>
      <c r="U536" s="255" t="s">
        <v>36</v>
      </c>
      <c r="V536" s="256"/>
      <c r="W536" s="257">
        <f t="shared" si="61"/>
        <v>0</v>
      </c>
      <c r="X536" s="257">
        <v>0</v>
      </c>
      <c r="Y536" s="257">
        <f t="shared" si="62"/>
        <v>0</v>
      </c>
      <c r="Z536" s="257">
        <v>0</v>
      </c>
      <c r="AA536" s="258">
        <f t="shared" si="63"/>
        <v>0</v>
      </c>
      <c r="AR536" s="172" t="s">
        <v>132</v>
      </c>
      <c r="AT536" s="172" t="s">
        <v>118</v>
      </c>
      <c r="AU536" s="172" t="s">
        <v>93</v>
      </c>
      <c r="AY536" s="172" t="s">
        <v>117</v>
      </c>
      <c r="BE536" s="259">
        <f t="shared" si="64"/>
        <v>0</v>
      </c>
      <c r="BF536" s="259">
        <f t="shared" si="65"/>
        <v>0</v>
      </c>
      <c r="BG536" s="259">
        <f t="shared" si="66"/>
        <v>0</v>
      </c>
      <c r="BH536" s="259">
        <f t="shared" si="67"/>
        <v>0</v>
      </c>
      <c r="BI536" s="259">
        <f t="shared" si="68"/>
        <v>0</v>
      </c>
      <c r="BJ536" s="172" t="s">
        <v>16</v>
      </c>
      <c r="BK536" s="259">
        <f t="shared" si="69"/>
        <v>0</v>
      </c>
      <c r="BL536" s="172" t="s">
        <v>132</v>
      </c>
      <c r="BM536" s="172" t="s">
        <v>4304</v>
      </c>
    </row>
    <row r="537" spans="2:65" s="182" customFormat="1" ht="25.5" customHeight="1">
      <c r="B537" s="183"/>
      <c r="C537" s="151" t="s">
        <v>1815</v>
      </c>
      <c r="D537" s="151" t="s">
        <v>118</v>
      </c>
      <c r="E537" s="152" t="s">
        <v>4305</v>
      </c>
      <c r="F537" s="341" t="s">
        <v>4306</v>
      </c>
      <c r="G537" s="341"/>
      <c r="H537" s="341"/>
      <c r="I537" s="341"/>
      <c r="J537" s="153" t="s">
        <v>142</v>
      </c>
      <c r="K537" s="154">
        <v>1</v>
      </c>
      <c r="L537" s="342"/>
      <c r="M537" s="342"/>
      <c r="N537" s="343">
        <f t="shared" si="60"/>
        <v>0</v>
      </c>
      <c r="O537" s="343"/>
      <c r="P537" s="343"/>
      <c r="Q537" s="343"/>
      <c r="R537" s="186"/>
      <c r="T537" s="254" t="s">
        <v>5</v>
      </c>
      <c r="U537" s="255" t="s">
        <v>36</v>
      </c>
      <c r="V537" s="256"/>
      <c r="W537" s="257">
        <f t="shared" si="61"/>
        <v>0</v>
      </c>
      <c r="X537" s="257">
        <v>0</v>
      </c>
      <c r="Y537" s="257">
        <f t="shared" si="62"/>
        <v>0</v>
      </c>
      <c r="Z537" s="257">
        <v>0</v>
      </c>
      <c r="AA537" s="258">
        <f t="shared" si="63"/>
        <v>0</v>
      </c>
      <c r="AR537" s="172" t="s">
        <v>132</v>
      </c>
      <c r="AT537" s="172" t="s">
        <v>118</v>
      </c>
      <c r="AU537" s="172" t="s">
        <v>93</v>
      </c>
      <c r="AY537" s="172" t="s">
        <v>117</v>
      </c>
      <c r="BE537" s="259">
        <f t="shared" si="64"/>
        <v>0</v>
      </c>
      <c r="BF537" s="259">
        <f t="shared" si="65"/>
        <v>0</v>
      </c>
      <c r="BG537" s="259">
        <f t="shared" si="66"/>
        <v>0</v>
      </c>
      <c r="BH537" s="259">
        <f t="shared" si="67"/>
        <v>0</v>
      </c>
      <c r="BI537" s="259">
        <f t="shared" si="68"/>
        <v>0</v>
      </c>
      <c r="BJ537" s="172" t="s">
        <v>16</v>
      </c>
      <c r="BK537" s="259">
        <f t="shared" si="69"/>
        <v>0</v>
      </c>
      <c r="BL537" s="172" t="s">
        <v>132</v>
      </c>
      <c r="BM537" s="172" t="s">
        <v>4307</v>
      </c>
    </row>
    <row r="538" spans="2:65" s="182" customFormat="1" ht="25.5" customHeight="1">
      <c r="B538" s="183"/>
      <c r="C538" s="151" t="s">
        <v>1819</v>
      </c>
      <c r="D538" s="151" t="s">
        <v>118</v>
      </c>
      <c r="E538" s="152" t="s">
        <v>4308</v>
      </c>
      <c r="F538" s="341" t="s">
        <v>4309</v>
      </c>
      <c r="G538" s="341"/>
      <c r="H538" s="341"/>
      <c r="I538" s="341"/>
      <c r="J538" s="153" t="s">
        <v>142</v>
      </c>
      <c r="K538" s="154">
        <v>1</v>
      </c>
      <c r="L538" s="342"/>
      <c r="M538" s="342"/>
      <c r="N538" s="343">
        <f t="shared" si="60"/>
        <v>0</v>
      </c>
      <c r="O538" s="343"/>
      <c r="P538" s="343"/>
      <c r="Q538" s="343"/>
      <c r="R538" s="186"/>
      <c r="T538" s="254" t="s">
        <v>5</v>
      </c>
      <c r="U538" s="255" t="s">
        <v>36</v>
      </c>
      <c r="V538" s="256"/>
      <c r="W538" s="257">
        <f t="shared" si="61"/>
        <v>0</v>
      </c>
      <c r="X538" s="257">
        <v>0</v>
      </c>
      <c r="Y538" s="257">
        <f t="shared" si="62"/>
        <v>0</v>
      </c>
      <c r="Z538" s="257">
        <v>0</v>
      </c>
      <c r="AA538" s="258">
        <f t="shared" si="63"/>
        <v>0</v>
      </c>
      <c r="AR538" s="172" t="s">
        <v>132</v>
      </c>
      <c r="AT538" s="172" t="s">
        <v>118</v>
      </c>
      <c r="AU538" s="172" t="s">
        <v>93</v>
      </c>
      <c r="AY538" s="172" t="s">
        <v>117</v>
      </c>
      <c r="BE538" s="259">
        <f t="shared" si="64"/>
        <v>0</v>
      </c>
      <c r="BF538" s="259">
        <f t="shared" si="65"/>
        <v>0</v>
      </c>
      <c r="BG538" s="259">
        <f t="shared" si="66"/>
        <v>0</v>
      </c>
      <c r="BH538" s="259">
        <f t="shared" si="67"/>
        <v>0</v>
      </c>
      <c r="BI538" s="259">
        <f t="shared" si="68"/>
        <v>0</v>
      </c>
      <c r="BJ538" s="172" t="s">
        <v>16</v>
      </c>
      <c r="BK538" s="259">
        <f t="shared" si="69"/>
        <v>0</v>
      </c>
      <c r="BL538" s="172" t="s">
        <v>132</v>
      </c>
      <c r="BM538" s="172" t="s">
        <v>4310</v>
      </c>
    </row>
    <row r="539" spans="2:65" s="182" customFormat="1" ht="25.5" customHeight="1">
      <c r="B539" s="183"/>
      <c r="C539" s="151" t="s">
        <v>1823</v>
      </c>
      <c r="D539" s="151" t="s">
        <v>118</v>
      </c>
      <c r="E539" s="152" t="s">
        <v>4311</v>
      </c>
      <c r="F539" s="341" t="s">
        <v>4312</v>
      </c>
      <c r="G539" s="341"/>
      <c r="H539" s="341"/>
      <c r="I539" s="341"/>
      <c r="J539" s="153" t="s">
        <v>142</v>
      </c>
      <c r="K539" s="154">
        <v>1</v>
      </c>
      <c r="L539" s="342"/>
      <c r="M539" s="342"/>
      <c r="N539" s="343">
        <f t="shared" si="60"/>
        <v>0</v>
      </c>
      <c r="O539" s="343"/>
      <c r="P539" s="343"/>
      <c r="Q539" s="343"/>
      <c r="R539" s="186"/>
      <c r="T539" s="254" t="s">
        <v>5</v>
      </c>
      <c r="U539" s="255" t="s">
        <v>36</v>
      </c>
      <c r="V539" s="256"/>
      <c r="W539" s="257">
        <f t="shared" si="61"/>
        <v>0</v>
      </c>
      <c r="X539" s="257">
        <v>0</v>
      </c>
      <c r="Y539" s="257">
        <f t="shared" si="62"/>
        <v>0</v>
      </c>
      <c r="Z539" s="257">
        <v>0</v>
      </c>
      <c r="AA539" s="258">
        <f t="shared" si="63"/>
        <v>0</v>
      </c>
      <c r="AR539" s="172" t="s">
        <v>132</v>
      </c>
      <c r="AT539" s="172" t="s">
        <v>118</v>
      </c>
      <c r="AU539" s="172" t="s">
        <v>93</v>
      </c>
      <c r="AY539" s="172" t="s">
        <v>117</v>
      </c>
      <c r="BE539" s="259">
        <f t="shared" si="64"/>
        <v>0</v>
      </c>
      <c r="BF539" s="259">
        <f t="shared" si="65"/>
        <v>0</v>
      </c>
      <c r="BG539" s="259">
        <f t="shared" si="66"/>
        <v>0</v>
      </c>
      <c r="BH539" s="259">
        <f t="shared" si="67"/>
        <v>0</v>
      </c>
      <c r="BI539" s="259">
        <f t="shared" si="68"/>
        <v>0</v>
      </c>
      <c r="BJ539" s="172" t="s">
        <v>16</v>
      </c>
      <c r="BK539" s="259">
        <f t="shared" si="69"/>
        <v>0</v>
      </c>
      <c r="BL539" s="172" t="s">
        <v>132</v>
      </c>
      <c r="BM539" s="172" t="s">
        <v>4313</v>
      </c>
    </row>
    <row r="540" spans="2:65" s="182" customFormat="1" ht="25.5" customHeight="1">
      <c r="B540" s="183"/>
      <c r="C540" s="151" t="s">
        <v>1827</v>
      </c>
      <c r="D540" s="151" t="s">
        <v>118</v>
      </c>
      <c r="E540" s="152" t="s">
        <v>4314</v>
      </c>
      <c r="F540" s="341" t="s">
        <v>4315</v>
      </c>
      <c r="G540" s="341"/>
      <c r="H540" s="341"/>
      <c r="I540" s="341"/>
      <c r="J540" s="153" t="s">
        <v>142</v>
      </c>
      <c r="K540" s="154">
        <v>1</v>
      </c>
      <c r="L540" s="342"/>
      <c r="M540" s="342"/>
      <c r="N540" s="343">
        <f t="shared" si="60"/>
        <v>0</v>
      </c>
      <c r="O540" s="343"/>
      <c r="P540" s="343"/>
      <c r="Q540" s="343"/>
      <c r="R540" s="186"/>
      <c r="T540" s="254" t="s">
        <v>5</v>
      </c>
      <c r="U540" s="255" t="s">
        <v>36</v>
      </c>
      <c r="V540" s="256"/>
      <c r="W540" s="257">
        <f t="shared" si="61"/>
        <v>0</v>
      </c>
      <c r="X540" s="257">
        <v>0</v>
      </c>
      <c r="Y540" s="257">
        <f t="shared" si="62"/>
        <v>0</v>
      </c>
      <c r="Z540" s="257">
        <v>0</v>
      </c>
      <c r="AA540" s="258">
        <f t="shared" si="63"/>
        <v>0</v>
      </c>
      <c r="AR540" s="172" t="s">
        <v>132</v>
      </c>
      <c r="AT540" s="172" t="s">
        <v>118</v>
      </c>
      <c r="AU540" s="172" t="s">
        <v>93</v>
      </c>
      <c r="AY540" s="172" t="s">
        <v>117</v>
      </c>
      <c r="BE540" s="259">
        <f t="shared" si="64"/>
        <v>0</v>
      </c>
      <c r="BF540" s="259">
        <f t="shared" si="65"/>
        <v>0</v>
      </c>
      <c r="BG540" s="259">
        <f t="shared" si="66"/>
        <v>0</v>
      </c>
      <c r="BH540" s="259">
        <f t="shared" si="67"/>
        <v>0</v>
      </c>
      <c r="BI540" s="259">
        <f t="shared" si="68"/>
        <v>0</v>
      </c>
      <c r="BJ540" s="172" t="s">
        <v>16</v>
      </c>
      <c r="BK540" s="259">
        <f t="shared" si="69"/>
        <v>0</v>
      </c>
      <c r="BL540" s="172" t="s">
        <v>132</v>
      </c>
      <c r="BM540" s="172" t="s">
        <v>4316</v>
      </c>
    </row>
    <row r="541" spans="2:65" s="182" customFormat="1" ht="25.5" customHeight="1">
      <c r="B541" s="183"/>
      <c r="C541" s="151" t="s">
        <v>1831</v>
      </c>
      <c r="D541" s="151" t="s">
        <v>118</v>
      </c>
      <c r="E541" s="152" t="s">
        <v>4317</v>
      </c>
      <c r="F541" s="341" t="s">
        <v>4318</v>
      </c>
      <c r="G541" s="341"/>
      <c r="H541" s="341"/>
      <c r="I541" s="341"/>
      <c r="J541" s="153" t="s">
        <v>142</v>
      </c>
      <c r="K541" s="154">
        <v>1</v>
      </c>
      <c r="L541" s="342"/>
      <c r="M541" s="342"/>
      <c r="N541" s="343">
        <f t="shared" si="60"/>
        <v>0</v>
      </c>
      <c r="O541" s="343"/>
      <c r="P541" s="343"/>
      <c r="Q541" s="343"/>
      <c r="R541" s="186"/>
      <c r="T541" s="254" t="s">
        <v>5</v>
      </c>
      <c r="U541" s="255" t="s">
        <v>36</v>
      </c>
      <c r="V541" s="256"/>
      <c r="W541" s="257">
        <f t="shared" si="61"/>
        <v>0</v>
      </c>
      <c r="X541" s="257">
        <v>0</v>
      </c>
      <c r="Y541" s="257">
        <f t="shared" si="62"/>
        <v>0</v>
      </c>
      <c r="Z541" s="257">
        <v>0</v>
      </c>
      <c r="AA541" s="258">
        <f t="shared" si="63"/>
        <v>0</v>
      </c>
      <c r="AR541" s="172" t="s">
        <v>132</v>
      </c>
      <c r="AT541" s="172" t="s">
        <v>118</v>
      </c>
      <c r="AU541" s="172" t="s">
        <v>93</v>
      </c>
      <c r="AY541" s="172" t="s">
        <v>117</v>
      </c>
      <c r="BE541" s="259">
        <f t="shared" si="64"/>
        <v>0</v>
      </c>
      <c r="BF541" s="259">
        <f t="shared" si="65"/>
        <v>0</v>
      </c>
      <c r="BG541" s="259">
        <f t="shared" si="66"/>
        <v>0</v>
      </c>
      <c r="BH541" s="259">
        <f t="shared" si="67"/>
        <v>0</v>
      </c>
      <c r="BI541" s="259">
        <f t="shared" si="68"/>
        <v>0</v>
      </c>
      <c r="BJ541" s="172" t="s">
        <v>16</v>
      </c>
      <c r="BK541" s="259">
        <f t="shared" si="69"/>
        <v>0</v>
      </c>
      <c r="BL541" s="172" t="s">
        <v>132</v>
      </c>
      <c r="BM541" s="172" t="s">
        <v>4319</v>
      </c>
    </row>
    <row r="542" spans="2:65" s="182" customFormat="1" ht="16.5" customHeight="1">
      <c r="B542" s="183"/>
      <c r="C542" s="151" t="s">
        <v>1835</v>
      </c>
      <c r="D542" s="151" t="s">
        <v>118</v>
      </c>
      <c r="E542" s="152" t="s">
        <v>4320</v>
      </c>
      <c r="F542" s="341" t="s">
        <v>4321</v>
      </c>
      <c r="G542" s="341"/>
      <c r="H542" s="341"/>
      <c r="I542" s="341"/>
      <c r="J542" s="153" t="s">
        <v>142</v>
      </c>
      <c r="K542" s="154">
        <v>1</v>
      </c>
      <c r="L542" s="342"/>
      <c r="M542" s="342"/>
      <c r="N542" s="343">
        <f t="shared" si="60"/>
        <v>0</v>
      </c>
      <c r="O542" s="343"/>
      <c r="P542" s="343"/>
      <c r="Q542" s="343"/>
      <c r="R542" s="186"/>
      <c r="T542" s="254" t="s">
        <v>5</v>
      </c>
      <c r="U542" s="255" t="s">
        <v>36</v>
      </c>
      <c r="V542" s="256"/>
      <c r="W542" s="257">
        <f t="shared" si="61"/>
        <v>0</v>
      </c>
      <c r="X542" s="257">
        <v>0</v>
      </c>
      <c r="Y542" s="257">
        <f t="shared" si="62"/>
        <v>0</v>
      </c>
      <c r="Z542" s="257">
        <v>0</v>
      </c>
      <c r="AA542" s="258">
        <f t="shared" si="63"/>
        <v>0</v>
      </c>
      <c r="AR542" s="172" t="s">
        <v>132</v>
      </c>
      <c r="AT542" s="172" t="s">
        <v>118</v>
      </c>
      <c r="AU542" s="172" t="s">
        <v>93</v>
      </c>
      <c r="AY542" s="172" t="s">
        <v>117</v>
      </c>
      <c r="BE542" s="259">
        <f t="shared" si="64"/>
        <v>0</v>
      </c>
      <c r="BF542" s="259">
        <f t="shared" si="65"/>
        <v>0</v>
      </c>
      <c r="BG542" s="259">
        <f t="shared" si="66"/>
        <v>0</v>
      </c>
      <c r="BH542" s="259">
        <f t="shared" si="67"/>
        <v>0</v>
      </c>
      <c r="BI542" s="259">
        <f t="shared" si="68"/>
        <v>0</v>
      </c>
      <c r="BJ542" s="172" t="s">
        <v>16</v>
      </c>
      <c r="BK542" s="259">
        <f t="shared" si="69"/>
        <v>0</v>
      </c>
      <c r="BL542" s="172" t="s">
        <v>132</v>
      </c>
      <c r="BM542" s="172" t="s">
        <v>4322</v>
      </c>
    </row>
    <row r="543" spans="2:65" s="182" customFormat="1" ht="25.5" customHeight="1">
      <c r="B543" s="183"/>
      <c r="C543" s="151" t="s">
        <v>1839</v>
      </c>
      <c r="D543" s="151" t="s">
        <v>118</v>
      </c>
      <c r="E543" s="152" t="s">
        <v>4323</v>
      </c>
      <c r="F543" s="341" t="s">
        <v>4324</v>
      </c>
      <c r="G543" s="341"/>
      <c r="H543" s="341"/>
      <c r="I543" s="341"/>
      <c r="J543" s="153" t="s">
        <v>142</v>
      </c>
      <c r="K543" s="154">
        <v>1</v>
      </c>
      <c r="L543" s="342"/>
      <c r="M543" s="342"/>
      <c r="N543" s="343">
        <f t="shared" si="60"/>
        <v>0</v>
      </c>
      <c r="O543" s="343"/>
      <c r="P543" s="343"/>
      <c r="Q543" s="343"/>
      <c r="R543" s="186"/>
      <c r="T543" s="254" t="s">
        <v>5</v>
      </c>
      <c r="U543" s="255" t="s">
        <v>36</v>
      </c>
      <c r="V543" s="256"/>
      <c r="W543" s="257">
        <f t="shared" si="61"/>
        <v>0</v>
      </c>
      <c r="X543" s="257">
        <v>0</v>
      </c>
      <c r="Y543" s="257">
        <f t="shared" si="62"/>
        <v>0</v>
      </c>
      <c r="Z543" s="257">
        <v>0</v>
      </c>
      <c r="AA543" s="258">
        <f t="shared" si="63"/>
        <v>0</v>
      </c>
      <c r="AR543" s="172" t="s">
        <v>132</v>
      </c>
      <c r="AT543" s="172" t="s">
        <v>118</v>
      </c>
      <c r="AU543" s="172" t="s">
        <v>93</v>
      </c>
      <c r="AY543" s="172" t="s">
        <v>117</v>
      </c>
      <c r="BE543" s="259">
        <f t="shared" si="64"/>
        <v>0</v>
      </c>
      <c r="BF543" s="259">
        <f t="shared" si="65"/>
        <v>0</v>
      </c>
      <c r="BG543" s="259">
        <f t="shared" si="66"/>
        <v>0</v>
      </c>
      <c r="BH543" s="259">
        <f t="shared" si="67"/>
        <v>0</v>
      </c>
      <c r="BI543" s="259">
        <f t="shared" si="68"/>
        <v>0</v>
      </c>
      <c r="BJ543" s="172" t="s">
        <v>16</v>
      </c>
      <c r="BK543" s="259">
        <f t="shared" si="69"/>
        <v>0</v>
      </c>
      <c r="BL543" s="172" t="s">
        <v>132</v>
      </c>
      <c r="BM543" s="172" t="s">
        <v>4325</v>
      </c>
    </row>
    <row r="544" spans="2:65" s="182" customFormat="1" ht="25.5" customHeight="1">
      <c r="B544" s="183"/>
      <c r="C544" s="164" t="s">
        <v>1843</v>
      </c>
      <c r="D544" s="164" t="s">
        <v>4326</v>
      </c>
      <c r="E544" s="165" t="s">
        <v>4327</v>
      </c>
      <c r="F544" s="356" t="s">
        <v>4328</v>
      </c>
      <c r="G544" s="356"/>
      <c r="H544" s="356"/>
      <c r="I544" s="356"/>
      <c r="J544" s="166" t="s">
        <v>238</v>
      </c>
      <c r="K544" s="154">
        <v>1</v>
      </c>
      <c r="L544" s="354"/>
      <c r="M544" s="354"/>
      <c r="N544" s="357">
        <f t="shared" si="60"/>
        <v>0</v>
      </c>
      <c r="O544" s="343"/>
      <c r="P544" s="343"/>
      <c r="Q544" s="343"/>
      <c r="R544" s="186"/>
      <c r="T544" s="254" t="s">
        <v>5</v>
      </c>
      <c r="U544" s="255" t="s">
        <v>36</v>
      </c>
      <c r="V544" s="256"/>
      <c r="W544" s="257">
        <f t="shared" si="61"/>
        <v>0</v>
      </c>
      <c r="X544" s="257">
        <v>0.0001</v>
      </c>
      <c r="Y544" s="257">
        <f t="shared" si="62"/>
        <v>0.0001</v>
      </c>
      <c r="Z544" s="257">
        <v>0</v>
      </c>
      <c r="AA544" s="258">
        <f t="shared" si="63"/>
        <v>0</v>
      </c>
      <c r="AR544" s="172" t="s">
        <v>248</v>
      </c>
      <c r="AT544" s="172" t="s">
        <v>4326</v>
      </c>
      <c r="AU544" s="172" t="s">
        <v>93</v>
      </c>
      <c r="AY544" s="172" t="s">
        <v>117</v>
      </c>
      <c r="BE544" s="259">
        <f t="shared" si="64"/>
        <v>0</v>
      </c>
      <c r="BF544" s="259">
        <f t="shared" si="65"/>
        <v>0</v>
      </c>
      <c r="BG544" s="259">
        <f t="shared" si="66"/>
        <v>0</v>
      </c>
      <c r="BH544" s="259">
        <f t="shared" si="67"/>
        <v>0</v>
      </c>
      <c r="BI544" s="259">
        <f t="shared" si="68"/>
        <v>0</v>
      </c>
      <c r="BJ544" s="172" t="s">
        <v>16</v>
      </c>
      <c r="BK544" s="259">
        <f t="shared" si="69"/>
        <v>0</v>
      </c>
      <c r="BL544" s="172" t="s">
        <v>132</v>
      </c>
      <c r="BM544" s="172" t="s">
        <v>4329</v>
      </c>
    </row>
    <row r="545" spans="2:65" s="182" customFormat="1" ht="25.5" customHeight="1">
      <c r="B545" s="183"/>
      <c r="C545" s="164" t="s">
        <v>1847</v>
      </c>
      <c r="D545" s="164" t="s">
        <v>4326</v>
      </c>
      <c r="E545" s="165" t="s">
        <v>4330</v>
      </c>
      <c r="F545" s="356" t="s">
        <v>4331</v>
      </c>
      <c r="G545" s="356"/>
      <c r="H545" s="356"/>
      <c r="I545" s="356"/>
      <c r="J545" s="166" t="s">
        <v>238</v>
      </c>
      <c r="K545" s="154">
        <v>1</v>
      </c>
      <c r="L545" s="354"/>
      <c r="M545" s="354"/>
      <c r="N545" s="357">
        <f t="shared" si="60"/>
        <v>0</v>
      </c>
      <c r="O545" s="343"/>
      <c r="P545" s="343"/>
      <c r="Q545" s="343"/>
      <c r="R545" s="186"/>
      <c r="T545" s="254" t="s">
        <v>5</v>
      </c>
      <c r="U545" s="255" t="s">
        <v>36</v>
      </c>
      <c r="V545" s="256"/>
      <c r="W545" s="257">
        <f t="shared" si="61"/>
        <v>0</v>
      </c>
      <c r="X545" s="257">
        <v>0.00014</v>
      </c>
      <c r="Y545" s="257">
        <f t="shared" si="62"/>
        <v>0.00014</v>
      </c>
      <c r="Z545" s="257">
        <v>0</v>
      </c>
      <c r="AA545" s="258">
        <f t="shared" si="63"/>
        <v>0</v>
      </c>
      <c r="AR545" s="172" t="s">
        <v>248</v>
      </c>
      <c r="AT545" s="172" t="s">
        <v>4326</v>
      </c>
      <c r="AU545" s="172" t="s">
        <v>93</v>
      </c>
      <c r="AY545" s="172" t="s">
        <v>117</v>
      </c>
      <c r="BE545" s="259">
        <f t="shared" si="64"/>
        <v>0</v>
      </c>
      <c r="BF545" s="259">
        <f t="shared" si="65"/>
        <v>0</v>
      </c>
      <c r="BG545" s="259">
        <f t="shared" si="66"/>
        <v>0</v>
      </c>
      <c r="BH545" s="259">
        <f t="shared" si="67"/>
        <v>0</v>
      </c>
      <c r="BI545" s="259">
        <f t="shared" si="68"/>
        <v>0</v>
      </c>
      <c r="BJ545" s="172" t="s">
        <v>16</v>
      </c>
      <c r="BK545" s="259">
        <f t="shared" si="69"/>
        <v>0</v>
      </c>
      <c r="BL545" s="172" t="s">
        <v>132</v>
      </c>
      <c r="BM545" s="172" t="s">
        <v>4332</v>
      </c>
    </row>
    <row r="546" spans="2:65" s="182" customFormat="1" ht="16.5" customHeight="1">
      <c r="B546" s="183"/>
      <c r="C546" s="164" t="s">
        <v>1851</v>
      </c>
      <c r="D546" s="164" t="s">
        <v>4326</v>
      </c>
      <c r="E546" s="165" t="s">
        <v>4333</v>
      </c>
      <c r="F546" s="356" t="s">
        <v>4334</v>
      </c>
      <c r="G546" s="356"/>
      <c r="H546" s="356"/>
      <c r="I546" s="356"/>
      <c r="J546" s="166" t="s">
        <v>238</v>
      </c>
      <c r="K546" s="154">
        <v>1</v>
      </c>
      <c r="L546" s="354"/>
      <c r="M546" s="354"/>
      <c r="N546" s="357">
        <f t="shared" si="60"/>
        <v>0</v>
      </c>
      <c r="O546" s="343"/>
      <c r="P546" s="343"/>
      <c r="Q546" s="343"/>
      <c r="R546" s="186"/>
      <c r="T546" s="254" t="s">
        <v>5</v>
      </c>
      <c r="U546" s="255" t="s">
        <v>36</v>
      </c>
      <c r="V546" s="256"/>
      <c r="W546" s="257">
        <f t="shared" si="61"/>
        <v>0</v>
      </c>
      <c r="X546" s="257">
        <v>0.00018</v>
      </c>
      <c r="Y546" s="257">
        <f t="shared" si="62"/>
        <v>0.00018</v>
      </c>
      <c r="Z546" s="257">
        <v>0</v>
      </c>
      <c r="AA546" s="258">
        <f t="shared" si="63"/>
        <v>0</v>
      </c>
      <c r="AR546" s="172" t="s">
        <v>248</v>
      </c>
      <c r="AT546" s="172" t="s">
        <v>4326</v>
      </c>
      <c r="AU546" s="172" t="s">
        <v>93</v>
      </c>
      <c r="AY546" s="172" t="s">
        <v>117</v>
      </c>
      <c r="BE546" s="259">
        <f t="shared" si="64"/>
        <v>0</v>
      </c>
      <c r="BF546" s="259">
        <f t="shared" si="65"/>
        <v>0</v>
      </c>
      <c r="BG546" s="259">
        <f t="shared" si="66"/>
        <v>0</v>
      </c>
      <c r="BH546" s="259">
        <f t="shared" si="67"/>
        <v>0</v>
      </c>
      <c r="BI546" s="259">
        <f t="shared" si="68"/>
        <v>0</v>
      </c>
      <c r="BJ546" s="172" t="s">
        <v>16</v>
      </c>
      <c r="BK546" s="259">
        <f t="shared" si="69"/>
        <v>0</v>
      </c>
      <c r="BL546" s="172" t="s">
        <v>132</v>
      </c>
      <c r="BM546" s="172" t="s">
        <v>4335</v>
      </c>
    </row>
    <row r="547" spans="2:65" s="182" customFormat="1" ht="16.5" customHeight="1">
      <c r="B547" s="183"/>
      <c r="C547" s="164" t="s">
        <v>1855</v>
      </c>
      <c r="D547" s="164" t="s">
        <v>4326</v>
      </c>
      <c r="E547" s="165" t="s">
        <v>4336</v>
      </c>
      <c r="F547" s="356" t="s">
        <v>4337</v>
      </c>
      <c r="G547" s="356"/>
      <c r="H547" s="356"/>
      <c r="I547" s="356"/>
      <c r="J547" s="166" t="s">
        <v>238</v>
      </c>
      <c r="K547" s="154">
        <v>1</v>
      </c>
      <c r="L547" s="354"/>
      <c r="M547" s="354"/>
      <c r="N547" s="357">
        <f t="shared" si="60"/>
        <v>0</v>
      </c>
      <c r="O547" s="343"/>
      <c r="P547" s="343"/>
      <c r="Q547" s="343"/>
      <c r="R547" s="186"/>
      <c r="T547" s="254" t="s">
        <v>5</v>
      </c>
      <c r="U547" s="255" t="s">
        <v>36</v>
      </c>
      <c r="V547" s="256"/>
      <c r="W547" s="257">
        <f t="shared" si="61"/>
        <v>0</v>
      </c>
      <c r="X547" s="257">
        <v>0.00028</v>
      </c>
      <c r="Y547" s="257">
        <f t="shared" si="62"/>
        <v>0.00028</v>
      </c>
      <c r="Z547" s="257">
        <v>0</v>
      </c>
      <c r="AA547" s="258">
        <f t="shared" si="63"/>
        <v>0</v>
      </c>
      <c r="AR547" s="172" t="s">
        <v>248</v>
      </c>
      <c r="AT547" s="172" t="s">
        <v>4326</v>
      </c>
      <c r="AU547" s="172" t="s">
        <v>93</v>
      </c>
      <c r="AY547" s="172" t="s">
        <v>117</v>
      </c>
      <c r="BE547" s="259">
        <f t="shared" si="64"/>
        <v>0</v>
      </c>
      <c r="BF547" s="259">
        <f t="shared" si="65"/>
        <v>0</v>
      </c>
      <c r="BG547" s="259">
        <f t="shared" si="66"/>
        <v>0</v>
      </c>
      <c r="BH547" s="259">
        <f t="shared" si="67"/>
        <v>0</v>
      </c>
      <c r="BI547" s="259">
        <f t="shared" si="68"/>
        <v>0</v>
      </c>
      <c r="BJ547" s="172" t="s">
        <v>16</v>
      </c>
      <c r="BK547" s="259">
        <f t="shared" si="69"/>
        <v>0</v>
      </c>
      <c r="BL547" s="172" t="s">
        <v>132</v>
      </c>
      <c r="BM547" s="172" t="s">
        <v>4338</v>
      </c>
    </row>
    <row r="548" spans="2:65" s="182" customFormat="1" ht="25.5" customHeight="1">
      <c r="B548" s="183"/>
      <c r="C548" s="164" t="s">
        <v>1859</v>
      </c>
      <c r="D548" s="164" t="s">
        <v>4326</v>
      </c>
      <c r="E548" s="165" t="s">
        <v>4339</v>
      </c>
      <c r="F548" s="356" t="s">
        <v>4340</v>
      </c>
      <c r="G548" s="356"/>
      <c r="H548" s="356"/>
      <c r="I548" s="356"/>
      <c r="J548" s="166" t="s">
        <v>238</v>
      </c>
      <c r="K548" s="154">
        <v>1</v>
      </c>
      <c r="L548" s="354"/>
      <c r="M548" s="354"/>
      <c r="N548" s="357">
        <f t="shared" si="60"/>
        <v>0</v>
      </c>
      <c r="O548" s="343"/>
      <c r="P548" s="343"/>
      <c r="Q548" s="343"/>
      <c r="R548" s="186"/>
      <c r="T548" s="254" t="s">
        <v>5</v>
      </c>
      <c r="U548" s="255" t="s">
        <v>36</v>
      </c>
      <c r="V548" s="256"/>
      <c r="W548" s="257">
        <f t="shared" si="61"/>
        <v>0</v>
      </c>
      <c r="X548" s="257">
        <v>0.00012</v>
      </c>
      <c r="Y548" s="257">
        <f t="shared" si="62"/>
        <v>0.00012</v>
      </c>
      <c r="Z548" s="257">
        <v>0</v>
      </c>
      <c r="AA548" s="258">
        <f t="shared" si="63"/>
        <v>0</v>
      </c>
      <c r="AR548" s="172" t="s">
        <v>248</v>
      </c>
      <c r="AT548" s="172" t="s">
        <v>4326</v>
      </c>
      <c r="AU548" s="172" t="s">
        <v>93</v>
      </c>
      <c r="AY548" s="172" t="s">
        <v>117</v>
      </c>
      <c r="BE548" s="259">
        <f t="shared" si="64"/>
        <v>0</v>
      </c>
      <c r="BF548" s="259">
        <f t="shared" si="65"/>
        <v>0</v>
      </c>
      <c r="BG548" s="259">
        <f t="shared" si="66"/>
        <v>0</v>
      </c>
      <c r="BH548" s="259">
        <f t="shared" si="67"/>
        <v>0</v>
      </c>
      <c r="BI548" s="259">
        <f t="shared" si="68"/>
        <v>0</v>
      </c>
      <c r="BJ548" s="172" t="s">
        <v>16</v>
      </c>
      <c r="BK548" s="259">
        <f t="shared" si="69"/>
        <v>0</v>
      </c>
      <c r="BL548" s="172" t="s">
        <v>132</v>
      </c>
      <c r="BM548" s="172" t="s">
        <v>4341</v>
      </c>
    </row>
    <row r="549" spans="2:65" s="182" customFormat="1" ht="25.5" customHeight="1">
      <c r="B549" s="183"/>
      <c r="C549" s="164" t="s">
        <v>1863</v>
      </c>
      <c r="D549" s="164" t="s">
        <v>4326</v>
      </c>
      <c r="E549" s="165" t="s">
        <v>4342</v>
      </c>
      <c r="F549" s="356" t="s">
        <v>4343</v>
      </c>
      <c r="G549" s="356"/>
      <c r="H549" s="356"/>
      <c r="I549" s="356"/>
      <c r="J549" s="166" t="s">
        <v>238</v>
      </c>
      <c r="K549" s="154">
        <v>1</v>
      </c>
      <c r="L549" s="354"/>
      <c r="M549" s="354"/>
      <c r="N549" s="357">
        <f t="shared" si="60"/>
        <v>0</v>
      </c>
      <c r="O549" s="343"/>
      <c r="P549" s="343"/>
      <c r="Q549" s="343"/>
      <c r="R549" s="186"/>
      <c r="T549" s="254" t="s">
        <v>5</v>
      </c>
      <c r="U549" s="255" t="s">
        <v>36</v>
      </c>
      <c r="V549" s="256"/>
      <c r="W549" s="257">
        <f t="shared" si="61"/>
        <v>0</v>
      </c>
      <c r="X549" s="257">
        <v>0.00017</v>
      </c>
      <c r="Y549" s="257">
        <f t="shared" si="62"/>
        <v>0.00017</v>
      </c>
      <c r="Z549" s="257">
        <v>0</v>
      </c>
      <c r="AA549" s="258">
        <f t="shared" si="63"/>
        <v>0</v>
      </c>
      <c r="AR549" s="172" t="s">
        <v>248</v>
      </c>
      <c r="AT549" s="172" t="s">
        <v>4326</v>
      </c>
      <c r="AU549" s="172" t="s">
        <v>93</v>
      </c>
      <c r="AY549" s="172" t="s">
        <v>117</v>
      </c>
      <c r="BE549" s="259">
        <f t="shared" si="64"/>
        <v>0</v>
      </c>
      <c r="BF549" s="259">
        <f t="shared" si="65"/>
        <v>0</v>
      </c>
      <c r="BG549" s="259">
        <f t="shared" si="66"/>
        <v>0</v>
      </c>
      <c r="BH549" s="259">
        <f t="shared" si="67"/>
        <v>0</v>
      </c>
      <c r="BI549" s="259">
        <f t="shared" si="68"/>
        <v>0</v>
      </c>
      <c r="BJ549" s="172" t="s">
        <v>16</v>
      </c>
      <c r="BK549" s="259">
        <f t="shared" si="69"/>
        <v>0</v>
      </c>
      <c r="BL549" s="172" t="s">
        <v>132</v>
      </c>
      <c r="BM549" s="172" t="s">
        <v>4344</v>
      </c>
    </row>
    <row r="550" spans="2:65" s="182" customFormat="1" ht="16.5" customHeight="1">
      <c r="B550" s="183"/>
      <c r="C550" s="164" t="s">
        <v>1867</v>
      </c>
      <c r="D550" s="164" t="s">
        <v>4326</v>
      </c>
      <c r="E550" s="165" t="s">
        <v>4345</v>
      </c>
      <c r="F550" s="356" t="s">
        <v>4346</v>
      </c>
      <c r="G550" s="356"/>
      <c r="H550" s="356"/>
      <c r="I550" s="356"/>
      <c r="J550" s="166" t="s">
        <v>238</v>
      </c>
      <c r="K550" s="154">
        <v>1</v>
      </c>
      <c r="L550" s="354"/>
      <c r="M550" s="354"/>
      <c r="N550" s="357">
        <f t="shared" si="60"/>
        <v>0</v>
      </c>
      <c r="O550" s="343"/>
      <c r="P550" s="343"/>
      <c r="Q550" s="343"/>
      <c r="R550" s="186"/>
      <c r="T550" s="254" t="s">
        <v>5</v>
      </c>
      <c r="U550" s="255" t="s">
        <v>36</v>
      </c>
      <c r="V550" s="256"/>
      <c r="W550" s="257">
        <f t="shared" si="61"/>
        <v>0</v>
      </c>
      <c r="X550" s="257">
        <v>0.00023</v>
      </c>
      <c r="Y550" s="257">
        <f t="shared" si="62"/>
        <v>0.00023</v>
      </c>
      <c r="Z550" s="257">
        <v>0</v>
      </c>
      <c r="AA550" s="258">
        <f t="shared" si="63"/>
        <v>0</v>
      </c>
      <c r="AR550" s="172" t="s">
        <v>248</v>
      </c>
      <c r="AT550" s="172" t="s">
        <v>4326</v>
      </c>
      <c r="AU550" s="172" t="s">
        <v>93</v>
      </c>
      <c r="AY550" s="172" t="s">
        <v>117</v>
      </c>
      <c r="BE550" s="259">
        <f t="shared" si="64"/>
        <v>0</v>
      </c>
      <c r="BF550" s="259">
        <f t="shared" si="65"/>
        <v>0</v>
      </c>
      <c r="BG550" s="259">
        <f t="shared" si="66"/>
        <v>0</v>
      </c>
      <c r="BH550" s="259">
        <f t="shared" si="67"/>
        <v>0</v>
      </c>
      <c r="BI550" s="259">
        <f t="shared" si="68"/>
        <v>0</v>
      </c>
      <c r="BJ550" s="172" t="s">
        <v>16</v>
      </c>
      <c r="BK550" s="259">
        <f t="shared" si="69"/>
        <v>0</v>
      </c>
      <c r="BL550" s="172" t="s">
        <v>132</v>
      </c>
      <c r="BM550" s="172" t="s">
        <v>4347</v>
      </c>
    </row>
    <row r="551" spans="2:65" s="182" customFormat="1" ht="16.5" customHeight="1">
      <c r="B551" s="183"/>
      <c r="C551" s="164" t="s">
        <v>1871</v>
      </c>
      <c r="D551" s="164" t="s">
        <v>4326</v>
      </c>
      <c r="E551" s="165" t="s">
        <v>4348</v>
      </c>
      <c r="F551" s="356" t="s">
        <v>4349</v>
      </c>
      <c r="G551" s="356"/>
      <c r="H551" s="356"/>
      <c r="I551" s="356"/>
      <c r="J551" s="166" t="s">
        <v>238</v>
      </c>
      <c r="K551" s="154">
        <v>1</v>
      </c>
      <c r="L551" s="354"/>
      <c r="M551" s="354"/>
      <c r="N551" s="357">
        <f t="shared" si="60"/>
        <v>0</v>
      </c>
      <c r="O551" s="343"/>
      <c r="P551" s="343"/>
      <c r="Q551" s="343"/>
      <c r="R551" s="186"/>
      <c r="T551" s="254" t="s">
        <v>5</v>
      </c>
      <c r="U551" s="255" t="s">
        <v>36</v>
      </c>
      <c r="V551" s="256"/>
      <c r="W551" s="257">
        <f t="shared" si="61"/>
        <v>0</v>
      </c>
      <c r="X551" s="257">
        <v>0.00035</v>
      </c>
      <c r="Y551" s="257">
        <f t="shared" si="62"/>
        <v>0.00035</v>
      </c>
      <c r="Z551" s="257">
        <v>0</v>
      </c>
      <c r="AA551" s="258">
        <f t="shared" si="63"/>
        <v>0</v>
      </c>
      <c r="AR551" s="172" t="s">
        <v>248</v>
      </c>
      <c r="AT551" s="172" t="s">
        <v>4326</v>
      </c>
      <c r="AU551" s="172" t="s">
        <v>93</v>
      </c>
      <c r="AY551" s="172" t="s">
        <v>117</v>
      </c>
      <c r="BE551" s="259">
        <f t="shared" si="64"/>
        <v>0</v>
      </c>
      <c r="BF551" s="259">
        <f t="shared" si="65"/>
        <v>0</v>
      </c>
      <c r="BG551" s="259">
        <f t="shared" si="66"/>
        <v>0</v>
      </c>
      <c r="BH551" s="259">
        <f t="shared" si="67"/>
        <v>0</v>
      </c>
      <c r="BI551" s="259">
        <f t="shared" si="68"/>
        <v>0</v>
      </c>
      <c r="BJ551" s="172" t="s">
        <v>16</v>
      </c>
      <c r="BK551" s="259">
        <f t="shared" si="69"/>
        <v>0</v>
      </c>
      <c r="BL551" s="172" t="s">
        <v>132</v>
      </c>
      <c r="BM551" s="172" t="s">
        <v>4350</v>
      </c>
    </row>
    <row r="552" spans="2:65" s="182" customFormat="1" ht="25.5" customHeight="1">
      <c r="B552" s="183"/>
      <c r="C552" s="164" t="s">
        <v>1875</v>
      </c>
      <c r="D552" s="164" t="s">
        <v>4326</v>
      </c>
      <c r="E552" s="165" t="s">
        <v>4351</v>
      </c>
      <c r="F552" s="356" t="s">
        <v>4352</v>
      </c>
      <c r="G552" s="356"/>
      <c r="H552" s="356"/>
      <c r="I552" s="356"/>
      <c r="J552" s="166" t="s">
        <v>238</v>
      </c>
      <c r="K552" s="154">
        <v>1</v>
      </c>
      <c r="L552" s="354"/>
      <c r="M552" s="354"/>
      <c r="N552" s="357">
        <f t="shared" si="60"/>
        <v>0</v>
      </c>
      <c r="O552" s="343"/>
      <c r="P552" s="343"/>
      <c r="Q552" s="343"/>
      <c r="R552" s="186"/>
      <c r="T552" s="254" t="s">
        <v>5</v>
      </c>
      <c r="U552" s="255" t="s">
        <v>36</v>
      </c>
      <c r="V552" s="256"/>
      <c r="W552" s="257">
        <f t="shared" si="61"/>
        <v>0</v>
      </c>
      <c r="X552" s="257">
        <v>0.00014</v>
      </c>
      <c r="Y552" s="257">
        <f t="shared" si="62"/>
        <v>0.00014</v>
      </c>
      <c r="Z552" s="257">
        <v>0</v>
      </c>
      <c r="AA552" s="258">
        <f t="shared" si="63"/>
        <v>0</v>
      </c>
      <c r="AR552" s="172" t="s">
        <v>248</v>
      </c>
      <c r="AT552" s="172" t="s">
        <v>4326</v>
      </c>
      <c r="AU552" s="172" t="s">
        <v>93</v>
      </c>
      <c r="AY552" s="172" t="s">
        <v>117</v>
      </c>
      <c r="BE552" s="259">
        <f t="shared" si="64"/>
        <v>0</v>
      </c>
      <c r="BF552" s="259">
        <f t="shared" si="65"/>
        <v>0</v>
      </c>
      <c r="BG552" s="259">
        <f t="shared" si="66"/>
        <v>0</v>
      </c>
      <c r="BH552" s="259">
        <f t="shared" si="67"/>
        <v>0</v>
      </c>
      <c r="BI552" s="259">
        <f t="shared" si="68"/>
        <v>0</v>
      </c>
      <c r="BJ552" s="172" t="s">
        <v>16</v>
      </c>
      <c r="BK552" s="259">
        <f t="shared" si="69"/>
        <v>0</v>
      </c>
      <c r="BL552" s="172" t="s">
        <v>132</v>
      </c>
      <c r="BM552" s="172" t="s">
        <v>4353</v>
      </c>
    </row>
    <row r="553" spans="2:65" s="182" customFormat="1" ht="25.5" customHeight="1">
      <c r="B553" s="183"/>
      <c r="C553" s="164" t="s">
        <v>1879</v>
      </c>
      <c r="D553" s="164" t="s">
        <v>4326</v>
      </c>
      <c r="E553" s="165" t="s">
        <v>4354</v>
      </c>
      <c r="F553" s="356" t="s">
        <v>4355</v>
      </c>
      <c r="G553" s="356"/>
      <c r="H553" s="356"/>
      <c r="I553" s="356"/>
      <c r="J553" s="166" t="s">
        <v>238</v>
      </c>
      <c r="K553" s="154">
        <v>1</v>
      </c>
      <c r="L553" s="354"/>
      <c r="M553" s="354"/>
      <c r="N553" s="357">
        <f t="shared" si="60"/>
        <v>0</v>
      </c>
      <c r="O553" s="343"/>
      <c r="P553" s="343"/>
      <c r="Q553" s="343"/>
      <c r="R553" s="186"/>
      <c r="T553" s="254" t="s">
        <v>5</v>
      </c>
      <c r="U553" s="255" t="s">
        <v>36</v>
      </c>
      <c r="V553" s="256"/>
      <c r="W553" s="257">
        <f t="shared" si="61"/>
        <v>0</v>
      </c>
      <c r="X553" s="257">
        <v>0.00021</v>
      </c>
      <c r="Y553" s="257">
        <f t="shared" si="62"/>
        <v>0.00021</v>
      </c>
      <c r="Z553" s="257">
        <v>0</v>
      </c>
      <c r="AA553" s="258">
        <f t="shared" si="63"/>
        <v>0</v>
      </c>
      <c r="AR553" s="172" t="s">
        <v>248</v>
      </c>
      <c r="AT553" s="172" t="s">
        <v>4326</v>
      </c>
      <c r="AU553" s="172" t="s">
        <v>93</v>
      </c>
      <c r="AY553" s="172" t="s">
        <v>117</v>
      </c>
      <c r="BE553" s="259">
        <f t="shared" si="64"/>
        <v>0</v>
      </c>
      <c r="BF553" s="259">
        <f t="shared" si="65"/>
        <v>0</v>
      </c>
      <c r="BG553" s="259">
        <f t="shared" si="66"/>
        <v>0</v>
      </c>
      <c r="BH553" s="259">
        <f t="shared" si="67"/>
        <v>0</v>
      </c>
      <c r="BI553" s="259">
        <f t="shared" si="68"/>
        <v>0</v>
      </c>
      <c r="BJ553" s="172" t="s">
        <v>16</v>
      </c>
      <c r="BK553" s="259">
        <f t="shared" si="69"/>
        <v>0</v>
      </c>
      <c r="BL553" s="172" t="s">
        <v>132</v>
      </c>
      <c r="BM553" s="172" t="s">
        <v>4356</v>
      </c>
    </row>
    <row r="554" spans="2:65" s="182" customFormat="1" ht="16.5" customHeight="1">
      <c r="B554" s="183"/>
      <c r="C554" s="164" t="s">
        <v>1883</v>
      </c>
      <c r="D554" s="164" t="s">
        <v>4326</v>
      </c>
      <c r="E554" s="165" t="s">
        <v>4357</v>
      </c>
      <c r="F554" s="356" t="s">
        <v>4358</v>
      </c>
      <c r="G554" s="356"/>
      <c r="H554" s="356"/>
      <c r="I554" s="356"/>
      <c r="J554" s="166" t="s">
        <v>238</v>
      </c>
      <c r="K554" s="154">
        <v>1</v>
      </c>
      <c r="L554" s="354"/>
      <c r="M554" s="354"/>
      <c r="N554" s="357">
        <f t="shared" si="60"/>
        <v>0</v>
      </c>
      <c r="O554" s="343"/>
      <c r="P554" s="343"/>
      <c r="Q554" s="343"/>
      <c r="R554" s="186"/>
      <c r="T554" s="254" t="s">
        <v>5</v>
      </c>
      <c r="U554" s="255" t="s">
        <v>36</v>
      </c>
      <c r="V554" s="256"/>
      <c r="W554" s="257">
        <f t="shared" si="61"/>
        <v>0</v>
      </c>
      <c r="X554" s="257">
        <v>0.00029</v>
      </c>
      <c r="Y554" s="257">
        <f t="shared" si="62"/>
        <v>0.00029</v>
      </c>
      <c r="Z554" s="257">
        <v>0</v>
      </c>
      <c r="AA554" s="258">
        <f t="shared" si="63"/>
        <v>0</v>
      </c>
      <c r="AR554" s="172" t="s">
        <v>248</v>
      </c>
      <c r="AT554" s="172" t="s">
        <v>4326</v>
      </c>
      <c r="AU554" s="172" t="s">
        <v>93</v>
      </c>
      <c r="AY554" s="172" t="s">
        <v>117</v>
      </c>
      <c r="BE554" s="259">
        <f t="shared" si="64"/>
        <v>0</v>
      </c>
      <c r="BF554" s="259">
        <f t="shared" si="65"/>
        <v>0</v>
      </c>
      <c r="BG554" s="259">
        <f t="shared" si="66"/>
        <v>0</v>
      </c>
      <c r="BH554" s="259">
        <f t="shared" si="67"/>
        <v>0</v>
      </c>
      <c r="BI554" s="259">
        <f t="shared" si="68"/>
        <v>0</v>
      </c>
      <c r="BJ554" s="172" t="s">
        <v>16</v>
      </c>
      <c r="BK554" s="259">
        <f t="shared" si="69"/>
        <v>0</v>
      </c>
      <c r="BL554" s="172" t="s">
        <v>132</v>
      </c>
      <c r="BM554" s="172" t="s">
        <v>4359</v>
      </c>
    </row>
    <row r="555" spans="2:65" s="182" customFormat="1" ht="16.5" customHeight="1">
      <c r="B555" s="183"/>
      <c r="C555" s="164" t="s">
        <v>1887</v>
      </c>
      <c r="D555" s="164" t="s">
        <v>4326</v>
      </c>
      <c r="E555" s="165" t="s">
        <v>4360</v>
      </c>
      <c r="F555" s="356" t="s">
        <v>4361</v>
      </c>
      <c r="G555" s="356"/>
      <c r="H555" s="356"/>
      <c r="I555" s="356"/>
      <c r="J555" s="166" t="s">
        <v>238</v>
      </c>
      <c r="K555" s="154">
        <v>1</v>
      </c>
      <c r="L555" s="354"/>
      <c r="M555" s="354"/>
      <c r="N555" s="357">
        <f t="shared" si="60"/>
        <v>0</v>
      </c>
      <c r="O555" s="343"/>
      <c r="P555" s="343"/>
      <c r="Q555" s="343"/>
      <c r="R555" s="186"/>
      <c r="T555" s="254" t="s">
        <v>5</v>
      </c>
      <c r="U555" s="255" t="s">
        <v>36</v>
      </c>
      <c r="V555" s="256"/>
      <c r="W555" s="257">
        <f t="shared" si="61"/>
        <v>0</v>
      </c>
      <c r="X555" s="257">
        <v>0.00042</v>
      </c>
      <c r="Y555" s="257">
        <f t="shared" si="62"/>
        <v>0.00042</v>
      </c>
      <c r="Z555" s="257">
        <v>0</v>
      </c>
      <c r="AA555" s="258">
        <f t="shared" si="63"/>
        <v>0</v>
      </c>
      <c r="AR555" s="172" t="s">
        <v>248</v>
      </c>
      <c r="AT555" s="172" t="s">
        <v>4326</v>
      </c>
      <c r="AU555" s="172" t="s">
        <v>93</v>
      </c>
      <c r="AY555" s="172" t="s">
        <v>117</v>
      </c>
      <c r="BE555" s="259">
        <f t="shared" si="64"/>
        <v>0</v>
      </c>
      <c r="BF555" s="259">
        <f t="shared" si="65"/>
        <v>0</v>
      </c>
      <c r="BG555" s="259">
        <f t="shared" si="66"/>
        <v>0</v>
      </c>
      <c r="BH555" s="259">
        <f t="shared" si="67"/>
        <v>0</v>
      </c>
      <c r="BI555" s="259">
        <f t="shared" si="68"/>
        <v>0</v>
      </c>
      <c r="BJ555" s="172" t="s">
        <v>16</v>
      </c>
      <c r="BK555" s="259">
        <f t="shared" si="69"/>
        <v>0</v>
      </c>
      <c r="BL555" s="172" t="s">
        <v>132</v>
      </c>
      <c r="BM555" s="172" t="s">
        <v>4362</v>
      </c>
    </row>
    <row r="556" spans="2:65" s="182" customFormat="1" ht="16.5" customHeight="1">
      <c r="B556" s="183"/>
      <c r="C556" s="164" t="s">
        <v>1891</v>
      </c>
      <c r="D556" s="164" t="s">
        <v>4326</v>
      </c>
      <c r="E556" s="165" t="s">
        <v>4363</v>
      </c>
      <c r="F556" s="356" t="s">
        <v>4364</v>
      </c>
      <c r="G556" s="356"/>
      <c r="H556" s="356"/>
      <c r="I556" s="356"/>
      <c r="J556" s="166" t="s">
        <v>238</v>
      </c>
      <c r="K556" s="154">
        <v>1</v>
      </c>
      <c r="L556" s="354"/>
      <c r="M556" s="354"/>
      <c r="N556" s="357">
        <f t="shared" si="60"/>
        <v>0</v>
      </c>
      <c r="O556" s="343"/>
      <c r="P556" s="343"/>
      <c r="Q556" s="343"/>
      <c r="R556" s="186"/>
      <c r="T556" s="254" t="s">
        <v>5</v>
      </c>
      <c r="U556" s="255" t="s">
        <v>36</v>
      </c>
      <c r="V556" s="256"/>
      <c r="W556" s="257">
        <f t="shared" si="61"/>
        <v>0</v>
      </c>
      <c r="X556" s="257">
        <v>0.00063</v>
      </c>
      <c r="Y556" s="257">
        <f t="shared" si="62"/>
        <v>0.00063</v>
      </c>
      <c r="Z556" s="257">
        <v>0</v>
      </c>
      <c r="AA556" s="258">
        <f t="shared" si="63"/>
        <v>0</v>
      </c>
      <c r="AR556" s="172" t="s">
        <v>248</v>
      </c>
      <c r="AT556" s="172" t="s">
        <v>4326</v>
      </c>
      <c r="AU556" s="172" t="s">
        <v>93</v>
      </c>
      <c r="AY556" s="172" t="s">
        <v>117</v>
      </c>
      <c r="BE556" s="259">
        <f t="shared" si="64"/>
        <v>0</v>
      </c>
      <c r="BF556" s="259">
        <f t="shared" si="65"/>
        <v>0</v>
      </c>
      <c r="BG556" s="259">
        <f t="shared" si="66"/>
        <v>0</v>
      </c>
      <c r="BH556" s="259">
        <f t="shared" si="67"/>
        <v>0</v>
      </c>
      <c r="BI556" s="259">
        <f t="shared" si="68"/>
        <v>0</v>
      </c>
      <c r="BJ556" s="172" t="s">
        <v>16</v>
      </c>
      <c r="BK556" s="259">
        <f t="shared" si="69"/>
        <v>0</v>
      </c>
      <c r="BL556" s="172" t="s">
        <v>132</v>
      </c>
      <c r="BM556" s="172" t="s">
        <v>4365</v>
      </c>
    </row>
    <row r="557" spans="2:65" s="182" customFormat="1" ht="16.5" customHeight="1">
      <c r="B557" s="183"/>
      <c r="C557" s="164" t="s">
        <v>1895</v>
      </c>
      <c r="D557" s="164" t="s">
        <v>4326</v>
      </c>
      <c r="E557" s="165" t="s">
        <v>4366</v>
      </c>
      <c r="F557" s="356" t="s">
        <v>4367</v>
      </c>
      <c r="G557" s="356"/>
      <c r="H557" s="356"/>
      <c r="I557" s="356"/>
      <c r="J557" s="166" t="s">
        <v>238</v>
      </c>
      <c r="K557" s="154">
        <v>1</v>
      </c>
      <c r="L557" s="354"/>
      <c r="M557" s="354"/>
      <c r="N557" s="357">
        <f t="shared" si="60"/>
        <v>0</v>
      </c>
      <c r="O557" s="343"/>
      <c r="P557" s="343"/>
      <c r="Q557" s="343"/>
      <c r="R557" s="186"/>
      <c r="T557" s="254" t="s">
        <v>5</v>
      </c>
      <c r="U557" s="255" t="s">
        <v>36</v>
      </c>
      <c r="V557" s="256"/>
      <c r="W557" s="257">
        <f t="shared" si="61"/>
        <v>0</v>
      </c>
      <c r="X557" s="257">
        <v>0.0009</v>
      </c>
      <c r="Y557" s="257">
        <f t="shared" si="62"/>
        <v>0.0009</v>
      </c>
      <c r="Z557" s="257">
        <v>0</v>
      </c>
      <c r="AA557" s="258">
        <f t="shared" si="63"/>
        <v>0</v>
      </c>
      <c r="AR557" s="172" t="s">
        <v>248</v>
      </c>
      <c r="AT557" s="172" t="s">
        <v>4326</v>
      </c>
      <c r="AU557" s="172" t="s">
        <v>93</v>
      </c>
      <c r="AY557" s="172" t="s">
        <v>117</v>
      </c>
      <c r="BE557" s="259">
        <f t="shared" si="64"/>
        <v>0</v>
      </c>
      <c r="BF557" s="259">
        <f t="shared" si="65"/>
        <v>0</v>
      </c>
      <c r="BG557" s="259">
        <f t="shared" si="66"/>
        <v>0</v>
      </c>
      <c r="BH557" s="259">
        <f t="shared" si="67"/>
        <v>0</v>
      </c>
      <c r="BI557" s="259">
        <f t="shared" si="68"/>
        <v>0</v>
      </c>
      <c r="BJ557" s="172" t="s">
        <v>16</v>
      </c>
      <c r="BK557" s="259">
        <f t="shared" si="69"/>
        <v>0</v>
      </c>
      <c r="BL557" s="172" t="s">
        <v>132</v>
      </c>
      <c r="BM557" s="172" t="s">
        <v>4368</v>
      </c>
    </row>
    <row r="558" spans="2:65" s="182" customFormat="1" ht="25.5" customHeight="1">
      <c r="B558" s="183"/>
      <c r="C558" s="164" t="s">
        <v>1899</v>
      </c>
      <c r="D558" s="164" t="s">
        <v>4326</v>
      </c>
      <c r="E558" s="165" t="s">
        <v>4369</v>
      </c>
      <c r="F558" s="356" t="s">
        <v>4370</v>
      </c>
      <c r="G558" s="356"/>
      <c r="H558" s="356"/>
      <c r="I558" s="356"/>
      <c r="J558" s="166" t="s">
        <v>238</v>
      </c>
      <c r="K558" s="154">
        <v>1</v>
      </c>
      <c r="L558" s="354"/>
      <c r="M558" s="354"/>
      <c r="N558" s="357">
        <f t="shared" si="60"/>
        <v>0</v>
      </c>
      <c r="O558" s="343"/>
      <c r="P558" s="343"/>
      <c r="Q558" s="343"/>
      <c r="R558" s="186"/>
      <c r="T558" s="254" t="s">
        <v>5</v>
      </c>
      <c r="U558" s="255" t="s">
        <v>36</v>
      </c>
      <c r="V558" s="256"/>
      <c r="W558" s="257">
        <f t="shared" si="61"/>
        <v>0</v>
      </c>
      <c r="X558" s="257">
        <v>0.00016</v>
      </c>
      <c r="Y558" s="257">
        <f t="shared" si="62"/>
        <v>0.00016</v>
      </c>
      <c r="Z558" s="257">
        <v>0</v>
      </c>
      <c r="AA558" s="258">
        <f t="shared" si="63"/>
        <v>0</v>
      </c>
      <c r="AR558" s="172" t="s">
        <v>248</v>
      </c>
      <c r="AT558" s="172" t="s">
        <v>4326</v>
      </c>
      <c r="AU558" s="172" t="s">
        <v>93</v>
      </c>
      <c r="AY558" s="172" t="s">
        <v>117</v>
      </c>
      <c r="BE558" s="259">
        <f t="shared" si="64"/>
        <v>0</v>
      </c>
      <c r="BF558" s="259">
        <f t="shared" si="65"/>
        <v>0</v>
      </c>
      <c r="BG558" s="259">
        <f t="shared" si="66"/>
        <v>0</v>
      </c>
      <c r="BH558" s="259">
        <f t="shared" si="67"/>
        <v>0</v>
      </c>
      <c r="BI558" s="259">
        <f t="shared" si="68"/>
        <v>0</v>
      </c>
      <c r="BJ558" s="172" t="s">
        <v>16</v>
      </c>
      <c r="BK558" s="259">
        <f t="shared" si="69"/>
        <v>0</v>
      </c>
      <c r="BL558" s="172" t="s">
        <v>132</v>
      </c>
      <c r="BM558" s="172" t="s">
        <v>4371</v>
      </c>
    </row>
    <row r="559" spans="2:65" s="182" customFormat="1" ht="25.5" customHeight="1">
      <c r="B559" s="183"/>
      <c r="C559" s="164" t="s">
        <v>1903</v>
      </c>
      <c r="D559" s="164" t="s">
        <v>4326</v>
      </c>
      <c r="E559" s="165" t="s">
        <v>4372</v>
      </c>
      <c r="F559" s="356" t="s">
        <v>4373</v>
      </c>
      <c r="G559" s="356"/>
      <c r="H559" s="356"/>
      <c r="I559" s="356"/>
      <c r="J559" s="166" t="s">
        <v>238</v>
      </c>
      <c r="K559" s="154">
        <v>1</v>
      </c>
      <c r="L559" s="354"/>
      <c r="M559" s="354"/>
      <c r="N559" s="357">
        <f t="shared" si="60"/>
        <v>0</v>
      </c>
      <c r="O559" s="343"/>
      <c r="P559" s="343"/>
      <c r="Q559" s="343"/>
      <c r="R559" s="186"/>
      <c r="T559" s="254" t="s">
        <v>5</v>
      </c>
      <c r="U559" s="255" t="s">
        <v>36</v>
      </c>
      <c r="V559" s="256"/>
      <c r="W559" s="257">
        <f t="shared" si="61"/>
        <v>0</v>
      </c>
      <c r="X559" s="257">
        <v>0.00025</v>
      </c>
      <c r="Y559" s="257">
        <f t="shared" si="62"/>
        <v>0.00025</v>
      </c>
      <c r="Z559" s="257">
        <v>0</v>
      </c>
      <c r="AA559" s="258">
        <f t="shared" si="63"/>
        <v>0</v>
      </c>
      <c r="AR559" s="172" t="s">
        <v>248</v>
      </c>
      <c r="AT559" s="172" t="s">
        <v>4326</v>
      </c>
      <c r="AU559" s="172" t="s">
        <v>93</v>
      </c>
      <c r="AY559" s="172" t="s">
        <v>117</v>
      </c>
      <c r="BE559" s="259">
        <f t="shared" si="64"/>
        <v>0</v>
      </c>
      <c r="BF559" s="259">
        <f t="shared" si="65"/>
        <v>0</v>
      </c>
      <c r="BG559" s="259">
        <f t="shared" si="66"/>
        <v>0</v>
      </c>
      <c r="BH559" s="259">
        <f t="shared" si="67"/>
        <v>0</v>
      </c>
      <c r="BI559" s="259">
        <f t="shared" si="68"/>
        <v>0</v>
      </c>
      <c r="BJ559" s="172" t="s">
        <v>16</v>
      </c>
      <c r="BK559" s="259">
        <f t="shared" si="69"/>
        <v>0</v>
      </c>
      <c r="BL559" s="172" t="s">
        <v>132</v>
      </c>
      <c r="BM559" s="172" t="s">
        <v>4374</v>
      </c>
    </row>
    <row r="560" spans="2:65" s="182" customFormat="1" ht="16.5" customHeight="1">
      <c r="B560" s="183"/>
      <c r="C560" s="164" t="s">
        <v>1907</v>
      </c>
      <c r="D560" s="164" t="s">
        <v>4326</v>
      </c>
      <c r="E560" s="165" t="s">
        <v>4375</v>
      </c>
      <c r="F560" s="356" t="s">
        <v>4376</v>
      </c>
      <c r="G560" s="356"/>
      <c r="H560" s="356"/>
      <c r="I560" s="356"/>
      <c r="J560" s="166" t="s">
        <v>238</v>
      </c>
      <c r="K560" s="154">
        <v>1</v>
      </c>
      <c r="L560" s="354"/>
      <c r="M560" s="354"/>
      <c r="N560" s="357">
        <f t="shared" si="60"/>
        <v>0</v>
      </c>
      <c r="O560" s="343"/>
      <c r="P560" s="343"/>
      <c r="Q560" s="343"/>
      <c r="R560" s="186"/>
      <c r="T560" s="254" t="s">
        <v>5</v>
      </c>
      <c r="U560" s="255" t="s">
        <v>36</v>
      </c>
      <c r="V560" s="256"/>
      <c r="W560" s="257">
        <f t="shared" si="61"/>
        <v>0</v>
      </c>
      <c r="X560" s="257">
        <v>0.00034</v>
      </c>
      <c r="Y560" s="257">
        <f t="shared" si="62"/>
        <v>0.00034</v>
      </c>
      <c r="Z560" s="257">
        <v>0</v>
      </c>
      <c r="AA560" s="258">
        <f t="shared" si="63"/>
        <v>0</v>
      </c>
      <c r="AR560" s="172" t="s">
        <v>248</v>
      </c>
      <c r="AT560" s="172" t="s">
        <v>4326</v>
      </c>
      <c r="AU560" s="172" t="s">
        <v>93</v>
      </c>
      <c r="AY560" s="172" t="s">
        <v>117</v>
      </c>
      <c r="BE560" s="259">
        <f t="shared" si="64"/>
        <v>0</v>
      </c>
      <c r="BF560" s="259">
        <f t="shared" si="65"/>
        <v>0</v>
      </c>
      <c r="BG560" s="259">
        <f t="shared" si="66"/>
        <v>0</v>
      </c>
      <c r="BH560" s="259">
        <f t="shared" si="67"/>
        <v>0</v>
      </c>
      <c r="BI560" s="259">
        <f t="shared" si="68"/>
        <v>0</v>
      </c>
      <c r="BJ560" s="172" t="s">
        <v>16</v>
      </c>
      <c r="BK560" s="259">
        <f t="shared" si="69"/>
        <v>0</v>
      </c>
      <c r="BL560" s="172" t="s">
        <v>132</v>
      </c>
      <c r="BM560" s="172" t="s">
        <v>4377</v>
      </c>
    </row>
    <row r="561" spans="2:65" s="182" customFormat="1" ht="16.5" customHeight="1">
      <c r="B561" s="183"/>
      <c r="C561" s="164" t="s">
        <v>1911</v>
      </c>
      <c r="D561" s="164" t="s">
        <v>4326</v>
      </c>
      <c r="E561" s="165" t="s">
        <v>4378</v>
      </c>
      <c r="F561" s="356" t="s">
        <v>4379</v>
      </c>
      <c r="G561" s="356"/>
      <c r="H561" s="356"/>
      <c r="I561" s="356"/>
      <c r="J561" s="166" t="s">
        <v>238</v>
      </c>
      <c r="K561" s="154">
        <v>1</v>
      </c>
      <c r="L561" s="354"/>
      <c r="M561" s="354"/>
      <c r="N561" s="357">
        <f t="shared" si="60"/>
        <v>0</v>
      </c>
      <c r="O561" s="343"/>
      <c r="P561" s="343"/>
      <c r="Q561" s="343"/>
      <c r="R561" s="186"/>
      <c r="T561" s="254" t="s">
        <v>5</v>
      </c>
      <c r="U561" s="255" t="s">
        <v>36</v>
      </c>
      <c r="V561" s="256"/>
      <c r="W561" s="257">
        <f t="shared" si="61"/>
        <v>0</v>
      </c>
      <c r="X561" s="257">
        <v>0.00053</v>
      </c>
      <c r="Y561" s="257">
        <f t="shared" si="62"/>
        <v>0.00053</v>
      </c>
      <c r="Z561" s="257">
        <v>0</v>
      </c>
      <c r="AA561" s="258">
        <f t="shared" si="63"/>
        <v>0</v>
      </c>
      <c r="AR561" s="172" t="s">
        <v>248</v>
      </c>
      <c r="AT561" s="172" t="s">
        <v>4326</v>
      </c>
      <c r="AU561" s="172" t="s">
        <v>93</v>
      </c>
      <c r="AY561" s="172" t="s">
        <v>117</v>
      </c>
      <c r="BE561" s="259">
        <f t="shared" si="64"/>
        <v>0</v>
      </c>
      <c r="BF561" s="259">
        <f t="shared" si="65"/>
        <v>0</v>
      </c>
      <c r="BG561" s="259">
        <f t="shared" si="66"/>
        <v>0</v>
      </c>
      <c r="BH561" s="259">
        <f t="shared" si="67"/>
        <v>0</v>
      </c>
      <c r="BI561" s="259">
        <f t="shared" si="68"/>
        <v>0</v>
      </c>
      <c r="BJ561" s="172" t="s">
        <v>16</v>
      </c>
      <c r="BK561" s="259">
        <f t="shared" si="69"/>
        <v>0</v>
      </c>
      <c r="BL561" s="172" t="s">
        <v>132</v>
      </c>
      <c r="BM561" s="172" t="s">
        <v>4380</v>
      </c>
    </row>
    <row r="562" spans="2:65" s="182" customFormat="1" ht="25.5" customHeight="1">
      <c r="B562" s="183"/>
      <c r="C562" s="164" t="s">
        <v>1915</v>
      </c>
      <c r="D562" s="164" t="s">
        <v>4326</v>
      </c>
      <c r="E562" s="165" t="s">
        <v>4381</v>
      </c>
      <c r="F562" s="356" t="s">
        <v>4382</v>
      </c>
      <c r="G562" s="356"/>
      <c r="H562" s="356"/>
      <c r="I562" s="356"/>
      <c r="J562" s="166" t="s">
        <v>238</v>
      </c>
      <c r="K562" s="154">
        <v>1</v>
      </c>
      <c r="L562" s="354"/>
      <c r="M562" s="354"/>
      <c r="N562" s="357">
        <f aca="true" t="shared" si="70" ref="N562:N624">ROUND(L562*K562,2)</f>
        <v>0</v>
      </c>
      <c r="O562" s="343"/>
      <c r="P562" s="343"/>
      <c r="Q562" s="343"/>
      <c r="R562" s="186"/>
      <c r="T562" s="254" t="s">
        <v>5</v>
      </c>
      <c r="U562" s="255" t="s">
        <v>36</v>
      </c>
      <c r="V562" s="256"/>
      <c r="W562" s="257">
        <f aca="true" t="shared" si="71" ref="W562:W624">V562*K562</f>
        <v>0</v>
      </c>
      <c r="X562" s="257">
        <v>0.00021</v>
      </c>
      <c r="Y562" s="257">
        <f aca="true" t="shared" si="72" ref="Y562:Y624">X562*K562</f>
        <v>0.00021</v>
      </c>
      <c r="Z562" s="257">
        <v>0</v>
      </c>
      <c r="AA562" s="258">
        <f aca="true" t="shared" si="73" ref="AA562:AA624">Z562*K562</f>
        <v>0</v>
      </c>
      <c r="AR562" s="172" t="s">
        <v>248</v>
      </c>
      <c r="AT562" s="172" t="s">
        <v>4326</v>
      </c>
      <c r="AU562" s="172" t="s">
        <v>93</v>
      </c>
      <c r="AY562" s="172" t="s">
        <v>117</v>
      </c>
      <c r="BE562" s="259">
        <f aca="true" t="shared" si="74" ref="BE562:BE624">IF(U562="základní",N562,0)</f>
        <v>0</v>
      </c>
      <c r="BF562" s="259">
        <f aca="true" t="shared" si="75" ref="BF562:BF624">IF(U562="snížená",N562,0)</f>
        <v>0</v>
      </c>
      <c r="BG562" s="259">
        <f aca="true" t="shared" si="76" ref="BG562:BG624">IF(U562="zákl. přenesená",N562,0)</f>
        <v>0</v>
      </c>
      <c r="BH562" s="259">
        <f aca="true" t="shared" si="77" ref="BH562:BH624">IF(U562="sníž. přenesená",N562,0)</f>
        <v>0</v>
      </c>
      <c r="BI562" s="259">
        <f aca="true" t="shared" si="78" ref="BI562:BI624">IF(U562="nulová",N562,0)</f>
        <v>0</v>
      </c>
      <c r="BJ562" s="172" t="s">
        <v>16</v>
      </c>
      <c r="BK562" s="259">
        <f aca="true" t="shared" si="79" ref="BK562:BK624">ROUND(L562*K562,2)</f>
        <v>0</v>
      </c>
      <c r="BL562" s="172" t="s">
        <v>132</v>
      </c>
      <c r="BM562" s="172" t="s">
        <v>4383</v>
      </c>
    </row>
    <row r="563" spans="2:65" s="182" customFormat="1" ht="16.5" customHeight="1">
      <c r="B563" s="183"/>
      <c r="C563" s="164" t="s">
        <v>1919</v>
      </c>
      <c r="D563" s="164" t="s">
        <v>4326</v>
      </c>
      <c r="E563" s="165" t="s">
        <v>4384</v>
      </c>
      <c r="F563" s="356" t="s">
        <v>4385</v>
      </c>
      <c r="G563" s="356"/>
      <c r="H563" s="356"/>
      <c r="I563" s="356"/>
      <c r="J563" s="166" t="s">
        <v>238</v>
      </c>
      <c r="K563" s="154">
        <v>1</v>
      </c>
      <c r="L563" s="354"/>
      <c r="M563" s="354"/>
      <c r="N563" s="357">
        <f t="shared" si="70"/>
        <v>0</v>
      </c>
      <c r="O563" s="343"/>
      <c r="P563" s="343"/>
      <c r="Q563" s="343"/>
      <c r="R563" s="186"/>
      <c r="T563" s="254" t="s">
        <v>5</v>
      </c>
      <c r="U563" s="255" t="s">
        <v>36</v>
      </c>
      <c r="V563" s="256"/>
      <c r="W563" s="257">
        <f t="shared" si="71"/>
        <v>0</v>
      </c>
      <c r="X563" s="257">
        <v>0.00045</v>
      </c>
      <c r="Y563" s="257">
        <f t="shared" si="72"/>
        <v>0.00045</v>
      </c>
      <c r="Z563" s="257">
        <v>0</v>
      </c>
      <c r="AA563" s="258">
        <f t="shared" si="73"/>
        <v>0</v>
      </c>
      <c r="AR563" s="172" t="s">
        <v>248</v>
      </c>
      <c r="AT563" s="172" t="s">
        <v>4326</v>
      </c>
      <c r="AU563" s="172" t="s">
        <v>93</v>
      </c>
      <c r="AY563" s="172" t="s">
        <v>117</v>
      </c>
      <c r="BE563" s="259">
        <f t="shared" si="74"/>
        <v>0</v>
      </c>
      <c r="BF563" s="259">
        <f t="shared" si="75"/>
        <v>0</v>
      </c>
      <c r="BG563" s="259">
        <f t="shared" si="76"/>
        <v>0</v>
      </c>
      <c r="BH563" s="259">
        <f t="shared" si="77"/>
        <v>0</v>
      </c>
      <c r="BI563" s="259">
        <f t="shared" si="78"/>
        <v>0</v>
      </c>
      <c r="BJ563" s="172" t="s">
        <v>16</v>
      </c>
      <c r="BK563" s="259">
        <f t="shared" si="79"/>
        <v>0</v>
      </c>
      <c r="BL563" s="172" t="s">
        <v>132</v>
      </c>
      <c r="BM563" s="172" t="s">
        <v>4386</v>
      </c>
    </row>
    <row r="564" spans="2:65" s="182" customFormat="1" ht="25.5" customHeight="1">
      <c r="B564" s="183"/>
      <c r="C564" s="164" t="s">
        <v>1923</v>
      </c>
      <c r="D564" s="164" t="s">
        <v>4326</v>
      </c>
      <c r="E564" s="165" t="s">
        <v>4387</v>
      </c>
      <c r="F564" s="356" t="s">
        <v>4388</v>
      </c>
      <c r="G564" s="356"/>
      <c r="H564" s="356"/>
      <c r="I564" s="356"/>
      <c r="J564" s="166" t="s">
        <v>238</v>
      </c>
      <c r="K564" s="154">
        <v>1</v>
      </c>
      <c r="L564" s="354"/>
      <c r="M564" s="354"/>
      <c r="N564" s="357">
        <f t="shared" si="70"/>
        <v>0</v>
      </c>
      <c r="O564" s="343"/>
      <c r="P564" s="343"/>
      <c r="Q564" s="343"/>
      <c r="R564" s="186"/>
      <c r="T564" s="254" t="s">
        <v>5</v>
      </c>
      <c r="U564" s="255" t="s">
        <v>36</v>
      </c>
      <c r="V564" s="256"/>
      <c r="W564" s="257">
        <f t="shared" si="71"/>
        <v>0</v>
      </c>
      <c r="X564" s="257">
        <v>0.00033</v>
      </c>
      <c r="Y564" s="257">
        <f t="shared" si="72"/>
        <v>0.00033</v>
      </c>
      <c r="Z564" s="257">
        <v>0</v>
      </c>
      <c r="AA564" s="258">
        <f t="shared" si="73"/>
        <v>0</v>
      </c>
      <c r="AR564" s="172" t="s">
        <v>248</v>
      </c>
      <c r="AT564" s="172" t="s">
        <v>4326</v>
      </c>
      <c r="AU564" s="172" t="s">
        <v>93</v>
      </c>
      <c r="AY564" s="172" t="s">
        <v>117</v>
      </c>
      <c r="BE564" s="259">
        <f t="shared" si="74"/>
        <v>0</v>
      </c>
      <c r="BF564" s="259">
        <f t="shared" si="75"/>
        <v>0</v>
      </c>
      <c r="BG564" s="259">
        <f t="shared" si="76"/>
        <v>0</v>
      </c>
      <c r="BH564" s="259">
        <f t="shared" si="77"/>
        <v>0</v>
      </c>
      <c r="BI564" s="259">
        <f t="shared" si="78"/>
        <v>0</v>
      </c>
      <c r="BJ564" s="172" t="s">
        <v>16</v>
      </c>
      <c r="BK564" s="259">
        <f t="shared" si="79"/>
        <v>0</v>
      </c>
      <c r="BL564" s="172" t="s">
        <v>132</v>
      </c>
      <c r="BM564" s="172" t="s">
        <v>4389</v>
      </c>
    </row>
    <row r="565" spans="2:65" s="182" customFormat="1" ht="16.5" customHeight="1">
      <c r="B565" s="183"/>
      <c r="C565" s="164" t="s">
        <v>1927</v>
      </c>
      <c r="D565" s="164" t="s">
        <v>4326</v>
      </c>
      <c r="E565" s="165" t="s">
        <v>4390</v>
      </c>
      <c r="F565" s="356" t="s">
        <v>4391</v>
      </c>
      <c r="G565" s="356"/>
      <c r="H565" s="356"/>
      <c r="I565" s="356"/>
      <c r="J565" s="166" t="s">
        <v>142</v>
      </c>
      <c r="K565" s="154">
        <v>1</v>
      </c>
      <c r="L565" s="354"/>
      <c r="M565" s="354"/>
      <c r="N565" s="357">
        <f t="shared" si="70"/>
        <v>0</v>
      </c>
      <c r="O565" s="343"/>
      <c r="P565" s="343"/>
      <c r="Q565" s="343"/>
      <c r="R565" s="186"/>
      <c r="T565" s="254" t="s">
        <v>5</v>
      </c>
      <c r="U565" s="255" t="s">
        <v>36</v>
      </c>
      <c r="V565" s="256"/>
      <c r="W565" s="257">
        <f t="shared" si="71"/>
        <v>0</v>
      </c>
      <c r="X565" s="257">
        <v>3E-05</v>
      </c>
      <c r="Y565" s="257">
        <f t="shared" si="72"/>
        <v>3E-05</v>
      </c>
      <c r="Z565" s="257">
        <v>0</v>
      </c>
      <c r="AA565" s="258">
        <f t="shared" si="73"/>
        <v>0</v>
      </c>
      <c r="AR565" s="172" t="s">
        <v>248</v>
      </c>
      <c r="AT565" s="172" t="s">
        <v>4326</v>
      </c>
      <c r="AU565" s="172" t="s">
        <v>93</v>
      </c>
      <c r="AY565" s="172" t="s">
        <v>117</v>
      </c>
      <c r="BE565" s="259">
        <f t="shared" si="74"/>
        <v>0</v>
      </c>
      <c r="BF565" s="259">
        <f t="shared" si="75"/>
        <v>0</v>
      </c>
      <c r="BG565" s="259">
        <f t="shared" si="76"/>
        <v>0</v>
      </c>
      <c r="BH565" s="259">
        <f t="shared" si="77"/>
        <v>0</v>
      </c>
      <c r="BI565" s="259">
        <f t="shared" si="78"/>
        <v>0</v>
      </c>
      <c r="BJ565" s="172" t="s">
        <v>16</v>
      </c>
      <c r="BK565" s="259">
        <f t="shared" si="79"/>
        <v>0</v>
      </c>
      <c r="BL565" s="172" t="s">
        <v>132</v>
      </c>
      <c r="BM565" s="172" t="s">
        <v>4392</v>
      </c>
    </row>
    <row r="566" spans="2:65" s="182" customFormat="1" ht="16.5" customHeight="1">
      <c r="B566" s="183"/>
      <c r="C566" s="164" t="s">
        <v>1931</v>
      </c>
      <c r="D566" s="164" t="s">
        <v>4326</v>
      </c>
      <c r="E566" s="165" t="s">
        <v>4393</v>
      </c>
      <c r="F566" s="356" t="s">
        <v>4394</v>
      </c>
      <c r="G566" s="356"/>
      <c r="H566" s="356"/>
      <c r="I566" s="356"/>
      <c r="J566" s="166" t="s">
        <v>142</v>
      </c>
      <c r="K566" s="154">
        <v>1</v>
      </c>
      <c r="L566" s="354"/>
      <c r="M566" s="354"/>
      <c r="N566" s="357">
        <f t="shared" si="70"/>
        <v>0</v>
      </c>
      <c r="O566" s="343"/>
      <c r="P566" s="343"/>
      <c r="Q566" s="343"/>
      <c r="R566" s="186"/>
      <c r="T566" s="254" t="s">
        <v>5</v>
      </c>
      <c r="U566" s="255" t="s">
        <v>36</v>
      </c>
      <c r="V566" s="256"/>
      <c r="W566" s="257">
        <f t="shared" si="71"/>
        <v>0</v>
      </c>
      <c r="X566" s="257">
        <v>3E-05</v>
      </c>
      <c r="Y566" s="257">
        <f t="shared" si="72"/>
        <v>3E-05</v>
      </c>
      <c r="Z566" s="257">
        <v>0</v>
      </c>
      <c r="AA566" s="258">
        <f t="shared" si="73"/>
        <v>0</v>
      </c>
      <c r="AR566" s="172" t="s">
        <v>248</v>
      </c>
      <c r="AT566" s="172" t="s">
        <v>4326</v>
      </c>
      <c r="AU566" s="172" t="s">
        <v>93</v>
      </c>
      <c r="AY566" s="172" t="s">
        <v>117</v>
      </c>
      <c r="BE566" s="259">
        <f t="shared" si="74"/>
        <v>0</v>
      </c>
      <c r="BF566" s="259">
        <f t="shared" si="75"/>
        <v>0</v>
      </c>
      <c r="BG566" s="259">
        <f t="shared" si="76"/>
        <v>0</v>
      </c>
      <c r="BH566" s="259">
        <f t="shared" si="77"/>
        <v>0</v>
      </c>
      <c r="BI566" s="259">
        <f t="shared" si="78"/>
        <v>0</v>
      </c>
      <c r="BJ566" s="172" t="s">
        <v>16</v>
      </c>
      <c r="BK566" s="259">
        <f t="shared" si="79"/>
        <v>0</v>
      </c>
      <c r="BL566" s="172" t="s">
        <v>132</v>
      </c>
      <c r="BM566" s="172" t="s">
        <v>4395</v>
      </c>
    </row>
    <row r="567" spans="2:65" s="182" customFormat="1" ht="25.5" customHeight="1">
      <c r="B567" s="183"/>
      <c r="C567" s="164" t="s">
        <v>1935</v>
      </c>
      <c r="D567" s="164" t="s">
        <v>4326</v>
      </c>
      <c r="E567" s="165" t="s">
        <v>4396</v>
      </c>
      <c r="F567" s="356" t="s">
        <v>4397</v>
      </c>
      <c r="G567" s="356"/>
      <c r="H567" s="356"/>
      <c r="I567" s="356"/>
      <c r="J567" s="166" t="s">
        <v>142</v>
      </c>
      <c r="K567" s="154">
        <v>1</v>
      </c>
      <c r="L567" s="354"/>
      <c r="M567" s="354"/>
      <c r="N567" s="357">
        <f t="shared" si="70"/>
        <v>0</v>
      </c>
      <c r="O567" s="343"/>
      <c r="P567" s="343"/>
      <c r="Q567" s="343"/>
      <c r="R567" s="186"/>
      <c r="T567" s="254" t="s">
        <v>5</v>
      </c>
      <c r="U567" s="255" t="s">
        <v>36</v>
      </c>
      <c r="V567" s="256"/>
      <c r="W567" s="257">
        <f t="shared" si="71"/>
        <v>0</v>
      </c>
      <c r="X567" s="257">
        <v>2E-05</v>
      </c>
      <c r="Y567" s="257">
        <f t="shared" si="72"/>
        <v>2E-05</v>
      </c>
      <c r="Z567" s="257">
        <v>0</v>
      </c>
      <c r="AA567" s="258">
        <f t="shared" si="73"/>
        <v>0</v>
      </c>
      <c r="AR567" s="172" t="s">
        <v>248</v>
      </c>
      <c r="AT567" s="172" t="s">
        <v>4326</v>
      </c>
      <c r="AU567" s="172" t="s">
        <v>93</v>
      </c>
      <c r="AY567" s="172" t="s">
        <v>117</v>
      </c>
      <c r="BE567" s="259">
        <f t="shared" si="74"/>
        <v>0</v>
      </c>
      <c r="BF567" s="259">
        <f t="shared" si="75"/>
        <v>0</v>
      </c>
      <c r="BG567" s="259">
        <f t="shared" si="76"/>
        <v>0</v>
      </c>
      <c r="BH567" s="259">
        <f t="shared" si="77"/>
        <v>0</v>
      </c>
      <c r="BI567" s="259">
        <f t="shared" si="78"/>
        <v>0</v>
      </c>
      <c r="BJ567" s="172" t="s">
        <v>16</v>
      </c>
      <c r="BK567" s="259">
        <f t="shared" si="79"/>
        <v>0</v>
      </c>
      <c r="BL567" s="172" t="s">
        <v>132</v>
      </c>
      <c r="BM567" s="172" t="s">
        <v>4398</v>
      </c>
    </row>
    <row r="568" spans="2:65" s="182" customFormat="1" ht="25.5" customHeight="1">
      <c r="B568" s="183"/>
      <c r="C568" s="164" t="s">
        <v>1939</v>
      </c>
      <c r="D568" s="164" t="s">
        <v>4326</v>
      </c>
      <c r="E568" s="165" t="s">
        <v>4399</v>
      </c>
      <c r="F568" s="356" t="s">
        <v>4400</v>
      </c>
      <c r="G568" s="356"/>
      <c r="H568" s="356"/>
      <c r="I568" s="356"/>
      <c r="J568" s="166" t="s">
        <v>142</v>
      </c>
      <c r="K568" s="154">
        <v>1</v>
      </c>
      <c r="L568" s="354"/>
      <c r="M568" s="354"/>
      <c r="N568" s="357">
        <f t="shared" si="70"/>
        <v>0</v>
      </c>
      <c r="O568" s="343"/>
      <c r="P568" s="343"/>
      <c r="Q568" s="343"/>
      <c r="R568" s="186"/>
      <c r="T568" s="254" t="s">
        <v>5</v>
      </c>
      <c r="U568" s="255" t="s">
        <v>36</v>
      </c>
      <c r="V568" s="256"/>
      <c r="W568" s="257">
        <f t="shared" si="71"/>
        <v>0</v>
      </c>
      <c r="X568" s="257">
        <v>5E-05</v>
      </c>
      <c r="Y568" s="257">
        <f t="shared" si="72"/>
        <v>5E-05</v>
      </c>
      <c r="Z568" s="257">
        <v>0</v>
      </c>
      <c r="AA568" s="258">
        <f t="shared" si="73"/>
        <v>0</v>
      </c>
      <c r="AR568" s="172" t="s">
        <v>248</v>
      </c>
      <c r="AT568" s="172" t="s">
        <v>4326</v>
      </c>
      <c r="AU568" s="172" t="s">
        <v>93</v>
      </c>
      <c r="AY568" s="172" t="s">
        <v>117</v>
      </c>
      <c r="BE568" s="259">
        <f t="shared" si="74"/>
        <v>0</v>
      </c>
      <c r="BF568" s="259">
        <f t="shared" si="75"/>
        <v>0</v>
      </c>
      <c r="BG568" s="259">
        <f t="shared" si="76"/>
        <v>0</v>
      </c>
      <c r="BH568" s="259">
        <f t="shared" si="77"/>
        <v>0</v>
      </c>
      <c r="BI568" s="259">
        <f t="shared" si="78"/>
        <v>0</v>
      </c>
      <c r="BJ568" s="172" t="s">
        <v>16</v>
      </c>
      <c r="BK568" s="259">
        <f t="shared" si="79"/>
        <v>0</v>
      </c>
      <c r="BL568" s="172" t="s">
        <v>132</v>
      </c>
      <c r="BM568" s="172" t="s">
        <v>4401</v>
      </c>
    </row>
    <row r="569" spans="2:65" s="182" customFormat="1" ht="16.5" customHeight="1">
      <c r="B569" s="183"/>
      <c r="C569" s="164" t="s">
        <v>1943</v>
      </c>
      <c r="D569" s="164" t="s">
        <v>4326</v>
      </c>
      <c r="E569" s="165" t="s">
        <v>4402</v>
      </c>
      <c r="F569" s="356" t="s">
        <v>4403</v>
      </c>
      <c r="G569" s="356"/>
      <c r="H569" s="356"/>
      <c r="I569" s="356"/>
      <c r="J569" s="166" t="s">
        <v>142</v>
      </c>
      <c r="K569" s="154">
        <v>1</v>
      </c>
      <c r="L569" s="354"/>
      <c r="M569" s="354"/>
      <c r="N569" s="357">
        <f t="shared" si="70"/>
        <v>0</v>
      </c>
      <c r="O569" s="343"/>
      <c r="P569" s="343"/>
      <c r="Q569" s="343"/>
      <c r="R569" s="186"/>
      <c r="T569" s="254" t="s">
        <v>5</v>
      </c>
      <c r="U569" s="255" t="s">
        <v>36</v>
      </c>
      <c r="V569" s="256"/>
      <c r="W569" s="257">
        <f t="shared" si="71"/>
        <v>0</v>
      </c>
      <c r="X569" s="257">
        <v>9E-05</v>
      </c>
      <c r="Y569" s="257">
        <f t="shared" si="72"/>
        <v>9E-05</v>
      </c>
      <c r="Z569" s="257">
        <v>0</v>
      </c>
      <c r="AA569" s="258">
        <f t="shared" si="73"/>
        <v>0</v>
      </c>
      <c r="AR569" s="172" t="s">
        <v>248</v>
      </c>
      <c r="AT569" s="172" t="s">
        <v>4326</v>
      </c>
      <c r="AU569" s="172" t="s">
        <v>93</v>
      </c>
      <c r="AY569" s="172" t="s">
        <v>117</v>
      </c>
      <c r="BE569" s="259">
        <f t="shared" si="74"/>
        <v>0</v>
      </c>
      <c r="BF569" s="259">
        <f t="shared" si="75"/>
        <v>0</v>
      </c>
      <c r="BG569" s="259">
        <f t="shared" si="76"/>
        <v>0</v>
      </c>
      <c r="BH569" s="259">
        <f t="shared" si="77"/>
        <v>0</v>
      </c>
      <c r="BI569" s="259">
        <f t="shared" si="78"/>
        <v>0</v>
      </c>
      <c r="BJ569" s="172" t="s">
        <v>16</v>
      </c>
      <c r="BK569" s="259">
        <f t="shared" si="79"/>
        <v>0</v>
      </c>
      <c r="BL569" s="172" t="s">
        <v>132</v>
      </c>
      <c r="BM569" s="172" t="s">
        <v>4404</v>
      </c>
    </row>
    <row r="570" spans="2:65" s="182" customFormat="1" ht="25.5" customHeight="1">
      <c r="B570" s="183"/>
      <c r="C570" s="164" t="s">
        <v>1947</v>
      </c>
      <c r="D570" s="164" t="s">
        <v>4326</v>
      </c>
      <c r="E570" s="165" t="s">
        <v>4405</v>
      </c>
      <c r="F570" s="356" t="s">
        <v>4406</v>
      </c>
      <c r="G570" s="356"/>
      <c r="H570" s="356"/>
      <c r="I570" s="356"/>
      <c r="J570" s="166" t="s">
        <v>142</v>
      </c>
      <c r="K570" s="154">
        <v>1</v>
      </c>
      <c r="L570" s="354"/>
      <c r="M570" s="354"/>
      <c r="N570" s="357">
        <f t="shared" si="70"/>
        <v>0</v>
      </c>
      <c r="O570" s="343"/>
      <c r="P570" s="343"/>
      <c r="Q570" s="343"/>
      <c r="R570" s="186"/>
      <c r="T570" s="254" t="s">
        <v>5</v>
      </c>
      <c r="U570" s="255" t="s">
        <v>36</v>
      </c>
      <c r="V570" s="256"/>
      <c r="W570" s="257">
        <f t="shared" si="71"/>
        <v>0</v>
      </c>
      <c r="X570" s="257">
        <v>4E-05</v>
      </c>
      <c r="Y570" s="257">
        <f t="shared" si="72"/>
        <v>4E-05</v>
      </c>
      <c r="Z570" s="257">
        <v>0</v>
      </c>
      <c r="AA570" s="258">
        <f t="shared" si="73"/>
        <v>0</v>
      </c>
      <c r="AR570" s="172" t="s">
        <v>248</v>
      </c>
      <c r="AT570" s="172" t="s">
        <v>4326</v>
      </c>
      <c r="AU570" s="172" t="s">
        <v>93</v>
      </c>
      <c r="AY570" s="172" t="s">
        <v>117</v>
      </c>
      <c r="BE570" s="259">
        <f t="shared" si="74"/>
        <v>0</v>
      </c>
      <c r="BF570" s="259">
        <f t="shared" si="75"/>
        <v>0</v>
      </c>
      <c r="BG570" s="259">
        <f t="shared" si="76"/>
        <v>0</v>
      </c>
      <c r="BH570" s="259">
        <f t="shared" si="77"/>
        <v>0</v>
      </c>
      <c r="BI570" s="259">
        <f t="shared" si="78"/>
        <v>0</v>
      </c>
      <c r="BJ570" s="172" t="s">
        <v>16</v>
      </c>
      <c r="BK570" s="259">
        <f t="shared" si="79"/>
        <v>0</v>
      </c>
      <c r="BL570" s="172" t="s">
        <v>132</v>
      </c>
      <c r="BM570" s="172" t="s">
        <v>4407</v>
      </c>
    </row>
    <row r="571" spans="2:65" s="182" customFormat="1" ht="25.5" customHeight="1">
      <c r="B571" s="183"/>
      <c r="C571" s="164" t="s">
        <v>1951</v>
      </c>
      <c r="D571" s="164" t="s">
        <v>4326</v>
      </c>
      <c r="E571" s="165" t="s">
        <v>4408</v>
      </c>
      <c r="F571" s="356" t="s">
        <v>4409</v>
      </c>
      <c r="G571" s="356"/>
      <c r="H571" s="356"/>
      <c r="I571" s="356"/>
      <c r="J571" s="166" t="s">
        <v>142</v>
      </c>
      <c r="K571" s="154">
        <v>1</v>
      </c>
      <c r="L571" s="354"/>
      <c r="M571" s="354"/>
      <c r="N571" s="357">
        <f t="shared" si="70"/>
        <v>0</v>
      </c>
      <c r="O571" s="343"/>
      <c r="P571" s="343"/>
      <c r="Q571" s="343"/>
      <c r="R571" s="186"/>
      <c r="T571" s="254" t="s">
        <v>5</v>
      </c>
      <c r="U571" s="255" t="s">
        <v>36</v>
      </c>
      <c r="V571" s="256"/>
      <c r="W571" s="257">
        <f t="shared" si="71"/>
        <v>0</v>
      </c>
      <c r="X571" s="257">
        <v>0.00023</v>
      </c>
      <c r="Y571" s="257">
        <f t="shared" si="72"/>
        <v>0.00023</v>
      </c>
      <c r="Z571" s="257">
        <v>0</v>
      </c>
      <c r="AA571" s="258">
        <f t="shared" si="73"/>
        <v>0</v>
      </c>
      <c r="AR571" s="172" t="s">
        <v>248</v>
      </c>
      <c r="AT571" s="172" t="s">
        <v>4326</v>
      </c>
      <c r="AU571" s="172" t="s">
        <v>93</v>
      </c>
      <c r="AY571" s="172" t="s">
        <v>117</v>
      </c>
      <c r="BE571" s="259">
        <f t="shared" si="74"/>
        <v>0</v>
      </c>
      <c r="BF571" s="259">
        <f t="shared" si="75"/>
        <v>0</v>
      </c>
      <c r="BG571" s="259">
        <f t="shared" si="76"/>
        <v>0</v>
      </c>
      <c r="BH571" s="259">
        <f t="shared" si="77"/>
        <v>0</v>
      </c>
      <c r="BI571" s="259">
        <f t="shared" si="78"/>
        <v>0</v>
      </c>
      <c r="BJ571" s="172" t="s">
        <v>16</v>
      </c>
      <c r="BK571" s="259">
        <f t="shared" si="79"/>
        <v>0</v>
      </c>
      <c r="BL571" s="172" t="s">
        <v>132</v>
      </c>
      <c r="BM571" s="172" t="s">
        <v>4410</v>
      </c>
    </row>
    <row r="572" spans="2:65" s="182" customFormat="1" ht="25.5" customHeight="1">
      <c r="B572" s="183"/>
      <c r="C572" s="164" t="s">
        <v>1955</v>
      </c>
      <c r="D572" s="164" t="s">
        <v>4326</v>
      </c>
      <c r="E572" s="165" t="s">
        <v>4411</v>
      </c>
      <c r="F572" s="356" t="s">
        <v>4412</v>
      </c>
      <c r="G572" s="356"/>
      <c r="H572" s="356"/>
      <c r="I572" s="356"/>
      <c r="J572" s="166" t="s">
        <v>142</v>
      </c>
      <c r="K572" s="154">
        <v>1</v>
      </c>
      <c r="L572" s="354"/>
      <c r="M572" s="354"/>
      <c r="N572" s="357">
        <f t="shared" si="70"/>
        <v>0</v>
      </c>
      <c r="O572" s="343"/>
      <c r="P572" s="343"/>
      <c r="Q572" s="343"/>
      <c r="R572" s="186"/>
      <c r="T572" s="254" t="s">
        <v>5</v>
      </c>
      <c r="U572" s="255" t="s">
        <v>36</v>
      </c>
      <c r="V572" s="256"/>
      <c r="W572" s="257">
        <f t="shared" si="71"/>
        <v>0</v>
      </c>
      <c r="X572" s="257">
        <v>0.00014</v>
      </c>
      <c r="Y572" s="257">
        <f t="shared" si="72"/>
        <v>0.00014</v>
      </c>
      <c r="Z572" s="257">
        <v>0</v>
      </c>
      <c r="AA572" s="258">
        <f t="shared" si="73"/>
        <v>0</v>
      </c>
      <c r="AR572" s="172" t="s">
        <v>248</v>
      </c>
      <c r="AT572" s="172" t="s">
        <v>4326</v>
      </c>
      <c r="AU572" s="172" t="s">
        <v>93</v>
      </c>
      <c r="AY572" s="172" t="s">
        <v>117</v>
      </c>
      <c r="BE572" s="259">
        <f t="shared" si="74"/>
        <v>0</v>
      </c>
      <c r="BF572" s="259">
        <f t="shared" si="75"/>
        <v>0</v>
      </c>
      <c r="BG572" s="259">
        <f t="shared" si="76"/>
        <v>0</v>
      </c>
      <c r="BH572" s="259">
        <f t="shared" si="77"/>
        <v>0</v>
      </c>
      <c r="BI572" s="259">
        <f t="shared" si="78"/>
        <v>0</v>
      </c>
      <c r="BJ572" s="172" t="s">
        <v>16</v>
      </c>
      <c r="BK572" s="259">
        <f t="shared" si="79"/>
        <v>0</v>
      </c>
      <c r="BL572" s="172" t="s">
        <v>132</v>
      </c>
      <c r="BM572" s="172" t="s">
        <v>4413</v>
      </c>
    </row>
    <row r="573" spans="2:65" s="182" customFormat="1" ht="16.5" customHeight="1">
      <c r="B573" s="183"/>
      <c r="C573" s="164" t="s">
        <v>1959</v>
      </c>
      <c r="D573" s="164" t="s">
        <v>4326</v>
      </c>
      <c r="E573" s="165" t="s">
        <v>4414</v>
      </c>
      <c r="F573" s="356" t="s">
        <v>4415</v>
      </c>
      <c r="G573" s="356"/>
      <c r="H573" s="356"/>
      <c r="I573" s="356"/>
      <c r="J573" s="166" t="s">
        <v>142</v>
      </c>
      <c r="K573" s="154">
        <v>1</v>
      </c>
      <c r="L573" s="354"/>
      <c r="M573" s="354"/>
      <c r="N573" s="357">
        <f t="shared" si="70"/>
        <v>0</v>
      </c>
      <c r="O573" s="343"/>
      <c r="P573" s="343"/>
      <c r="Q573" s="343"/>
      <c r="R573" s="186"/>
      <c r="T573" s="254" t="s">
        <v>5</v>
      </c>
      <c r="U573" s="255" t="s">
        <v>36</v>
      </c>
      <c r="V573" s="256"/>
      <c r="W573" s="257">
        <f t="shared" si="71"/>
        <v>0</v>
      </c>
      <c r="X573" s="257">
        <v>8E-05</v>
      </c>
      <c r="Y573" s="257">
        <f t="shared" si="72"/>
        <v>8E-05</v>
      </c>
      <c r="Z573" s="257">
        <v>0</v>
      </c>
      <c r="AA573" s="258">
        <f t="shared" si="73"/>
        <v>0</v>
      </c>
      <c r="AR573" s="172" t="s">
        <v>248</v>
      </c>
      <c r="AT573" s="172" t="s">
        <v>4326</v>
      </c>
      <c r="AU573" s="172" t="s">
        <v>93</v>
      </c>
      <c r="AY573" s="172" t="s">
        <v>117</v>
      </c>
      <c r="BE573" s="259">
        <f t="shared" si="74"/>
        <v>0</v>
      </c>
      <c r="BF573" s="259">
        <f t="shared" si="75"/>
        <v>0</v>
      </c>
      <c r="BG573" s="259">
        <f t="shared" si="76"/>
        <v>0</v>
      </c>
      <c r="BH573" s="259">
        <f t="shared" si="77"/>
        <v>0</v>
      </c>
      <c r="BI573" s="259">
        <f t="shared" si="78"/>
        <v>0</v>
      </c>
      <c r="BJ573" s="172" t="s">
        <v>16</v>
      </c>
      <c r="BK573" s="259">
        <f t="shared" si="79"/>
        <v>0</v>
      </c>
      <c r="BL573" s="172" t="s">
        <v>132</v>
      </c>
      <c r="BM573" s="172" t="s">
        <v>4416</v>
      </c>
    </row>
    <row r="574" spans="2:65" s="182" customFormat="1" ht="16.5" customHeight="1">
      <c r="B574" s="183"/>
      <c r="C574" s="164" t="s">
        <v>1963</v>
      </c>
      <c r="D574" s="164" t="s">
        <v>4326</v>
      </c>
      <c r="E574" s="165" t="s">
        <v>4417</v>
      </c>
      <c r="F574" s="356" t="s">
        <v>4418</v>
      </c>
      <c r="G574" s="356"/>
      <c r="H574" s="356"/>
      <c r="I574" s="356"/>
      <c r="J574" s="166" t="s">
        <v>142</v>
      </c>
      <c r="K574" s="154">
        <v>1</v>
      </c>
      <c r="L574" s="354"/>
      <c r="M574" s="354"/>
      <c r="N574" s="357">
        <f t="shared" si="70"/>
        <v>0</v>
      </c>
      <c r="O574" s="343"/>
      <c r="P574" s="343"/>
      <c r="Q574" s="343"/>
      <c r="R574" s="186"/>
      <c r="T574" s="254" t="s">
        <v>5</v>
      </c>
      <c r="U574" s="255" t="s">
        <v>36</v>
      </c>
      <c r="V574" s="256"/>
      <c r="W574" s="257">
        <f t="shared" si="71"/>
        <v>0</v>
      </c>
      <c r="X574" s="257">
        <v>0.00054</v>
      </c>
      <c r="Y574" s="257">
        <f t="shared" si="72"/>
        <v>0.00054</v>
      </c>
      <c r="Z574" s="257">
        <v>0</v>
      </c>
      <c r="AA574" s="258">
        <f t="shared" si="73"/>
        <v>0</v>
      </c>
      <c r="AR574" s="172" t="s">
        <v>248</v>
      </c>
      <c r="AT574" s="172" t="s">
        <v>4326</v>
      </c>
      <c r="AU574" s="172" t="s">
        <v>93</v>
      </c>
      <c r="AY574" s="172" t="s">
        <v>117</v>
      </c>
      <c r="BE574" s="259">
        <f t="shared" si="74"/>
        <v>0</v>
      </c>
      <c r="BF574" s="259">
        <f t="shared" si="75"/>
        <v>0</v>
      </c>
      <c r="BG574" s="259">
        <f t="shared" si="76"/>
        <v>0</v>
      </c>
      <c r="BH574" s="259">
        <f t="shared" si="77"/>
        <v>0</v>
      </c>
      <c r="BI574" s="259">
        <f t="shared" si="78"/>
        <v>0</v>
      </c>
      <c r="BJ574" s="172" t="s">
        <v>16</v>
      </c>
      <c r="BK574" s="259">
        <f t="shared" si="79"/>
        <v>0</v>
      </c>
      <c r="BL574" s="172" t="s">
        <v>132</v>
      </c>
      <c r="BM574" s="172" t="s">
        <v>4419</v>
      </c>
    </row>
    <row r="575" spans="2:65" s="182" customFormat="1" ht="25.5" customHeight="1">
      <c r="B575" s="183"/>
      <c r="C575" s="164" t="s">
        <v>1967</v>
      </c>
      <c r="D575" s="164" t="s">
        <v>4326</v>
      </c>
      <c r="E575" s="165" t="s">
        <v>4420</v>
      </c>
      <c r="F575" s="356" t="s">
        <v>4421</v>
      </c>
      <c r="G575" s="356"/>
      <c r="H575" s="356"/>
      <c r="I575" s="356"/>
      <c r="J575" s="166" t="s">
        <v>142</v>
      </c>
      <c r="K575" s="154">
        <v>1</v>
      </c>
      <c r="L575" s="354"/>
      <c r="M575" s="354"/>
      <c r="N575" s="357">
        <f t="shared" si="70"/>
        <v>0</v>
      </c>
      <c r="O575" s="343"/>
      <c r="P575" s="343"/>
      <c r="Q575" s="343"/>
      <c r="R575" s="186"/>
      <c r="T575" s="254" t="s">
        <v>5</v>
      </c>
      <c r="U575" s="255" t="s">
        <v>36</v>
      </c>
      <c r="V575" s="256"/>
      <c r="W575" s="257">
        <f t="shared" si="71"/>
        <v>0</v>
      </c>
      <c r="X575" s="257">
        <v>0.00011</v>
      </c>
      <c r="Y575" s="257">
        <f t="shared" si="72"/>
        <v>0.00011</v>
      </c>
      <c r="Z575" s="257">
        <v>0</v>
      </c>
      <c r="AA575" s="258">
        <f t="shared" si="73"/>
        <v>0</v>
      </c>
      <c r="AR575" s="172" t="s">
        <v>248</v>
      </c>
      <c r="AT575" s="172" t="s">
        <v>4326</v>
      </c>
      <c r="AU575" s="172" t="s">
        <v>93</v>
      </c>
      <c r="AY575" s="172" t="s">
        <v>117</v>
      </c>
      <c r="BE575" s="259">
        <f t="shared" si="74"/>
        <v>0</v>
      </c>
      <c r="BF575" s="259">
        <f t="shared" si="75"/>
        <v>0</v>
      </c>
      <c r="BG575" s="259">
        <f t="shared" si="76"/>
        <v>0</v>
      </c>
      <c r="BH575" s="259">
        <f t="shared" si="77"/>
        <v>0</v>
      </c>
      <c r="BI575" s="259">
        <f t="shared" si="78"/>
        <v>0</v>
      </c>
      <c r="BJ575" s="172" t="s">
        <v>16</v>
      </c>
      <c r="BK575" s="259">
        <f t="shared" si="79"/>
        <v>0</v>
      </c>
      <c r="BL575" s="172" t="s">
        <v>132</v>
      </c>
      <c r="BM575" s="172" t="s">
        <v>4422</v>
      </c>
    </row>
    <row r="576" spans="2:65" s="182" customFormat="1" ht="25.5" customHeight="1">
      <c r="B576" s="183"/>
      <c r="C576" s="164" t="s">
        <v>1971</v>
      </c>
      <c r="D576" s="164" t="s">
        <v>4326</v>
      </c>
      <c r="E576" s="165" t="s">
        <v>4423</v>
      </c>
      <c r="F576" s="356" t="s">
        <v>4424</v>
      </c>
      <c r="G576" s="356"/>
      <c r="H576" s="356"/>
      <c r="I576" s="356"/>
      <c r="J576" s="166" t="s">
        <v>142</v>
      </c>
      <c r="K576" s="154">
        <v>1</v>
      </c>
      <c r="L576" s="354"/>
      <c r="M576" s="354"/>
      <c r="N576" s="357">
        <f t="shared" si="70"/>
        <v>0</v>
      </c>
      <c r="O576" s="343"/>
      <c r="P576" s="343"/>
      <c r="Q576" s="343"/>
      <c r="R576" s="186"/>
      <c r="T576" s="254" t="s">
        <v>5</v>
      </c>
      <c r="U576" s="255" t="s">
        <v>36</v>
      </c>
      <c r="V576" s="256"/>
      <c r="W576" s="257">
        <f t="shared" si="71"/>
        <v>0</v>
      </c>
      <c r="X576" s="257">
        <v>0.0001</v>
      </c>
      <c r="Y576" s="257">
        <f t="shared" si="72"/>
        <v>0.0001</v>
      </c>
      <c r="Z576" s="257">
        <v>0</v>
      </c>
      <c r="AA576" s="258">
        <f t="shared" si="73"/>
        <v>0</v>
      </c>
      <c r="AR576" s="172" t="s">
        <v>248</v>
      </c>
      <c r="AT576" s="172" t="s">
        <v>4326</v>
      </c>
      <c r="AU576" s="172" t="s">
        <v>93</v>
      </c>
      <c r="AY576" s="172" t="s">
        <v>117</v>
      </c>
      <c r="BE576" s="259">
        <f t="shared" si="74"/>
        <v>0</v>
      </c>
      <c r="BF576" s="259">
        <f t="shared" si="75"/>
        <v>0</v>
      </c>
      <c r="BG576" s="259">
        <f t="shared" si="76"/>
        <v>0</v>
      </c>
      <c r="BH576" s="259">
        <f t="shared" si="77"/>
        <v>0</v>
      </c>
      <c r="BI576" s="259">
        <f t="shared" si="78"/>
        <v>0</v>
      </c>
      <c r="BJ576" s="172" t="s">
        <v>16</v>
      </c>
      <c r="BK576" s="259">
        <f t="shared" si="79"/>
        <v>0</v>
      </c>
      <c r="BL576" s="172" t="s">
        <v>132</v>
      </c>
      <c r="BM576" s="172" t="s">
        <v>4425</v>
      </c>
    </row>
    <row r="577" spans="2:65" s="182" customFormat="1" ht="25.5" customHeight="1">
      <c r="B577" s="183"/>
      <c r="C577" s="164" t="s">
        <v>1975</v>
      </c>
      <c r="D577" s="164" t="s">
        <v>4326</v>
      </c>
      <c r="E577" s="165" t="s">
        <v>4426</v>
      </c>
      <c r="F577" s="356" t="s">
        <v>4427</v>
      </c>
      <c r="G577" s="356"/>
      <c r="H577" s="356"/>
      <c r="I577" s="356"/>
      <c r="J577" s="166" t="s">
        <v>142</v>
      </c>
      <c r="K577" s="154">
        <v>1</v>
      </c>
      <c r="L577" s="354"/>
      <c r="M577" s="354"/>
      <c r="N577" s="357">
        <f t="shared" si="70"/>
        <v>0</v>
      </c>
      <c r="O577" s="343"/>
      <c r="P577" s="343"/>
      <c r="Q577" s="343"/>
      <c r="R577" s="186"/>
      <c r="T577" s="254" t="s">
        <v>5</v>
      </c>
      <c r="U577" s="255" t="s">
        <v>36</v>
      </c>
      <c r="V577" s="256"/>
      <c r="W577" s="257">
        <f t="shared" si="71"/>
        <v>0</v>
      </c>
      <c r="X577" s="257">
        <v>0.00013</v>
      </c>
      <c r="Y577" s="257">
        <f t="shared" si="72"/>
        <v>0.00013</v>
      </c>
      <c r="Z577" s="257">
        <v>0</v>
      </c>
      <c r="AA577" s="258">
        <f t="shared" si="73"/>
        <v>0</v>
      </c>
      <c r="AR577" s="172" t="s">
        <v>248</v>
      </c>
      <c r="AT577" s="172" t="s">
        <v>4326</v>
      </c>
      <c r="AU577" s="172" t="s">
        <v>93</v>
      </c>
      <c r="AY577" s="172" t="s">
        <v>117</v>
      </c>
      <c r="BE577" s="259">
        <f t="shared" si="74"/>
        <v>0</v>
      </c>
      <c r="BF577" s="259">
        <f t="shared" si="75"/>
        <v>0</v>
      </c>
      <c r="BG577" s="259">
        <f t="shared" si="76"/>
        <v>0</v>
      </c>
      <c r="BH577" s="259">
        <f t="shared" si="77"/>
        <v>0</v>
      </c>
      <c r="BI577" s="259">
        <f t="shared" si="78"/>
        <v>0</v>
      </c>
      <c r="BJ577" s="172" t="s">
        <v>16</v>
      </c>
      <c r="BK577" s="259">
        <f t="shared" si="79"/>
        <v>0</v>
      </c>
      <c r="BL577" s="172" t="s">
        <v>132</v>
      </c>
      <c r="BM577" s="172" t="s">
        <v>4428</v>
      </c>
    </row>
    <row r="578" spans="2:65" s="182" customFormat="1" ht="25.5" customHeight="1">
      <c r="B578" s="183"/>
      <c r="C578" s="164" t="s">
        <v>1979</v>
      </c>
      <c r="D578" s="164" t="s">
        <v>4326</v>
      </c>
      <c r="E578" s="165" t="s">
        <v>4429</v>
      </c>
      <c r="F578" s="356" t="s">
        <v>4430</v>
      </c>
      <c r="G578" s="356"/>
      <c r="H578" s="356"/>
      <c r="I578" s="356"/>
      <c r="J578" s="166" t="s">
        <v>142</v>
      </c>
      <c r="K578" s="154">
        <v>1</v>
      </c>
      <c r="L578" s="354"/>
      <c r="M578" s="354"/>
      <c r="N578" s="357">
        <f t="shared" si="70"/>
        <v>0</v>
      </c>
      <c r="O578" s="343"/>
      <c r="P578" s="343"/>
      <c r="Q578" s="343"/>
      <c r="R578" s="186"/>
      <c r="T578" s="254" t="s">
        <v>5</v>
      </c>
      <c r="U578" s="255" t="s">
        <v>36</v>
      </c>
      <c r="V578" s="256"/>
      <c r="W578" s="257">
        <f t="shared" si="71"/>
        <v>0</v>
      </c>
      <c r="X578" s="257">
        <v>0.00013</v>
      </c>
      <c r="Y578" s="257">
        <f t="shared" si="72"/>
        <v>0.00013</v>
      </c>
      <c r="Z578" s="257">
        <v>0</v>
      </c>
      <c r="AA578" s="258">
        <f t="shared" si="73"/>
        <v>0</v>
      </c>
      <c r="AR578" s="172" t="s">
        <v>248</v>
      </c>
      <c r="AT578" s="172" t="s">
        <v>4326</v>
      </c>
      <c r="AU578" s="172" t="s">
        <v>93</v>
      </c>
      <c r="AY578" s="172" t="s">
        <v>117</v>
      </c>
      <c r="BE578" s="259">
        <f t="shared" si="74"/>
        <v>0</v>
      </c>
      <c r="BF578" s="259">
        <f t="shared" si="75"/>
        <v>0</v>
      </c>
      <c r="BG578" s="259">
        <f t="shared" si="76"/>
        <v>0</v>
      </c>
      <c r="BH578" s="259">
        <f t="shared" si="77"/>
        <v>0</v>
      </c>
      <c r="BI578" s="259">
        <f t="shared" si="78"/>
        <v>0</v>
      </c>
      <c r="BJ578" s="172" t="s">
        <v>16</v>
      </c>
      <c r="BK578" s="259">
        <f t="shared" si="79"/>
        <v>0</v>
      </c>
      <c r="BL578" s="172" t="s">
        <v>132</v>
      </c>
      <c r="BM578" s="172" t="s">
        <v>4431</v>
      </c>
    </row>
    <row r="579" spans="2:65" s="182" customFormat="1" ht="25.5" customHeight="1">
      <c r="B579" s="183"/>
      <c r="C579" s="164" t="s">
        <v>1983</v>
      </c>
      <c r="D579" s="164" t="s">
        <v>4326</v>
      </c>
      <c r="E579" s="165" t="s">
        <v>4432</v>
      </c>
      <c r="F579" s="356" t="s">
        <v>4433</v>
      </c>
      <c r="G579" s="356"/>
      <c r="H579" s="356"/>
      <c r="I579" s="356"/>
      <c r="J579" s="166" t="s">
        <v>142</v>
      </c>
      <c r="K579" s="154">
        <v>1</v>
      </c>
      <c r="L579" s="354"/>
      <c r="M579" s="354"/>
      <c r="N579" s="357">
        <f t="shared" si="70"/>
        <v>0</v>
      </c>
      <c r="O579" s="343"/>
      <c r="P579" s="343"/>
      <c r="Q579" s="343"/>
      <c r="R579" s="186"/>
      <c r="T579" s="254" t="s">
        <v>5</v>
      </c>
      <c r="U579" s="255" t="s">
        <v>36</v>
      </c>
      <c r="V579" s="256"/>
      <c r="W579" s="257">
        <f t="shared" si="71"/>
        <v>0</v>
      </c>
      <c r="X579" s="257">
        <v>0.00013</v>
      </c>
      <c r="Y579" s="257">
        <f t="shared" si="72"/>
        <v>0.00013</v>
      </c>
      <c r="Z579" s="257">
        <v>0</v>
      </c>
      <c r="AA579" s="258">
        <f t="shared" si="73"/>
        <v>0</v>
      </c>
      <c r="AR579" s="172" t="s">
        <v>248</v>
      </c>
      <c r="AT579" s="172" t="s">
        <v>4326</v>
      </c>
      <c r="AU579" s="172" t="s">
        <v>93</v>
      </c>
      <c r="AY579" s="172" t="s">
        <v>117</v>
      </c>
      <c r="BE579" s="259">
        <f t="shared" si="74"/>
        <v>0</v>
      </c>
      <c r="BF579" s="259">
        <f t="shared" si="75"/>
        <v>0</v>
      </c>
      <c r="BG579" s="259">
        <f t="shared" si="76"/>
        <v>0</v>
      </c>
      <c r="BH579" s="259">
        <f t="shared" si="77"/>
        <v>0</v>
      </c>
      <c r="BI579" s="259">
        <f t="shared" si="78"/>
        <v>0</v>
      </c>
      <c r="BJ579" s="172" t="s">
        <v>16</v>
      </c>
      <c r="BK579" s="259">
        <f t="shared" si="79"/>
        <v>0</v>
      </c>
      <c r="BL579" s="172" t="s">
        <v>132</v>
      </c>
      <c r="BM579" s="172" t="s">
        <v>4434</v>
      </c>
    </row>
    <row r="580" spans="2:65" s="182" customFormat="1" ht="25.5" customHeight="1">
      <c r="B580" s="183"/>
      <c r="C580" s="164" t="s">
        <v>1987</v>
      </c>
      <c r="D580" s="164" t="s">
        <v>4326</v>
      </c>
      <c r="E580" s="165" t="s">
        <v>4435</v>
      </c>
      <c r="F580" s="356" t="s">
        <v>4436</v>
      </c>
      <c r="G580" s="356"/>
      <c r="H580" s="356"/>
      <c r="I580" s="356"/>
      <c r="J580" s="166" t="s">
        <v>142</v>
      </c>
      <c r="K580" s="154">
        <v>1</v>
      </c>
      <c r="L580" s="354"/>
      <c r="M580" s="354"/>
      <c r="N580" s="357">
        <f t="shared" si="70"/>
        <v>0</v>
      </c>
      <c r="O580" s="343"/>
      <c r="P580" s="343"/>
      <c r="Q580" s="343"/>
      <c r="R580" s="186"/>
      <c r="T580" s="254" t="s">
        <v>5</v>
      </c>
      <c r="U580" s="255" t="s">
        <v>36</v>
      </c>
      <c r="V580" s="256"/>
      <c r="W580" s="257">
        <f t="shared" si="71"/>
        <v>0</v>
      </c>
      <c r="X580" s="257">
        <v>0.00018</v>
      </c>
      <c r="Y580" s="257">
        <f t="shared" si="72"/>
        <v>0.00018</v>
      </c>
      <c r="Z580" s="257">
        <v>0</v>
      </c>
      <c r="AA580" s="258">
        <f t="shared" si="73"/>
        <v>0</v>
      </c>
      <c r="AR580" s="172" t="s">
        <v>248</v>
      </c>
      <c r="AT580" s="172" t="s">
        <v>4326</v>
      </c>
      <c r="AU580" s="172" t="s">
        <v>93</v>
      </c>
      <c r="AY580" s="172" t="s">
        <v>117</v>
      </c>
      <c r="BE580" s="259">
        <f t="shared" si="74"/>
        <v>0</v>
      </c>
      <c r="BF580" s="259">
        <f t="shared" si="75"/>
        <v>0</v>
      </c>
      <c r="BG580" s="259">
        <f t="shared" si="76"/>
        <v>0</v>
      </c>
      <c r="BH580" s="259">
        <f t="shared" si="77"/>
        <v>0</v>
      </c>
      <c r="BI580" s="259">
        <f t="shared" si="78"/>
        <v>0</v>
      </c>
      <c r="BJ580" s="172" t="s">
        <v>16</v>
      </c>
      <c r="BK580" s="259">
        <f t="shared" si="79"/>
        <v>0</v>
      </c>
      <c r="BL580" s="172" t="s">
        <v>132</v>
      </c>
      <c r="BM580" s="172" t="s">
        <v>4437</v>
      </c>
    </row>
    <row r="581" spans="2:65" s="182" customFormat="1" ht="25.5" customHeight="1">
      <c r="B581" s="183"/>
      <c r="C581" s="164" t="s">
        <v>1991</v>
      </c>
      <c r="D581" s="164" t="s">
        <v>4326</v>
      </c>
      <c r="E581" s="165" t="s">
        <v>4438</v>
      </c>
      <c r="F581" s="356" t="s">
        <v>4439</v>
      </c>
      <c r="G581" s="356"/>
      <c r="H581" s="356"/>
      <c r="I581" s="356"/>
      <c r="J581" s="166" t="s">
        <v>142</v>
      </c>
      <c r="K581" s="154">
        <v>1</v>
      </c>
      <c r="L581" s="354"/>
      <c r="M581" s="354"/>
      <c r="N581" s="357">
        <f t="shared" si="70"/>
        <v>0</v>
      </c>
      <c r="O581" s="343"/>
      <c r="P581" s="343"/>
      <c r="Q581" s="343"/>
      <c r="R581" s="186"/>
      <c r="T581" s="254" t="s">
        <v>5</v>
      </c>
      <c r="U581" s="255" t="s">
        <v>36</v>
      </c>
      <c r="V581" s="256"/>
      <c r="W581" s="257">
        <f t="shared" si="71"/>
        <v>0</v>
      </c>
      <c r="X581" s="257">
        <v>0.00016</v>
      </c>
      <c r="Y581" s="257">
        <f t="shared" si="72"/>
        <v>0.00016</v>
      </c>
      <c r="Z581" s="257">
        <v>0</v>
      </c>
      <c r="AA581" s="258">
        <f t="shared" si="73"/>
        <v>0</v>
      </c>
      <c r="AR581" s="172" t="s">
        <v>248</v>
      </c>
      <c r="AT581" s="172" t="s">
        <v>4326</v>
      </c>
      <c r="AU581" s="172" t="s">
        <v>93</v>
      </c>
      <c r="AY581" s="172" t="s">
        <v>117</v>
      </c>
      <c r="BE581" s="259">
        <f t="shared" si="74"/>
        <v>0</v>
      </c>
      <c r="BF581" s="259">
        <f t="shared" si="75"/>
        <v>0</v>
      </c>
      <c r="BG581" s="259">
        <f t="shared" si="76"/>
        <v>0</v>
      </c>
      <c r="BH581" s="259">
        <f t="shared" si="77"/>
        <v>0</v>
      </c>
      <c r="BI581" s="259">
        <f t="shared" si="78"/>
        <v>0</v>
      </c>
      <c r="BJ581" s="172" t="s">
        <v>16</v>
      </c>
      <c r="BK581" s="259">
        <f t="shared" si="79"/>
        <v>0</v>
      </c>
      <c r="BL581" s="172" t="s">
        <v>132</v>
      </c>
      <c r="BM581" s="172" t="s">
        <v>4440</v>
      </c>
    </row>
    <row r="582" spans="2:65" s="182" customFormat="1" ht="25.5" customHeight="1">
      <c r="B582" s="183"/>
      <c r="C582" s="164" t="s">
        <v>1995</v>
      </c>
      <c r="D582" s="164" t="s">
        <v>4326</v>
      </c>
      <c r="E582" s="165" t="s">
        <v>4441</v>
      </c>
      <c r="F582" s="356" t="s">
        <v>4442</v>
      </c>
      <c r="G582" s="356"/>
      <c r="H582" s="356"/>
      <c r="I582" s="356"/>
      <c r="J582" s="166" t="s">
        <v>142</v>
      </c>
      <c r="K582" s="154">
        <v>1</v>
      </c>
      <c r="L582" s="354"/>
      <c r="M582" s="354"/>
      <c r="N582" s="357">
        <f t="shared" si="70"/>
        <v>0</v>
      </c>
      <c r="O582" s="343"/>
      <c r="P582" s="343"/>
      <c r="Q582" s="343"/>
      <c r="R582" s="186"/>
      <c r="T582" s="254" t="s">
        <v>5</v>
      </c>
      <c r="U582" s="255" t="s">
        <v>36</v>
      </c>
      <c r="V582" s="256"/>
      <c r="W582" s="257">
        <f t="shared" si="71"/>
        <v>0</v>
      </c>
      <c r="X582" s="257">
        <v>0.00021</v>
      </c>
      <c r="Y582" s="257">
        <f t="shared" si="72"/>
        <v>0.00021</v>
      </c>
      <c r="Z582" s="257">
        <v>0</v>
      </c>
      <c r="AA582" s="258">
        <f t="shared" si="73"/>
        <v>0</v>
      </c>
      <c r="AR582" s="172" t="s">
        <v>248</v>
      </c>
      <c r="AT582" s="172" t="s">
        <v>4326</v>
      </c>
      <c r="AU582" s="172" t="s">
        <v>93</v>
      </c>
      <c r="AY582" s="172" t="s">
        <v>117</v>
      </c>
      <c r="BE582" s="259">
        <f t="shared" si="74"/>
        <v>0</v>
      </c>
      <c r="BF582" s="259">
        <f t="shared" si="75"/>
        <v>0</v>
      </c>
      <c r="BG582" s="259">
        <f t="shared" si="76"/>
        <v>0</v>
      </c>
      <c r="BH582" s="259">
        <f t="shared" si="77"/>
        <v>0</v>
      </c>
      <c r="BI582" s="259">
        <f t="shared" si="78"/>
        <v>0</v>
      </c>
      <c r="BJ582" s="172" t="s">
        <v>16</v>
      </c>
      <c r="BK582" s="259">
        <f t="shared" si="79"/>
        <v>0</v>
      </c>
      <c r="BL582" s="172" t="s">
        <v>132</v>
      </c>
      <c r="BM582" s="172" t="s">
        <v>4443</v>
      </c>
    </row>
    <row r="583" spans="2:65" s="182" customFormat="1" ht="25.5" customHeight="1">
      <c r="B583" s="183"/>
      <c r="C583" s="164" t="s">
        <v>1999</v>
      </c>
      <c r="D583" s="164" t="s">
        <v>4326</v>
      </c>
      <c r="E583" s="165" t="s">
        <v>4444</v>
      </c>
      <c r="F583" s="356" t="s">
        <v>4445</v>
      </c>
      <c r="G583" s="356"/>
      <c r="H583" s="356"/>
      <c r="I583" s="356"/>
      <c r="J583" s="166" t="s">
        <v>142</v>
      </c>
      <c r="K583" s="154">
        <v>1</v>
      </c>
      <c r="L583" s="354"/>
      <c r="M583" s="354"/>
      <c r="N583" s="357">
        <f t="shared" si="70"/>
        <v>0</v>
      </c>
      <c r="O583" s="343"/>
      <c r="P583" s="343"/>
      <c r="Q583" s="343"/>
      <c r="R583" s="186"/>
      <c r="T583" s="254" t="s">
        <v>5</v>
      </c>
      <c r="U583" s="255" t="s">
        <v>36</v>
      </c>
      <c r="V583" s="256"/>
      <c r="W583" s="257">
        <f t="shared" si="71"/>
        <v>0</v>
      </c>
      <c r="X583" s="257">
        <v>0.00039</v>
      </c>
      <c r="Y583" s="257">
        <f t="shared" si="72"/>
        <v>0.00039</v>
      </c>
      <c r="Z583" s="257">
        <v>0</v>
      </c>
      <c r="AA583" s="258">
        <f t="shared" si="73"/>
        <v>0</v>
      </c>
      <c r="AR583" s="172" t="s">
        <v>248</v>
      </c>
      <c r="AT583" s="172" t="s">
        <v>4326</v>
      </c>
      <c r="AU583" s="172" t="s">
        <v>93</v>
      </c>
      <c r="AY583" s="172" t="s">
        <v>117</v>
      </c>
      <c r="BE583" s="259">
        <f t="shared" si="74"/>
        <v>0</v>
      </c>
      <c r="BF583" s="259">
        <f t="shared" si="75"/>
        <v>0</v>
      </c>
      <c r="BG583" s="259">
        <f t="shared" si="76"/>
        <v>0</v>
      </c>
      <c r="BH583" s="259">
        <f t="shared" si="77"/>
        <v>0</v>
      </c>
      <c r="BI583" s="259">
        <f t="shared" si="78"/>
        <v>0</v>
      </c>
      <c r="BJ583" s="172" t="s">
        <v>16</v>
      </c>
      <c r="BK583" s="259">
        <f t="shared" si="79"/>
        <v>0</v>
      </c>
      <c r="BL583" s="172" t="s">
        <v>132</v>
      </c>
      <c r="BM583" s="172" t="s">
        <v>4446</v>
      </c>
    </row>
    <row r="584" spans="2:65" s="182" customFormat="1" ht="25.5" customHeight="1">
      <c r="B584" s="183"/>
      <c r="C584" s="164" t="s">
        <v>2003</v>
      </c>
      <c r="D584" s="164" t="s">
        <v>4326</v>
      </c>
      <c r="E584" s="165" t="s">
        <v>4447</v>
      </c>
      <c r="F584" s="356" t="s">
        <v>4448</v>
      </c>
      <c r="G584" s="356"/>
      <c r="H584" s="356"/>
      <c r="I584" s="356"/>
      <c r="J584" s="166" t="s">
        <v>142</v>
      </c>
      <c r="K584" s="154">
        <v>1</v>
      </c>
      <c r="L584" s="354"/>
      <c r="M584" s="354"/>
      <c r="N584" s="357">
        <f t="shared" si="70"/>
        <v>0</v>
      </c>
      <c r="O584" s="343"/>
      <c r="P584" s="343"/>
      <c r="Q584" s="343"/>
      <c r="R584" s="186"/>
      <c r="T584" s="254" t="s">
        <v>5</v>
      </c>
      <c r="U584" s="255" t="s">
        <v>36</v>
      </c>
      <c r="V584" s="256"/>
      <c r="W584" s="257">
        <f t="shared" si="71"/>
        <v>0</v>
      </c>
      <c r="X584" s="257">
        <v>1E-05</v>
      </c>
      <c r="Y584" s="257">
        <f t="shared" si="72"/>
        <v>1E-05</v>
      </c>
      <c r="Z584" s="257">
        <v>0</v>
      </c>
      <c r="AA584" s="258">
        <f t="shared" si="73"/>
        <v>0</v>
      </c>
      <c r="AR584" s="172" t="s">
        <v>248</v>
      </c>
      <c r="AT584" s="172" t="s">
        <v>4326</v>
      </c>
      <c r="AU584" s="172" t="s">
        <v>93</v>
      </c>
      <c r="AY584" s="172" t="s">
        <v>117</v>
      </c>
      <c r="BE584" s="259">
        <f t="shared" si="74"/>
        <v>0</v>
      </c>
      <c r="BF584" s="259">
        <f t="shared" si="75"/>
        <v>0</v>
      </c>
      <c r="BG584" s="259">
        <f t="shared" si="76"/>
        <v>0</v>
      </c>
      <c r="BH584" s="259">
        <f t="shared" si="77"/>
        <v>0</v>
      </c>
      <c r="BI584" s="259">
        <f t="shared" si="78"/>
        <v>0</v>
      </c>
      <c r="BJ584" s="172" t="s">
        <v>16</v>
      </c>
      <c r="BK584" s="259">
        <f t="shared" si="79"/>
        <v>0</v>
      </c>
      <c r="BL584" s="172" t="s">
        <v>132</v>
      </c>
      <c r="BM584" s="172" t="s">
        <v>4449</v>
      </c>
    </row>
    <row r="585" spans="2:65" s="182" customFormat="1" ht="25.5" customHeight="1">
      <c r="B585" s="183"/>
      <c r="C585" s="164" t="s">
        <v>2007</v>
      </c>
      <c r="D585" s="164" t="s">
        <v>4326</v>
      </c>
      <c r="E585" s="165" t="s">
        <v>4450</v>
      </c>
      <c r="F585" s="356" t="s">
        <v>4451</v>
      </c>
      <c r="G585" s="356"/>
      <c r="H585" s="356"/>
      <c r="I585" s="356"/>
      <c r="J585" s="166" t="s">
        <v>142</v>
      </c>
      <c r="K585" s="154">
        <v>1</v>
      </c>
      <c r="L585" s="354"/>
      <c r="M585" s="354"/>
      <c r="N585" s="357">
        <f t="shared" si="70"/>
        <v>0</v>
      </c>
      <c r="O585" s="343"/>
      <c r="P585" s="343"/>
      <c r="Q585" s="343"/>
      <c r="R585" s="186"/>
      <c r="T585" s="254" t="s">
        <v>5</v>
      </c>
      <c r="U585" s="255" t="s">
        <v>36</v>
      </c>
      <c r="V585" s="256"/>
      <c r="W585" s="257">
        <f t="shared" si="71"/>
        <v>0</v>
      </c>
      <c r="X585" s="257">
        <v>1E-05</v>
      </c>
      <c r="Y585" s="257">
        <f t="shared" si="72"/>
        <v>1E-05</v>
      </c>
      <c r="Z585" s="257">
        <v>0</v>
      </c>
      <c r="AA585" s="258">
        <f t="shared" si="73"/>
        <v>0</v>
      </c>
      <c r="AR585" s="172" t="s">
        <v>248</v>
      </c>
      <c r="AT585" s="172" t="s">
        <v>4326</v>
      </c>
      <c r="AU585" s="172" t="s">
        <v>93</v>
      </c>
      <c r="AY585" s="172" t="s">
        <v>117</v>
      </c>
      <c r="BE585" s="259">
        <f t="shared" si="74"/>
        <v>0</v>
      </c>
      <c r="BF585" s="259">
        <f t="shared" si="75"/>
        <v>0</v>
      </c>
      <c r="BG585" s="259">
        <f t="shared" si="76"/>
        <v>0</v>
      </c>
      <c r="BH585" s="259">
        <f t="shared" si="77"/>
        <v>0</v>
      </c>
      <c r="BI585" s="259">
        <f t="shared" si="78"/>
        <v>0</v>
      </c>
      <c r="BJ585" s="172" t="s">
        <v>16</v>
      </c>
      <c r="BK585" s="259">
        <f t="shared" si="79"/>
        <v>0</v>
      </c>
      <c r="BL585" s="172" t="s">
        <v>132</v>
      </c>
      <c r="BM585" s="172" t="s">
        <v>4452</v>
      </c>
    </row>
    <row r="586" spans="2:65" s="182" customFormat="1" ht="25.5" customHeight="1">
      <c r="B586" s="183"/>
      <c r="C586" s="164" t="s">
        <v>2011</v>
      </c>
      <c r="D586" s="164" t="s">
        <v>4326</v>
      </c>
      <c r="E586" s="165" t="s">
        <v>4453</v>
      </c>
      <c r="F586" s="356" t="s">
        <v>4454</v>
      </c>
      <c r="G586" s="356"/>
      <c r="H586" s="356"/>
      <c r="I586" s="356"/>
      <c r="J586" s="166" t="s">
        <v>142</v>
      </c>
      <c r="K586" s="154">
        <v>1</v>
      </c>
      <c r="L586" s="354"/>
      <c r="M586" s="354"/>
      <c r="N586" s="357">
        <f t="shared" si="70"/>
        <v>0</v>
      </c>
      <c r="O586" s="343"/>
      <c r="P586" s="343"/>
      <c r="Q586" s="343"/>
      <c r="R586" s="186"/>
      <c r="T586" s="254" t="s">
        <v>5</v>
      </c>
      <c r="U586" s="255" t="s">
        <v>36</v>
      </c>
      <c r="V586" s="256"/>
      <c r="W586" s="257">
        <f t="shared" si="71"/>
        <v>0</v>
      </c>
      <c r="X586" s="257">
        <v>1E-05</v>
      </c>
      <c r="Y586" s="257">
        <f t="shared" si="72"/>
        <v>1E-05</v>
      </c>
      <c r="Z586" s="257">
        <v>0</v>
      </c>
      <c r="AA586" s="258">
        <f t="shared" si="73"/>
        <v>0</v>
      </c>
      <c r="AR586" s="172" t="s">
        <v>248</v>
      </c>
      <c r="AT586" s="172" t="s">
        <v>4326</v>
      </c>
      <c r="AU586" s="172" t="s">
        <v>93</v>
      </c>
      <c r="AY586" s="172" t="s">
        <v>117</v>
      </c>
      <c r="BE586" s="259">
        <f t="shared" si="74"/>
        <v>0</v>
      </c>
      <c r="BF586" s="259">
        <f t="shared" si="75"/>
        <v>0</v>
      </c>
      <c r="BG586" s="259">
        <f t="shared" si="76"/>
        <v>0</v>
      </c>
      <c r="BH586" s="259">
        <f t="shared" si="77"/>
        <v>0</v>
      </c>
      <c r="BI586" s="259">
        <f t="shared" si="78"/>
        <v>0</v>
      </c>
      <c r="BJ586" s="172" t="s">
        <v>16</v>
      </c>
      <c r="BK586" s="259">
        <f t="shared" si="79"/>
        <v>0</v>
      </c>
      <c r="BL586" s="172" t="s">
        <v>132</v>
      </c>
      <c r="BM586" s="172" t="s">
        <v>4455</v>
      </c>
    </row>
    <row r="587" spans="2:65" s="182" customFormat="1" ht="25.5" customHeight="1">
      <c r="B587" s="183"/>
      <c r="C587" s="164" t="s">
        <v>2015</v>
      </c>
      <c r="D587" s="164" t="s">
        <v>4326</v>
      </c>
      <c r="E587" s="165" t="s">
        <v>4456</v>
      </c>
      <c r="F587" s="356" t="s">
        <v>4457</v>
      </c>
      <c r="G587" s="356"/>
      <c r="H587" s="356"/>
      <c r="I587" s="356"/>
      <c r="J587" s="166" t="s">
        <v>142</v>
      </c>
      <c r="K587" s="154">
        <v>1</v>
      </c>
      <c r="L587" s="354"/>
      <c r="M587" s="354"/>
      <c r="N587" s="357">
        <f t="shared" si="70"/>
        <v>0</v>
      </c>
      <c r="O587" s="343"/>
      <c r="P587" s="343"/>
      <c r="Q587" s="343"/>
      <c r="R587" s="186"/>
      <c r="T587" s="254" t="s">
        <v>5</v>
      </c>
      <c r="U587" s="255" t="s">
        <v>36</v>
      </c>
      <c r="V587" s="256"/>
      <c r="W587" s="257">
        <f t="shared" si="71"/>
        <v>0</v>
      </c>
      <c r="X587" s="257">
        <v>1E-05</v>
      </c>
      <c r="Y587" s="257">
        <f t="shared" si="72"/>
        <v>1E-05</v>
      </c>
      <c r="Z587" s="257">
        <v>0</v>
      </c>
      <c r="AA587" s="258">
        <f t="shared" si="73"/>
        <v>0</v>
      </c>
      <c r="AR587" s="172" t="s">
        <v>248</v>
      </c>
      <c r="AT587" s="172" t="s">
        <v>4326</v>
      </c>
      <c r="AU587" s="172" t="s">
        <v>93</v>
      </c>
      <c r="AY587" s="172" t="s">
        <v>117</v>
      </c>
      <c r="BE587" s="259">
        <f t="shared" si="74"/>
        <v>0</v>
      </c>
      <c r="BF587" s="259">
        <f t="shared" si="75"/>
        <v>0</v>
      </c>
      <c r="BG587" s="259">
        <f t="shared" si="76"/>
        <v>0</v>
      </c>
      <c r="BH587" s="259">
        <f t="shared" si="77"/>
        <v>0</v>
      </c>
      <c r="BI587" s="259">
        <f t="shared" si="78"/>
        <v>0</v>
      </c>
      <c r="BJ587" s="172" t="s">
        <v>16</v>
      </c>
      <c r="BK587" s="259">
        <f t="shared" si="79"/>
        <v>0</v>
      </c>
      <c r="BL587" s="172" t="s">
        <v>132</v>
      </c>
      <c r="BM587" s="172" t="s">
        <v>4458</v>
      </c>
    </row>
    <row r="588" spans="2:65" s="182" customFormat="1" ht="25.5" customHeight="1">
      <c r="B588" s="183"/>
      <c r="C588" s="164" t="s">
        <v>2019</v>
      </c>
      <c r="D588" s="164" t="s">
        <v>4326</v>
      </c>
      <c r="E588" s="165" t="s">
        <v>4459</v>
      </c>
      <c r="F588" s="356" t="s">
        <v>4460</v>
      </c>
      <c r="G588" s="356"/>
      <c r="H588" s="356"/>
      <c r="I588" s="356"/>
      <c r="J588" s="166" t="s">
        <v>142</v>
      </c>
      <c r="K588" s="154">
        <v>1</v>
      </c>
      <c r="L588" s="354"/>
      <c r="M588" s="354"/>
      <c r="N588" s="357">
        <f t="shared" si="70"/>
        <v>0</v>
      </c>
      <c r="O588" s="343"/>
      <c r="P588" s="343"/>
      <c r="Q588" s="343"/>
      <c r="R588" s="186"/>
      <c r="T588" s="254" t="s">
        <v>5</v>
      </c>
      <c r="U588" s="255" t="s">
        <v>36</v>
      </c>
      <c r="V588" s="256"/>
      <c r="W588" s="257">
        <f t="shared" si="71"/>
        <v>0</v>
      </c>
      <c r="X588" s="257">
        <v>1E-05</v>
      </c>
      <c r="Y588" s="257">
        <f t="shared" si="72"/>
        <v>1E-05</v>
      </c>
      <c r="Z588" s="257">
        <v>0</v>
      </c>
      <c r="AA588" s="258">
        <f t="shared" si="73"/>
        <v>0</v>
      </c>
      <c r="AR588" s="172" t="s">
        <v>248</v>
      </c>
      <c r="AT588" s="172" t="s">
        <v>4326</v>
      </c>
      <c r="AU588" s="172" t="s">
        <v>93</v>
      </c>
      <c r="AY588" s="172" t="s">
        <v>117</v>
      </c>
      <c r="BE588" s="259">
        <f t="shared" si="74"/>
        <v>0</v>
      </c>
      <c r="BF588" s="259">
        <f t="shared" si="75"/>
        <v>0</v>
      </c>
      <c r="BG588" s="259">
        <f t="shared" si="76"/>
        <v>0</v>
      </c>
      <c r="BH588" s="259">
        <f t="shared" si="77"/>
        <v>0</v>
      </c>
      <c r="BI588" s="259">
        <f t="shared" si="78"/>
        <v>0</v>
      </c>
      <c r="BJ588" s="172" t="s">
        <v>16</v>
      </c>
      <c r="BK588" s="259">
        <f t="shared" si="79"/>
        <v>0</v>
      </c>
      <c r="BL588" s="172" t="s">
        <v>132</v>
      </c>
      <c r="BM588" s="172" t="s">
        <v>4461</v>
      </c>
    </row>
    <row r="589" spans="2:65" s="182" customFormat="1" ht="16.5" customHeight="1">
      <c r="B589" s="183"/>
      <c r="C589" s="164" t="s">
        <v>2023</v>
      </c>
      <c r="D589" s="164" t="s">
        <v>4326</v>
      </c>
      <c r="E589" s="165" t="s">
        <v>4462</v>
      </c>
      <c r="F589" s="356" t="s">
        <v>4463</v>
      </c>
      <c r="G589" s="356"/>
      <c r="H589" s="356"/>
      <c r="I589" s="356"/>
      <c r="J589" s="166" t="s">
        <v>142</v>
      </c>
      <c r="K589" s="154">
        <v>1</v>
      </c>
      <c r="L589" s="354"/>
      <c r="M589" s="354"/>
      <c r="N589" s="357">
        <f t="shared" si="70"/>
        <v>0</v>
      </c>
      <c r="O589" s="343"/>
      <c r="P589" s="343"/>
      <c r="Q589" s="343"/>
      <c r="R589" s="186"/>
      <c r="T589" s="254" t="s">
        <v>5</v>
      </c>
      <c r="U589" s="255" t="s">
        <v>36</v>
      </c>
      <c r="V589" s="256"/>
      <c r="W589" s="257">
        <f t="shared" si="71"/>
        <v>0</v>
      </c>
      <c r="X589" s="257">
        <v>7E-05</v>
      </c>
      <c r="Y589" s="257">
        <f t="shared" si="72"/>
        <v>7E-05</v>
      </c>
      <c r="Z589" s="257">
        <v>0</v>
      </c>
      <c r="AA589" s="258">
        <f t="shared" si="73"/>
        <v>0</v>
      </c>
      <c r="AR589" s="172" t="s">
        <v>248</v>
      </c>
      <c r="AT589" s="172" t="s">
        <v>4326</v>
      </c>
      <c r="AU589" s="172" t="s">
        <v>93</v>
      </c>
      <c r="AY589" s="172" t="s">
        <v>117</v>
      </c>
      <c r="BE589" s="259">
        <f t="shared" si="74"/>
        <v>0</v>
      </c>
      <c r="BF589" s="259">
        <f t="shared" si="75"/>
        <v>0</v>
      </c>
      <c r="BG589" s="259">
        <f t="shared" si="76"/>
        <v>0</v>
      </c>
      <c r="BH589" s="259">
        <f t="shared" si="77"/>
        <v>0</v>
      </c>
      <c r="BI589" s="259">
        <f t="shared" si="78"/>
        <v>0</v>
      </c>
      <c r="BJ589" s="172" t="s">
        <v>16</v>
      </c>
      <c r="BK589" s="259">
        <f t="shared" si="79"/>
        <v>0</v>
      </c>
      <c r="BL589" s="172" t="s">
        <v>132</v>
      </c>
      <c r="BM589" s="172" t="s">
        <v>4464</v>
      </c>
    </row>
    <row r="590" spans="2:65" s="182" customFormat="1" ht="16.5" customHeight="1">
      <c r="B590" s="183"/>
      <c r="C590" s="164" t="s">
        <v>2027</v>
      </c>
      <c r="D590" s="164" t="s">
        <v>4326</v>
      </c>
      <c r="E590" s="165" t="s">
        <v>4465</v>
      </c>
      <c r="F590" s="356" t="s">
        <v>4466</v>
      </c>
      <c r="G590" s="356"/>
      <c r="H590" s="356"/>
      <c r="I590" s="356"/>
      <c r="J590" s="166" t="s">
        <v>142</v>
      </c>
      <c r="K590" s="154">
        <v>1</v>
      </c>
      <c r="L590" s="354"/>
      <c r="M590" s="354"/>
      <c r="N590" s="357">
        <f t="shared" si="70"/>
        <v>0</v>
      </c>
      <c r="O590" s="343"/>
      <c r="P590" s="343"/>
      <c r="Q590" s="343"/>
      <c r="R590" s="186"/>
      <c r="T590" s="254" t="s">
        <v>5</v>
      </c>
      <c r="U590" s="255" t="s">
        <v>36</v>
      </c>
      <c r="V590" s="256"/>
      <c r="W590" s="257">
        <f t="shared" si="71"/>
        <v>0</v>
      </c>
      <c r="X590" s="257">
        <v>0.0001</v>
      </c>
      <c r="Y590" s="257">
        <f t="shared" si="72"/>
        <v>0.0001</v>
      </c>
      <c r="Z590" s="257">
        <v>0</v>
      </c>
      <c r="AA590" s="258">
        <f t="shared" si="73"/>
        <v>0</v>
      </c>
      <c r="AR590" s="172" t="s">
        <v>248</v>
      </c>
      <c r="AT590" s="172" t="s">
        <v>4326</v>
      </c>
      <c r="AU590" s="172" t="s">
        <v>93</v>
      </c>
      <c r="AY590" s="172" t="s">
        <v>117</v>
      </c>
      <c r="BE590" s="259">
        <f t="shared" si="74"/>
        <v>0</v>
      </c>
      <c r="BF590" s="259">
        <f t="shared" si="75"/>
        <v>0</v>
      </c>
      <c r="BG590" s="259">
        <f t="shared" si="76"/>
        <v>0</v>
      </c>
      <c r="BH590" s="259">
        <f t="shared" si="77"/>
        <v>0</v>
      </c>
      <c r="BI590" s="259">
        <f t="shared" si="78"/>
        <v>0</v>
      </c>
      <c r="BJ590" s="172" t="s">
        <v>16</v>
      </c>
      <c r="BK590" s="259">
        <f t="shared" si="79"/>
        <v>0</v>
      </c>
      <c r="BL590" s="172" t="s">
        <v>132</v>
      </c>
      <c r="BM590" s="172" t="s">
        <v>4467</v>
      </c>
    </row>
    <row r="591" spans="2:65" s="182" customFormat="1" ht="16.5" customHeight="1">
      <c r="B591" s="183"/>
      <c r="C591" s="164" t="s">
        <v>2031</v>
      </c>
      <c r="D591" s="164" t="s">
        <v>4326</v>
      </c>
      <c r="E591" s="165" t="s">
        <v>4468</v>
      </c>
      <c r="F591" s="356" t="s">
        <v>4469</v>
      </c>
      <c r="G591" s="356"/>
      <c r="H591" s="356"/>
      <c r="I591" s="356"/>
      <c r="J591" s="166" t="s">
        <v>142</v>
      </c>
      <c r="K591" s="154">
        <v>1</v>
      </c>
      <c r="L591" s="354"/>
      <c r="M591" s="354"/>
      <c r="N591" s="357">
        <f t="shared" si="70"/>
        <v>0</v>
      </c>
      <c r="O591" s="343"/>
      <c r="P591" s="343"/>
      <c r="Q591" s="343"/>
      <c r="R591" s="186"/>
      <c r="T591" s="254" t="s">
        <v>5</v>
      </c>
      <c r="U591" s="255" t="s">
        <v>36</v>
      </c>
      <c r="V591" s="256"/>
      <c r="W591" s="257">
        <f t="shared" si="71"/>
        <v>0</v>
      </c>
      <c r="X591" s="257">
        <v>0.00015</v>
      </c>
      <c r="Y591" s="257">
        <f t="shared" si="72"/>
        <v>0.00015</v>
      </c>
      <c r="Z591" s="257">
        <v>0</v>
      </c>
      <c r="AA591" s="258">
        <f t="shared" si="73"/>
        <v>0</v>
      </c>
      <c r="AR591" s="172" t="s">
        <v>248</v>
      </c>
      <c r="AT591" s="172" t="s">
        <v>4326</v>
      </c>
      <c r="AU591" s="172" t="s">
        <v>93</v>
      </c>
      <c r="AY591" s="172" t="s">
        <v>117</v>
      </c>
      <c r="BE591" s="259">
        <f t="shared" si="74"/>
        <v>0</v>
      </c>
      <c r="BF591" s="259">
        <f t="shared" si="75"/>
        <v>0</v>
      </c>
      <c r="BG591" s="259">
        <f t="shared" si="76"/>
        <v>0</v>
      </c>
      <c r="BH591" s="259">
        <f t="shared" si="77"/>
        <v>0</v>
      </c>
      <c r="BI591" s="259">
        <f t="shared" si="78"/>
        <v>0</v>
      </c>
      <c r="BJ591" s="172" t="s">
        <v>16</v>
      </c>
      <c r="BK591" s="259">
        <f t="shared" si="79"/>
        <v>0</v>
      </c>
      <c r="BL591" s="172" t="s">
        <v>132</v>
      </c>
      <c r="BM591" s="172" t="s">
        <v>4470</v>
      </c>
    </row>
    <row r="592" spans="2:65" s="182" customFormat="1" ht="16.5" customHeight="1">
      <c r="B592" s="183"/>
      <c r="C592" s="164" t="s">
        <v>2035</v>
      </c>
      <c r="D592" s="164" t="s">
        <v>4326</v>
      </c>
      <c r="E592" s="165" t="s">
        <v>4471</v>
      </c>
      <c r="F592" s="356" t="s">
        <v>4472</v>
      </c>
      <c r="G592" s="356"/>
      <c r="H592" s="356"/>
      <c r="I592" s="356"/>
      <c r="J592" s="166" t="s">
        <v>142</v>
      </c>
      <c r="K592" s="154">
        <v>1</v>
      </c>
      <c r="L592" s="354"/>
      <c r="M592" s="354"/>
      <c r="N592" s="357">
        <f t="shared" si="70"/>
        <v>0</v>
      </c>
      <c r="O592" s="343"/>
      <c r="P592" s="343"/>
      <c r="Q592" s="343"/>
      <c r="R592" s="186"/>
      <c r="T592" s="254" t="s">
        <v>5</v>
      </c>
      <c r="U592" s="255" t="s">
        <v>36</v>
      </c>
      <c r="V592" s="256"/>
      <c r="W592" s="257">
        <f t="shared" si="71"/>
        <v>0</v>
      </c>
      <c r="X592" s="257">
        <v>0.00023</v>
      </c>
      <c r="Y592" s="257">
        <f t="shared" si="72"/>
        <v>0.00023</v>
      </c>
      <c r="Z592" s="257">
        <v>0</v>
      </c>
      <c r="AA592" s="258">
        <f t="shared" si="73"/>
        <v>0</v>
      </c>
      <c r="AR592" s="172" t="s">
        <v>248</v>
      </c>
      <c r="AT592" s="172" t="s">
        <v>4326</v>
      </c>
      <c r="AU592" s="172" t="s">
        <v>93</v>
      </c>
      <c r="AY592" s="172" t="s">
        <v>117</v>
      </c>
      <c r="BE592" s="259">
        <f t="shared" si="74"/>
        <v>0</v>
      </c>
      <c r="BF592" s="259">
        <f t="shared" si="75"/>
        <v>0</v>
      </c>
      <c r="BG592" s="259">
        <f t="shared" si="76"/>
        <v>0</v>
      </c>
      <c r="BH592" s="259">
        <f t="shared" si="77"/>
        <v>0</v>
      </c>
      <c r="BI592" s="259">
        <f t="shared" si="78"/>
        <v>0</v>
      </c>
      <c r="BJ592" s="172" t="s">
        <v>16</v>
      </c>
      <c r="BK592" s="259">
        <f t="shared" si="79"/>
        <v>0</v>
      </c>
      <c r="BL592" s="172" t="s">
        <v>132</v>
      </c>
      <c r="BM592" s="172" t="s">
        <v>4473</v>
      </c>
    </row>
    <row r="593" spans="2:65" s="182" customFormat="1" ht="25.5" customHeight="1">
      <c r="B593" s="183"/>
      <c r="C593" s="164" t="s">
        <v>2039</v>
      </c>
      <c r="D593" s="164" t="s">
        <v>4326</v>
      </c>
      <c r="E593" s="165" t="s">
        <v>4474</v>
      </c>
      <c r="F593" s="356" t="s">
        <v>4475</v>
      </c>
      <c r="G593" s="356"/>
      <c r="H593" s="356"/>
      <c r="I593" s="356"/>
      <c r="J593" s="166" t="s">
        <v>238</v>
      </c>
      <c r="K593" s="154">
        <v>1</v>
      </c>
      <c r="L593" s="354"/>
      <c r="M593" s="354"/>
      <c r="N593" s="357">
        <f t="shared" si="70"/>
        <v>0</v>
      </c>
      <c r="O593" s="343"/>
      <c r="P593" s="343"/>
      <c r="Q593" s="343"/>
      <c r="R593" s="186"/>
      <c r="T593" s="254" t="s">
        <v>5</v>
      </c>
      <c r="U593" s="255" t="s">
        <v>36</v>
      </c>
      <c r="V593" s="256"/>
      <c r="W593" s="257">
        <f t="shared" si="71"/>
        <v>0</v>
      </c>
      <c r="X593" s="257">
        <v>7E-05</v>
      </c>
      <c r="Y593" s="257">
        <f t="shared" si="72"/>
        <v>7E-05</v>
      </c>
      <c r="Z593" s="257">
        <v>0</v>
      </c>
      <c r="AA593" s="258">
        <f t="shared" si="73"/>
        <v>0</v>
      </c>
      <c r="AR593" s="172" t="s">
        <v>248</v>
      </c>
      <c r="AT593" s="172" t="s">
        <v>4326</v>
      </c>
      <c r="AU593" s="172" t="s">
        <v>93</v>
      </c>
      <c r="AY593" s="172" t="s">
        <v>117</v>
      </c>
      <c r="BE593" s="259">
        <f t="shared" si="74"/>
        <v>0</v>
      </c>
      <c r="BF593" s="259">
        <f t="shared" si="75"/>
        <v>0</v>
      </c>
      <c r="BG593" s="259">
        <f t="shared" si="76"/>
        <v>0</v>
      </c>
      <c r="BH593" s="259">
        <f t="shared" si="77"/>
        <v>0</v>
      </c>
      <c r="BI593" s="259">
        <f t="shared" si="78"/>
        <v>0</v>
      </c>
      <c r="BJ593" s="172" t="s">
        <v>16</v>
      </c>
      <c r="BK593" s="259">
        <f t="shared" si="79"/>
        <v>0</v>
      </c>
      <c r="BL593" s="172" t="s">
        <v>132</v>
      </c>
      <c r="BM593" s="172" t="s">
        <v>4476</v>
      </c>
    </row>
    <row r="594" spans="2:65" s="182" customFormat="1" ht="25.5" customHeight="1">
      <c r="B594" s="183"/>
      <c r="C594" s="164" t="s">
        <v>2043</v>
      </c>
      <c r="D594" s="164" t="s">
        <v>4326</v>
      </c>
      <c r="E594" s="165" t="s">
        <v>4477</v>
      </c>
      <c r="F594" s="356" t="s">
        <v>4478</v>
      </c>
      <c r="G594" s="356"/>
      <c r="H594" s="356"/>
      <c r="I594" s="356"/>
      <c r="J594" s="166" t="s">
        <v>238</v>
      </c>
      <c r="K594" s="154">
        <v>1</v>
      </c>
      <c r="L594" s="354"/>
      <c r="M594" s="354"/>
      <c r="N594" s="357">
        <f t="shared" si="70"/>
        <v>0</v>
      </c>
      <c r="O594" s="343"/>
      <c r="P594" s="343"/>
      <c r="Q594" s="343"/>
      <c r="R594" s="186"/>
      <c r="T594" s="254" t="s">
        <v>5</v>
      </c>
      <c r="U594" s="255" t="s">
        <v>36</v>
      </c>
      <c r="V594" s="256"/>
      <c r="W594" s="257">
        <f t="shared" si="71"/>
        <v>0</v>
      </c>
      <c r="X594" s="257">
        <v>5E-05</v>
      </c>
      <c r="Y594" s="257">
        <f t="shared" si="72"/>
        <v>5E-05</v>
      </c>
      <c r="Z594" s="257">
        <v>0</v>
      </c>
      <c r="AA594" s="258">
        <f t="shared" si="73"/>
        <v>0</v>
      </c>
      <c r="AR594" s="172" t="s">
        <v>248</v>
      </c>
      <c r="AT594" s="172" t="s">
        <v>4326</v>
      </c>
      <c r="AU594" s="172" t="s">
        <v>93</v>
      </c>
      <c r="AY594" s="172" t="s">
        <v>117</v>
      </c>
      <c r="BE594" s="259">
        <f t="shared" si="74"/>
        <v>0</v>
      </c>
      <c r="BF594" s="259">
        <f t="shared" si="75"/>
        <v>0</v>
      </c>
      <c r="BG594" s="259">
        <f t="shared" si="76"/>
        <v>0</v>
      </c>
      <c r="BH594" s="259">
        <f t="shared" si="77"/>
        <v>0</v>
      </c>
      <c r="BI594" s="259">
        <f t="shared" si="78"/>
        <v>0</v>
      </c>
      <c r="BJ594" s="172" t="s">
        <v>16</v>
      </c>
      <c r="BK594" s="259">
        <f t="shared" si="79"/>
        <v>0</v>
      </c>
      <c r="BL594" s="172" t="s">
        <v>132</v>
      </c>
      <c r="BM594" s="172" t="s">
        <v>4479</v>
      </c>
    </row>
    <row r="595" spans="2:65" s="182" customFormat="1" ht="25.5" customHeight="1">
      <c r="B595" s="183"/>
      <c r="C595" s="164" t="s">
        <v>2047</v>
      </c>
      <c r="D595" s="164" t="s">
        <v>4326</v>
      </c>
      <c r="E595" s="165" t="s">
        <v>4480</v>
      </c>
      <c r="F595" s="356" t="s">
        <v>4481</v>
      </c>
      <c r="G595" s="356"/>
      <c r="H595" s="356"/>
      <c r="I595" s="356"/>
      <c r="J595" s="166" t="s">
        <v>238</v>
      </c>
      <c r="K595" s="154">
        <v>1</v>
      </c>
      <c r="L595" s="354"/>
      <c r="M595" s="354"/>
      <c r="N595" s="357">
        <f t="shared" si="70"/>
        <v>0</v>
      </c>
      <c r="O595" s="343"/>
      <c r="P595" s="343"/>
      <c r="Q595" s="343"/>
      <c r="R595" s="186"/>
      <c r="T595" s="254" t="s">
        <v>5</v>
      </c>
      <c r="U595" s="255" t="s">
        <v>36</v>
      </c>
      <c r="V595" s="256"/>
      <c r="W595" s="257">
        <f t="shared" si="71"/>
        <v>0</v>
      </c>
      <c r="X595" s="257">
        <v>4E-05</v>
      </c>
      <c r="Y595" s="257">
        <f t="shared" si="72"/>
        <v>4E-05</v>
      </c>
      <c r="Z595" s="257">
        <v>0</v>
      </c>
      <c r="AA595" s="258">
        <f t="shared" si="73"/>
        <v>0</v>
      </c>
      <c r="AR595" s="172" t="s">
        <v>248</v>
      </c>
      <c r="AT595" s="172" t="s">
        <v>4326</v>
      </c>
      <c r="AU595" s="172" t="s">
        <v>93</v>
      </c>
      <c r="AY595" s="172" t="s">
        <v>117</v>
      </c>
      <c r="BE595" s="259">
        <f t="shared" si="74"/>
        <v>0</v>
      </c>
      <c r="BF595" s="259">
        <f t="shared" si="75"/>
        <v>0</v>
      </c>
      <c r="BG595" s="259">
        <f t="shared" si="76"/>
        <v>0</v>
      </c>
      <c r="BH595" s="259">
        <f t="shared" si="77"/>
        <v>0</v>
      </c>
      <c r="BI595" s="259">
        <f t="shared" si="78"/>
        <v>0</v>
      </c>
      <c r="BJ595" s="172" t="s">
        <v>16</v>
      </c>
      <c r="BK595" s="259">
        <f t="shared" si="79"/>
        <v>0</v>
      </c>
      <c r="BL595" s="172" t="s">
        <v>132</v>
      </c>
      <c r="BM595" s="172" t="s">
        <v>4482</v>
      </c>
    </row>
    <row r="596" spans="2:65" s="182" customFormat="1" ht="25.5" customHeight="1">
      <c r="B596" s="183"/>
      <c r="C596" s="164" t="s">
        <v>2051</v>
      </c>
      <c r="D596" s="164" t="s">
        <v>4326</v>
      </c>
      <c r="E596" s="165" t="s">
        <v>4483</v>
      </c>
      <c r="F596" s="356" t="s">
        <v>4484</v>
      </c>
      <c r="G596" s="356"/>
      <c r="H596" s="356"/>
      <c r="I596" s="356"/>
      <c r="J596" s="166" t="s">
        <v>238</v>
      </c>
      <c r="K596" s="154">
        <v>1</v>
      </c>
      <c r="L596" s="354"/>
      <c r="M596" s="354"/>
      <c r="N596" s="357">
        <f t="shared" si="70"/>
        <v>0</v>
      </c>
      <c r="O596" s="343"/>
      <c r="P596" s="343"/>
      <c r="Q596" s="343"/>
      <c r="R596" s="186"/>
      <c r="T596" s="254" t="s">
        <v>5</v>
      </c>
      <c r="U596" s="255" t="s">
        <v>36</v>
      </c>
      <c r="V596" s="256"/>
      <c r="W596" s="257">
        <f t="shared" si="71"/>
        <v>0</v>
      </c>
      <c r="X596" s="257">
        <v>4E-05</v>
      </c>
      <c r="Y596" s="257">
        <f t="shared" si="72"/>
        <v>4E-05</v>
      </c>
      <c r="Z596" s="257">
        <v>0</v>
      </c>
      <c r="AA596" s="258">
        <f t="shared" si="73"/>
        <v>0</v>
      </c>
      <c r="AR596" s="172" t="s">
        <v>248</v>
      </c>
      <c r="AT596" s="172" t="s">
        <v>4326</v>
      </c>
      <c r="AU596" s="172" t="s">
        <v>93</v>
      </c>
      <c r="AY596" s="172" t="s">
        <v>117</v>
      </c>
      <c r="BE596" s="259">
        <f t="shared" si="74"/>
        <v>0</v>
      </c>
      <c r="BF596" s="259">
        <f t="shared" si="75"/>
        <v>0</v>
      </c>
      <c r="BG596" s="259">
        <f t="shared" si="76"/>
        <v>0</v>
      </c>
      <c r="BH596" s="259">
        <f t="shared" si="77"/>
        <v>0</v>
      </c>
      <c r="BI596" s="259">
        <f t="shared" si="78"/>
        <v>0</v>
      </c>
      <c r="BJ596" s="172" t="s">
        <v>16</v>
      </c>
      <c r="BK596" s="259">
        <f t="shared" si="79"/>
        <v>0</v>
      </c>
      <c r="BL596" s="172" t="s">
        <v>132</v>
      </c>
      <c r="BM596" s="172" t="s">
        <v>4485</v>
      </c>
    </row>
    <row r="597" spans="2:65" s="182" customFormat="1" ht="25.5" customHeight="1">
      <c r="B597" s="183"/>
      <c r="C597" s="164" t="s">
        <v>2055</v>
      </c>
      <c r="D597" s="164" t="s">
        <v>4326</v>
      </c>
      <c r="E597" s="165" t="s">
        <v>4486</v>
      </c>
      <c r="F597" s="356" t="s">
        <v>4487</v>
      </c>
      <c r="G597" s="356"/>
      <c r="H597" s="356"/>
      <c r="I597" s="356"/>
      <c r="J597" s="166" t="s">
        <v>238</v>
      </c>
      <c r="K597" s="154">
        <v>1</v>
      </c>
      <c r="L597" s="354"/>
      <c r="M597" s="354"/>
      <c r="N597" s="357">
        <f t="shared" si="70"/>
        <v>0</v>
      </c>
      <c r="O597" s="343"/>
      <c r="P597" s="343"/>
      <c r="Q597" s="343"/>
      <c r="R597" s="186"/>
      <c r="T597" s="254" t="s">
        <v>5</v>
      </c>
      <c r="U597" s="255" t="s">
        <v>36</v>
      </c>
      <c r="V597" s="256"/>
      <c r="W597" s="257">
        <f t="shared" si="71"/>
        <v>0</v>
      </c>
      <c r="X597" s="257">
        <v>7E-05</v>
      </c>
      <c r="Y597" s="257">
        <f t="shared" si="72"/>
        <v>7E-05</v>
      </c>
      <c r="Z597" s="257">
        <v>0</v>
      </c>
      <c r="AA597" s="258">
        <f t="shared" si="73"/>
        <v>0</v>
      </c>
      <c r="AR597" s="172" t="s">
        <v>248</v>
      </c>
      <c r="AT597" s="172" t="s">
        <v>4326</v>
      </c>
      <c r="AU597" s="172" t="s">
        <v>93</v>
      </c>
      <c r="AY597" s="172" t="s">
        <v>117</v>
      </c>
      <c r="BE597" s="259">
        <f t="shared" si="74"/>
        <v>0</v>
      </c>
      <c r="BF597" s="259">
        <f t="shared" si="75"/>
        <v>0</v>
      </c>
      <c r="BG597" s="259">
        <f t="shared" si="76"/>
        <v>0</v>
      </c>
      <c r="BH597" s="259">
        <f t="shared" si="77"/>
        <v>0</v>
      </c>
      <c r="BI597" s="259">
        <f t="shared" si="78"/>
        <v>0</v>
      </c>
      <c r="BJ597" s="172" t="s">
        <v>16</v>
      </c>
      <c r="BK597" s="259">
        <f t="shared" si="79"/>
        <v>0</v>
      </c>
      <c r="BL597" s="172" t="s">
        <v>132</v>
      </c>
      <c r="BM597" s="172" t="s">
        <v>4488</v>
      </c>
    </row>
    <row r="598" spans="2:65" s="182" customFormat="1" ht="25.5" customHeight="1">
      <c r="B598" s="183"/>
      <c r="C598" s="164" t="s">
        <v>2059</v>
      </c>
      <c r="D598" s="164" t="s">
        <v>4326</v>
      </c>
      <c r="E598" s="165" t="s">
        <v>4489</v>
      </c>
      <c r="F598" s="356" t="s">
        <v>4490</v>
      </c>
      <c r="G598" s="356"/>
      <c r="H598" s="356"/>
      <c r="I598" s="356"/>
      <c r="J598" s="166" t="s">
        <v>238</v>
      </c>
      <c r="K598" s="154">
        <v>1</v>
      </c>
      <c r="L598" s="354"/>
      <c r="M598" s="354"/>
      <c r="N598" s="357">
        <f t="shared" si="70"/>
        <v>0</v>
      </c>
      <c r="O598" s="343"/>
      <c r="P598" s="343"/>
      <c r="Q598" s="343"/>
      <c r="R598" s="186"/>
      <c r="T598" s="254" t="s">
        <v>5</v>
      </c>
      <c r="U598" s="255" t="s">
        <v>36</v>
      </c>
      <c r="V598" s="256"/>
      <c r="W598" s="257">
        <f t="shared" si="71"/>
        <v>0</v>
      </c>
      <c r="X598" s="257">
        <v>0.0001</v>
      </c>
      <c r="Y598" s="257">
        <f t="shared" si="72"/>
        <v>0.0001</v>
      </c>
      <c r="Z598" s="257">
        <v>0</v>
      </c>
      <c r="AA598" s="258">
        <f t="shared" si="73"/>
        <v>0</v>
      </c>
      <c r="AR598" s="172" t="s">
        <v>248</v>
      </c>
      <c r="AT598" s="172" t="s">
        <v>4326</v>
      </c>
      <c r="AU598" s="172" t="s">
        <v>93</v>
      </c>
      <c r="AY598" s="172" t="s">
        <v>117</v>
      </c>
      <c r="BE598" s="259">
        <f t="shared" si="74"/>
        <v>0</v>
      </c>
      <c r="BF598" s="259">
        <f t="shared" si="75"/>
        <v>0</v>
      </c>
      <c r="BG598" s="259">
        <f t="shared" si="76"/>
        <v>0</v>
      </c>
      <c r="BH598" s="259">
        <f t="shared" si="77"/>
        <v>0</v>
      </c>
      <c r="BI598" s="259">
        <f t="shared" si="78"/>
        <v>0</v>
      </c>
      <c r="BJ598" s="172" t="s">
        <v>16</v>
      </c>
      <c r="BK598" s="259">
        <f t="shared" si="79"/>
        <v>0</v>
      </c>
      <c r="BL598" s="172" t="s">
        <v>132</v>
      </c>
      <c r="BM598" s="172" t="s">
        <v>4491</v>
      </c>
    </row>
    <row r="599" spans="2:65" s="182" customFormat="1" ht="25.5" customHeight="1">
      <c r="B599" s="183"/>
      <c r="C599" s="164" t="s">
        <v>2063</v>
      </c>
      <c r="D599" s="164" t="s">
        <v>4326</v>
      </c>
      <c r="E599" s="165" t="s">
        <v>4492</v>
      </c>
      <c r="F599" s="356" t="s">
        <v>4493</v>
      </c>
      <c r="G599" s="356"/>
      <c r="H599" s="356"/>
      <c r="I599" s="356"/>
      <c r="J599" s="166" t="s">
        <v>238</v>
      </c>
      <c r="K599" s="154">
        <v>1</v>
      </c>
      <c r="L599" s="354"/>
      <c r="M599" s="354"/>
      <c r="N599" s="357">
        <f t="shared" si="70"/>
        <v>0</v>
      </c>
      <c r="O599" s="343"/>
      <c r="P599" s="343"/>
      <c r="Q599" s="343"/>
      <c r="R599" s="186"/>
      <c r="T599" s="254" t="s">
        <v>5</v>
      </c>
      <c r="U599" s="255" t="s">
        <v>36</v>
      </c>
      <c r="V599" s="256"/>
      <c r="W599" s="257">
        <f t="shared" si="71"/>
        <v>0</v>
      </c>
      <c r="X599" s="257">
        <v>0.00012</v>
      </c>
      <c r="Y599" s="257">
        <f t="shared" si="72"/>
        <v>0.00012</v>
      </c>
      <c r="Z599" s="257">
        <v>0</v>
      </c>
      <c r="AA599" s="258">
        <f t="shared" si="73"/>
        <v>0</v>
      </c>
      <c r="AR599" s="172" t="s">
        <v>248</v>
      </c>
      <c r="AT599" s="172" t="s">
        <v>4326</v>
      </c>
      <c r="AU599" s="172" t="s">
        <v>93</v>
      </c>
      <c r="AY599" s="172" t="s">
        <v>117</v>
      </c>
      <c r="BE599" s="259">
        <f t="shared" si="74"/>
        <v>0</v>
      </c>
      <c r="BF599" s="259">
        <f t="shared" si="75"/>
        <v>0</v>
      </c>
      <c r="BG599" s="259">
        <f t="shared" si="76"/>
        <v>0</v>
      </c>
      <c r="BH599" s="259">
        <f t="shared" si="77"/>
        <v>0</v>
      </c>
      <c r="BI599" s="259">
        <f t="shared" si="78"/>
        <v>0</v>
      </c>
      <c r="BJ599" s="172" t="s">
        <v>16</v>
      </c>
      <c r="BK599" s="259">
        <f t="shared" si="79"/>
        <v>0</v>
      </c>
      <c r="BL599" s="172" t="s">
        <v>132</v>
      </c>
      <c r="BM599" s="172" t="s">
        <v>4494</v>
      </c>
    </row>
    <row r="600" spans="2:65" s="182" customFormat="1" ht="25.5" customHeight="1">
      <c r="B600" s="183"/>
      <c r="C600" s="164" t="s">
        <v>2067</v>
      </c>
      <c r="D600" s="164" t="s">
        <v>4326</v>
      </c>
      <c r="E600" s="165" t="s">
        <v>4495</v>
      </c>
      <c r="F600" s="356" t="s">
        <v>4496</v>
      </c>
      <c r="G600" s="356"/>
      <c r="H600" s="356"/>
      <c r="I600" s="356"/>
      <c r="J600" s="166" t="s">
        <v>238</v>
      </c>
      <c r="K600" s="154">
        <v>1</v>
      </c>
      <c r="L600" s="354"/>
      <c r="M600" s="354"/>
      <c r="N600" s="357">
        <f t="shared" si="70"/>
        <v>0</v>
      </c>
      <c r="O600" s="343"/>
      <c r="P600" s="343"/>
      <c r="Q600" s="343"/>
      <c r="R600" s="186"/>
      <c r="T600" s="254" t="s">
        <v>5</v>
      </c>
      <c r="U600" s="255" t="s">
        <v>36</v>
      </c>
      <c r="V600" s="256"/>
      <c r="W600" s="257">
        <f t="shared" si="71"/>
        <v>0</v>
      </c>
      <c r="X600" s="257">
        <v>0.00017</v>
      </c>
      <c r="Y600" s="257">
        <f t="shared" si="72"/>
        <v>0.00017</v>
      </c>
      <c r="Z600" s="257">
        <v>0</v>
      </c>
      <c r="AA600" s="258">
        <f t="shared" si="73"/>
        <v>0</v>
      </c>
      <c r="AR600" s="172" t="s">
        <v>248</v>
      </c>
      <c r="AT600" s="172" t="s">
        <v>4326</v>
      </c>
      <c r="AU600" s="172" t="s">
        <v>93</v>
      </c>
      <c r="AY600" s="172" t="s">
        <v>117</v>
      </c>
      <c r="BE600" s="259">
        <f t="shared" si="74"/>
        <v>0</v>
      </c>
      <c r="BF600" s="259">
        <f t="shared" si="75"/>
        <v>0</v>
      </c>
      <c r="BG600" s="259">
        <f t="shared" si="76"/>
        <v>0</v>
      </c>
      <c r="BH600" s="259">
        <f t="shared" si="77"/>
        <v>0</v>
      </c>
      <c r="BI600" s="259">
        <f t="shared" si="78"/>
        <v>0</v>
      </c>
      <c r="BJ600" s="172" t="s">
        <v>16</v>
      </c>
      <c r="BK600" s="259">
        <f t="shared" si="79"/>
        <v>0</v>
      </c>
      <c r="BL600" s="172" t="s">
        <v>132</v>
      </c>
      <c r="BM600" s="172" t="s">
        <v>4497</v>
      </c>
    </row>
    <row r="601" spans="2:65" s="182" customFormat="1" ht="25.5" customHeight="1">
      <c r="B601" s="183"/>
      <c r="C601" s="164" t="s">
        <v>2071</v>
      </c>
      <c r="D601" s="164" t="s">
        <v>4326</v>
      </c>
      <c r="E601" s="165" t="s">
        <v>4498</v>
      </c>
      <c r="F601" s="356" t="s">
        <v>4499</v>
      </c>
      <c r="G601" s="356"/>
      <c r="H601" s="356"/>
      <c r="I601" s="356"/>
      <c r="J601" s="166" t="s">
        <v>142</v>
      </c>
      <c r="K601" s="154">
        <v>1</v>
      </c>
      <c r="L601" s="354"/>
      <c r="M601" s="354"/>
      <c r="N601" s="357">
        <f t="shared" si="70"/>
        <v>0</v>
      </c>
      <c r="O601" s="343"/>
      <c r="P601" s="343"/>
      <c r="Q601" s="343"/>
      <c r="R601" s="186"/>
      <c r="T601" s="254" t="s">
        <v>5</v>
      </c>
      <c r="U601" s="255" t="s">
        <v>36</v>
      </c>
      <c r="V601" s="256"/>
      <c r="W601" s="257">
        <f t="shared" si="71"/>
        <v>0</v>
      </c>
      <c r="X601" s="257">
        <v>2E-05</v>
      </c>
      <c r="Y601" s="257">
        <f t="shared" si="72"/>
        <v>2E-05</v>
      </c>
      <c r="Z601" s="257">
        <v>0</v>
      </c>
      <c r="AA601" s="258">
        <f t="shared" si="73"/>
        <v>0</v>
      </c>
      <c r="AR601" s="172" t="s">
        <v>248</v>
      </c>
      <c r="AT601" s="172" t="s">
        <v>4326</v>
      </c>
      <c r="AU601" s="172" t="s">
        <v>93</v>
      </c>
      <c r="AY601" s="172" t="s">
        <v>117</v>
      </c>
      <c r="BE601" s="259">
        <f t="shared" si="74"/>
        <v>0</v>
      </c>
      <c r="BF601" s="259">
        <f t="shared" si="75"/>
        <v>0</v>
      </c>
      <c r="BG601" s="259">
        <f t="shared" si="76"/>
        <v>0</v>
      </c>
      <c r="BH601" s="259">
        <f t="shared" si="77"/>
        <v>0</v>
      </c>
      <c r="BI601" s="259">
        <f t="shared" si="78"/>
        <v>0</v>
      </c>
      <c r="BJ601" s="172" t="s">
        <v>16</v>
      </c>
      <c r="BK601" s="259">
        <f t="shared" si="79"/>
        <v>0</v>
      </c>
      <c r="BL601" s="172" t="s">
        <v>132</v>
      </c>
      <c r="BM601" s="172" t="s">
        <v>4500</v>
      </c>
    </row>
    <row r="602" spans="2:65" s="182" customFormat="1" ht="25.5" customHeight="1">
      <c r="B602" s="183"/>
      <c r="C602" s="164" t="s">
        <v>2075</v>
      </c>
      <c r="D602" s="164" t="s">
        <v>4326</v>
      </c>
      <c r="E602" s="165" t="s">
        <v>4501</v>
      </c>
      <c r="F602" s="356" t="s">
        <v>4502</v>
      </c>
      <c r="G602" s="356"/>
      <c r="H602" s="356"/>
      <c r="I602" s="356"/>
      <c r="J602" s="166" t="s">
        <v>142</v>
      </c>
      <c r="K602" s="154">
        <v>1</v>
      </c>
      <c r="L602" s="354"/>
      <c r="M602" s="354"/>
      <c r="N602" s="357">
        <f t="shared" si="70"/>
        <v>0</v>
      </c>
      <c r="O602" s="343"/>
      <c r="P602" s="343"/>
      <c r="Q602" s="343"/>
      <c r="R602" s="186"/>
      <c r="T602" s="254" t="s">
        <v>5</v>
      </c>
      <c r="U602" s="255" t="s">
        <v>36</v>
      </c>
      <c r="V602" s="256"/>
      <c r="W602" s="257">
        <f t="shared" si="71"/>
        <v>0</v>
      </c>
      <c r="X602" s="257">
        <v>2E-05</v>
      </c>
      <c r="Y602" s="257">
        <f t="shared" si="72"/>
        <v>2E-05</v>
      </c>
      <c r="Z602" s="257">
        <v>0</v>
      </c>
      <c r="AA602" s="258">
        <f t="shared" si="73"/>
        <v>0</v>
      </c>
      <c r="AR602" s="172" t="s">
        <v>248</v>
      </c>
      <c r="AT602" s="172" t="s">
        <v>4326</v>
      </c>
      <c r="AU602" s="172" t="s">
        <v>93</v>
      </c>
      <c r="AY602" s="172" t="s">
        <v>117</v>
      </c>
      <c r="BE602" s="259">
        <f t="shared" si="74"/>
        <v>0</v>
      </c>
      <c r="BF602" s="259">
        <f t="shared" si="75"/>
        <v>0</v>
      </c>
      <c r="BG602" s="259">
        <f t="shared" si="76"/>
        <v>0</v>
      </c>
      <c r="BH602" s="259">
        <f t="shared" si="77"/>
        <v>0</v>
      </c>
      <c r="BI602" s="259">
        <f t="shared" si="78"/>
        <v>0</v>
      </c>
      <c r="BJ602" s="172" t="s">
        <v>16</v>
      </c>
      <c r="BK602" s="259">
        <f t="shared" si="79"/>
        <v>0</v>
      </c>
      <c r="BL602" s="172" t="s">
        <v>132</v>
      </c>
      <c r="BM602" s="172" t="s">
        <v>4503</v>
      </c>
    </row>
    <row r="603" spans="2:65" s="182" customFormat="1" ht="25.5" customHeight="1">
      <c r="B603" s="183"/>
      <c r="C603" s="164" t="s">
        <v>2079</v>
      </c>
      <c r="D603" s="164" t="s">
        <v>4326</v>
      </c>
      <c r="E603" s="165" t="s">
        <v>4504</v>
      </c>
      <c r="F603" s="356" t="s">
        <v>4505</v>
      </c>
      <c r="G603" s="356"/>
      <c r="H603" s="356"/>
      <c r="I603" s="356"/>
      <c r="J603" s="166" t="s">
        <v>142</v>
      </c>
      <c r="K603" s="154">
        <v>1</v>
      </c>
      <c r="L603" s="354"/>
      <c r="M603" s="354"/>
      <c r="N603" s="357">
        <f t="shared" si="70"/>
        <v>0</v>
      </c>
      <c r="O603" s="343"/>
      <c r="P603" s="343"/>
      <c r="Q603" s="343"/>
      <c r="R603" s="186"/>
      <c r="T603" s="254" t="s">
        <v>5</v>
      </c>
      <c r="U603" s="255" t="s">
        <v>36</v>
      </c>
      <c r="V603" s="256"/>
      <c r="W603" s="257">
        <f t="shared" si="71"/>
        <v>0</v>
      </c>
      <c r="X603" s="257">
        <v>6E-05</v>
      </c>
      <c r="Y603" s="257">
        <f t="shared" si="72"/>
        <v>6E-05</v>
      </c>
      <c r="Z603" s="257">
        <v>0</v>
      </c>
      <c r="AA603" s="258">
        <f t="shared" si="73"/>
        <v>0</v>
      </c>
      <c r="AR603" s="172" t="s">
        <v>248</v>
      </c>
      <c r="AT603" s="172" t="s">
        <v>4326</v>
      </c>
      <c r="AU603" s="172" t="s">
        <v>93</v>
      </c>
      <c r="AY603" s="172" t="s">
        <v>117</v>
      </c>
      <c r="BE603" s="259">
        <f t="shared" si="74"/>
        <v>0</v>
      </c>
      <c r="BF603" s="259">
        <f t="shared" si="75"/>
        <v>0</v>
      </c>
      <c r="BG603" s="259">
        <f t="shared" si="76"/>
        <v>0</v>
      </c>
      <c r="BH603" s="259">
        <f t="shared" si="77"/>
        <v>0</v>
      </c>
      <c r="BI603" s="259">
        <f t="shared" si="78"/>
        <v>0</v>
      </c>
      <c r="BJ603" s="172" t="s">
        <v>16</v>
      </c>
      <c r="BK603" s="259">
        <f t="shared" si="79"/>
        <v>0</v>
      </c>
      <c r="BL603" s="172" t="s">
        <v>132</v>
      </c>
      <c r="BM603" s="172" t="s">
        <v>4506</v>
      </c>
    </row>
    <row r="604" spans="2:65" s="182" customFormat="1" ht="25.5" customHeight="1">
      <c r="B604" s="183"/>
      <c r="C604" s="164" t="s">
        <v>2083</v>
      </c>
      <c r="D604" s="164" t="s">
        <v>4326</v>
      </c>
      <c r="E604" s="165" t="s">
        <v>4507</v>
      </c>
      <c r="F604" s="356" t="s">
        <v>4508</v>
      </c>
      <c r="G604" s="356"/>
      <c r="H604" s="356"/>
      <c r="I604" s="356"/>
      <c r="J604" s="166" t="s">
        <v>142</v>
      </c>
      <c r="K604" s="154">
        <v>1</v>
      </c>
      <c r="L604" s="354"/>
      <c r="M604" s="354"/>
      <c r="N604" s="357">
        <f t="shared" si="70"/>
        <v>0</v>
      </c>
      <c r="O604" s="343"/>
      <c r="P604" s="343"/>
      <c r="Q604" s="343"/>
      <c r="R604" s="186"/>
      <c r="T604" s="254" t="s">
        <v>5</v>
      </c>
      <c r="U604" s="255" t="s">
        <v>36</v>
      </c>
      <c r="V604" s="256"/>
      <c r="W604" s="257">
        <f t="shared" si="71"/>
        <v>0</v>
      </c>
      <c r="X604" s="257">
        <v>6E-05</v>
      </c>
      <c r="Y604" s="257">
        <f t="shared" si="72"/>
        <v>6E-05</v>
      </c>
      <c r="Z604" s="257">
        <v>0</v>
      </c>
      <c r="AA604" s="258">
        <f t="shared" si="73"/>
        <v>0</v>
      </c>
      <c r="AR604" s="172" t="s">
        <v>248</v>
      </c>
      <c r="AT604" s="172" t="s">
        <v>4326</v>
      </c>
      <c r="AU604" s="172" t="s">
        <v>93</v>
      </c>
      <c r="AY604" s="172" t="s">
        <v>117</v>
      </c>
      <c r="BE604" s="259">
        <f t="shared" si="74"/>
        <v>0</v>
      </c>
      <c r="BF604" s="259">
        <f t="shared" si="75"/>
        <v>0</v>
      </c>
      <c r="BG604" s="259">
        <f t="shared" si="76"/>
        <v>0</v>
      </c>
      <c r="BH604" s="259">
        <f t="shared" si="77"/>
        <v>0</v>
      </c>
      <c r="BI604" s="259">
        <f t="shared" si="78"/>
        <v>0</v>
      </c>
      <c r="BJ604" s="172" t="s">
        <v>16</v>
      </c>
      <c r="BK604" s="259">
        <f t="shared" si="79"/>
        <v>0</v>
      </c>
      <c r="BL604" s="172" t="s">
        <v>132</v>
      </c>
      <c r="BM604" s="172" t="s">
        <v>4509</v>
      </c>
    </row>
    <row r="605" spans="2:65" s="182" customFormat="1" ht="25.5" customHeight="1">
      <c r="B605" s="183"/>
      <c r="C605" s="164" t="s">
        <v>2087</v>
      </c>
      <c r="D605" s="164" t="s">
        <v>4326</v>
      </c>
      <c r="E605" s="165" t="s">
        <v>4510</v>
      </c>
      <c r="F605" s="356" t="s">
        <v>4511</v>
      </c>
      <c r="G605" s="356"/>
      <c r="H605" s="356"/>
      <c r="I605" s="356"/>
      <c r="J605" s="166" t="s">
        <v>142</v>
      </c>
      <c r="K605" s="154">
        <v>1</v>
      </c>
      <c r="L605" s="354"/>
      <c r="M605" s="354"/>
      <c r="N605" s="357">
        <f t="shared" si="70"/>
        <v>0</v>
      </c>
      <c r="O605" s="343"/>
      <c r="P605" s="343"/>
      <c r="Q605" s="343"/>
      <c r="R605" s="186"/>
      <c r="T605" s="254" t="s">
        <v>5</v>
      </c>
      <c r="U605" s="255" t="s">
        <v>36</v>
      </c>
      <c r="V605" s="256"/>
      <c r="W605" s="257">
        <f t="shared" si="71"/>
        <v>0</v>
      </c>
      <c r="X605" s="257">
        <v>6E-05</v>
      </c>
      <c r="Y605" s="257">
        <f t="shared" si="72"/>
        <v>6E-05</v>
      </c>
      <c r="Z605" s="257">
        <v>0</v>
      </c>
      <c r="AA605" s="258">
        <f t="shared" si="73"/>
        <v>0</v>
      </c>
      <c r="AR605" s="172" t="s">
        <v>248</v>
      </c>
      <c r="AT605" s="172" t="s">
        <v>4326</v>
      </c>
      <c r="AU605" s="172" t="s">
        <v>93</v>
      </c>
      <c r="AY605" s="172" t="s">
        <v>117</v>
      </c>
      <c r="BE605" s="259">
        <f t="shared" si="74"/>
        <v>0</v>
      </c>
      <c r="BF605" s="259">
        <f t="shared" si="75"/>
        <v>0</v>
      </c>
      <c r="BG605" s="259">
        <f t="shared" si="76"/>
        <v>0</v>
      </c>
      <c r="BH605" s="259">
        <f t="shared" si="77"/>
        <v>0</v>
      </c>
      <c r="BI605" s="259">
        <f t="shared" si="78"/>
        <v>0</v>
      </c>
      <c r="BJ605" s="172" t="s">
        <v>16</v>
      </c>
      <c r="BK605" s="259">
        <f t="shared" si="79"/>
        <v>0</v>
      </c>
      <c r="BL605" s="172" t="s">
        <v>132</v>
      </c>
      <c r="BM605" s="172" t="s">
        <v>4512</v>
      </c>
    </row>
    <row r="606" spans="2:65" s="182" customFormat="1" ht="25.5" customHeight="1">
      <c r="B606" s="183"/>
      <c r="C606" s="164" t="s">
        <v>2091</v>
      </c>
      <c r="D606" s="164" t="s">
        <v>4326</v>
      </c>
      <c r="E606" s="165" t="s">
        <v>4513</v>
      </c>
      <c r="F606" s="356" t="s">
        <v>4514</v>
      </c>
      <c r="G606" s="356"/>
      <c r="H606" s="356"/>
      <c r="I606" s="356"/>
      <c r="J606" s="166" t="s">
        <v>142</v>
      </c>
      <c r="K606" s="154">
        <v>1</v>
      </c>
      <c r="L606" s="354"/>
      <c r="M606" s="354"/>
      <c r="N606" s="357">
        <f t="shared" si="70"/>
        <v>0</v>
      </c>
      <c r="O606" s="343"/>
      <c r="P606" s="343"/>
      <c r="Q606" s="343"/>
      <c r="R606" s="186"/>
      <c r="T606" s="254" t="s">
        <v>5</v>
      </c>
      <c r="U606" s="255" t="s">
        <v>36</v>
      </c>
      <c r="V606" s="256"/>
      <c r="W606" s="257">
        <f t="shared" si="71"/>
        <v>0</v>
      </c>
      <c r="X606" s="257">
        <v>6E-05</v>
      </c>
      <c r="Y606" s="257">
        <f t="shared" si="72"/>
        <v>6E-05</v>
      </c>
      <c r="Z606" s="257">
        <v>0</v>
      </c>
      <c r="AA606" s="258">
        <f t="shared" si="73"/>
        <v>0</v>
      </c>
      <c r="AR606" s="172" t="s">
        <v>248</v>
      </c>
      <c r="AT606" s="172" t="s">
        <v>4326</v>
      </c>
      <c r="AU606" s="172" t="s">
        <v>93</v>
      </c>
      <c r="AY606" s="172" t="s">
        <v>117</v>
      </c>
      <c r="BE606" s="259">
        <f t="shared" si="74"/>
        <v>0</v>
      </c>
      <c r="BF606" s="259">
        <f t="shared" si="75"/>
        <v>0</v>
      </c>
      <c r="BG606" s="259">
        <f t="shared" si="76"/>
        <v>0</v>
      </c>
      <c r="BH606" s="259">
        <f t="shared" si="77"/>
        <v>0</v>
      </c>
      <c r="BI606" s="259">
        <f t="shared" si="78"/>
        <v>0</v>
      </c>
      <c r="BJ606" s="172" t="s">
        <v>16</v>
      </c>
      <c r="BK606" s="259">
        <f t="shared" si="79"/>
        <v>0</v>
      </c>
      <c r="BL606" s="172" t="s">
        <v>132</v>
      </c>
      <c r="BM606" s="172" t="s">
        <v>4515</v>
      </c>
    </row>
    <row r="607" spans="2:65" s="182" customFormat="1" ht="25.5" customHeight="1">
      <c r="B607" s="183"/>
      <c r="C607" s="164" t="s">
        <v>2095</v>
      </c>
      <c r="D607" s="164" t="s">
        <v>4326</v>
      </c>
      <c r="E607" s="165" t="s">
        <v>4516</v>
      </c>
      <c r="F607" s="356" t="s">
        <v>4517</v>
      </c>
      <c r="G607" s="356"/>
      <c r="H607" s="356"/>
      <c r="I607" s="356"/>
      <c r="J607" s="166" t="s">
        <v>142</v>
      </c>
      <c r="K607" s="154">
        <v>1</v>
      </c>
      <c r="L607" s="354"/>
      <c r="M607" s="354"/>
      <c r="N607" s="357">
        <f t="shared" si="70"/>
        <v>0</v>
      </c>
      <c r="O607" s="343"/>
      <c r="P607" s="343"/>
      <c r="Q607" s="343"/>
      <c r="R607" s="186"/>
      <c r="T607" s="254" t="s">
        <v>5</v>
      </c>
      <c r="U607" s="255" t="s">
        <v>36</v>
      </c>
      <c r="V607" s="256"/>
      <c r="W607" s="257">
        <f t="shared" si="71"/>
        <v>0</v>
      </c>
      <c r="X607" s="257">
        <v>5E-05</v>
      </c>
      <c r="Y607" s="257">
        <f t="shared" si="72"/>
        <v>5E-05</v>
      </c>
      <c r="Z607" s="257">
        <v>0</v>
      </c>
      <c r="AA607" s="258">
        <f t="shared" si="73"/>
        <v>0</v>
      </c>
      <c r="AR607" s="172" t="s">
        <v>248</v>
      </c>
      <c r="AT607" s="172" t="s">
        <v>4326</v>
      </c>
      <c r="AU607" s="172" t="s">
        <v>93</v>
      </c>
      <c r="AY607" s="172" t="s">
        <v>117</v>
      </c>
      <c r="BE607" s="259">
        <f t="shared" si="74"/>
        <v>0</v>
      </c>
      <c r="BF607" s="259">
        <f t="shared" si="75"/>
        <v>0</v>
      </c>
      <c r="BG607" s="259">
        <f t="shared" si="76"/>
        <v>0</v>
      </c>
      <c r="BH607" s="259">
        <f t="shared" si="77"/>
        <v>0</v>
      </c>
      <c r="BI607" s="259">
        <f t="shared" si="78"/>
        <v>0</v>
      </c>
      <c r="BJ607" s="172" t="s">
        <v>16</v>
      </c>
      <c r="BK607" s="259">
        <f t="shared" si="79"/>
        <v>0</v>
      </c>
      <c r="BL607" s="172" t="s">
        <v>132</v>
      </c>
      <c r="BM607" s="172" t="s">
        <v>4518</v>
      </c>
    </row>
    <row r="608" spans="2:65" s="182" customFormat="1" ht="25.5" customHeight="1">
      <c r="B608" s="183"/>
      <c r="C608" s="164" t="s">
        <v>2099</v>
      </c>
      <c r="D608" s="164" t="s">
        <v>4326</v>
      </c>
      <c r="E608" s="165" t="s">
        <v>4519</v>
      </c>
      <c r="F608" s="356" t="s">
        <v>4520</v>
      </c>
      <c r="G608" s="356"/>
      <c r="H608" s="356"/>
      <c r="I608" s="356"/>
      <c r="J608" s="166" t="s">
        <v>142</v>
      </c>
      <c r="K608" s="154">
        <v>1</v>
      </c>
      <c r="L608" s="354"/>
      <c r="M608" s="354"/>
      <c r="N608" s="357">
        <f t="shared" si="70"/>
        <v>0</v>
      </c>
      <c r="O608" s="343"/>
      <c r="P608" s="343"/>
      <c r="Q608" s="343"/>
      <c r="R608" s="186"/>
      <c r="T608" s="254" t="s">
        <v>5</v>
      </c>
      <c r="U608" s="255" t="s">
        <v>36</v>
      </c>
      <c r="V608" s="256"/>
      <c r="W608" s="257">
        <f t="shared" si="71"/>
        <v>0</v>
      </c>
      <c r="X608" s="257">
        <v>6E-05</v>
      </c>
      <c r="Y608" s="257">
        <f t="shared" si="72"/>
        <v>6E-05</v>
      </c>
      <c r="Z608" s="257">
        <v>0</v>
      </c>
      <c r="AA608" s="258">
        <f t="shared" si="73"/>
        <v>0</v>
      </c>
      <c r="AR608" s="172" t="s">
        <v>248</v>
      </c>
      <c r="AT608" s="172" t="s">
        <v>4326</v>
      </c>
      <c r="AU608" s="172" t="s">
        <v>93</v>
      </c>
      <c r="AY608" s="172" t="s">
        <v>117</v>
      </c>
      <c r="BE608" s="259">
        <f t="shared" si="74"/>
        <v>0</v>
      </c>
      <c r="BF608" s="259">
        <f t="shared" si="75"/>
        <v>0</v>
      </c>
      <c r="BG608" s="259">
        <f t="shared" si="76"/>
        <v>0</v>
      </c>
      <c r="BH608" s="259">
        <f t="shared" si="77"/>
        <v>0</v>
      </c>
      <c r="BI608" s="259">
        <f t="shared" si="78"/>
        <v>0</v>
      </c>
      <c r="BJ608" s="172" t="s">
        <v>16</v>
      </c>
      <c r="BK608" s="259">
        <f t="shared" si="79"/>
        <v>0</v>
      </c>
      <c r="BL608" s="172" t="s">
        <v>132</v>
      </c>
      <c r="BM608" s="172" t="s">
        <v>4521</v>
      </c>
    </row>
    <row r="609" spans="2:65" s="182" customFormat="1" ht="25.5" customHeight="1">
      <c r="B609" s="183"/>
      <c r="C609" s="164" t="s">
        <v>2103</v>
      </c>
      <c r="D609" s="164" t="s">
        <v>4326</v>
      </c>
      <c r="E609" s="165" t="s">
        <v>4522</v>
      </c>
      <c r="F609" s="356" t="s">
        <v>4523</v>
      </c>
      <c r="G609" s="356"/>
      <c r="H609" s="356"/>
      <c r="I609" s="356"/>
      <c r="J609" s="166" t="s">
        <v>142</v>
      </c>
      <c r="K609" s="154">
        <v>1</v>
      </c>
      <c r="L609" s="354"/>
      <c r="M609" s="354"/>
      <c r="N609" s="357">
        <f t="shared" si="70"/>
        <v>0</v>
      </c>
      <c r="O609" s="343"/>
      <c r="P609" s="343"/>
      <c r="Q609" s="343"/>
      <c r="R609" s="186"/>
      <c r="T609" s="254" t="s">
        <v>5</v>
      </c>
      <c r="U609" s="255" t="s">
        <v>36</v>
      </c>
      <c r="V609" s="256"/>
      <c r="W609" s="257">
        <f t="shared" si="71"/>
        <v>0</v>
      </c>
      <c r="X609" s="257">
        <v>6E-05</v>
      </c>
      <c r="Y609" s="257">
        <f t="shared" si="72"/>
        <v>6E-05</v>
      </c>
      <c r="Z609" s="257">
        <v>0</v>
      </c>
      <c r="AA609" s="258">
        <f t="shared" si="73"/>
        <v>0</v>
      </c>
      <c r="AR609" s="172" t="s">
        <v>248</v>
      </c>
      <c r="AT609" s="172" t="s">
        <v>4326</v>
      </c>
      <c r="AU609" s="172" t="s">
        <v>93</v>
      </c>
      <c r="AY609" s="172" t="s">
        <v>117</v>
      </c>
      <c r="BE609" s="259">
        <f t="shared" si="74"/>
        <v>0</v>
      </c>
      <c r="BF609" s="259">
        <f t="shared" si="75"/>
        <v>0</v>
      </c>
      <c r="BG609" s="259">
        <f t="shared" si="76"/>
        <v>0</v>
      </c>
      <c r="BH609" s="259">
        <f t="shared" si="77"/>
        <v>0</v>
      </c>
      <c r="BI609" s="259">
        <f t="shared" si="78"/>
        <v>0</v>
      </c>
      <c r="BJ609" s="172" t="s">
        <v>16</v>
      </c>
      <c r="BK609" s="259">
        <f t="shared" si="79"/>
        <v>0</v>
      </c>
      <c r="BL609" s="172" t="s">
        <v>132</v>
      </c>
      <c r="BM609" s="172" t="s">
        <v>4524</v>
      </c>
    </row>
    <row r="610" spans="2:65" s="182" customFormat="1" ht="25.5" customHeight="1">
      <c r="B610" s="183"/>
      <c r="C610" s="164" t="s">
        <v>2107</v>
      </c>
      <c r="D610" s="164" t="s">
        <v>4326</v>
      </c>
      <c r="E610" s="165" t="s">
        <v>4525</v>
      </c>
      <c r="F610" s="356" t="s">
        <v>4526</v>
      </c>
      <c r="G610" s="356"/>
      <c r="H610" s="356"/>
      <c r="I610" s="356"/>
      <c r="J610" s="166" t="s">
        <v>142</v>
      </c>
      <c r="K610" s="154">
        <v>1</v>
      </c>
      <c r="L610" s="354"/>
      <c r="M610" s="354"/>
      <c r="N610" s="357">
        <f t="shared" si="70"/>
        <v>0</v>
      </c>
      <c r="O610" s="343"/>
      <c r="P610" s="343"/>
      <c r="Q610" s="343"/>
      <c r="R610" s="186"/>
      <c r="T610" s="254" t="s">
        <v>5</v>
      </c>
      <c r="U610" s="255" t="s">
        <v>36</v>
      </c>
      <c r="V610" s="256"/>
      <c r="W610" s="257">
        <f t="shared" si="71"/>
        <v>0</v>
      </c>
      <c r="X610" s="257">
        <v>6E-05</v>
      </c>
      <c r="Y610" s="257">
        <f t="shared" si="72"/>
        <v>6E-05</v>
      </c>
      <c r="Z610" s="257">
        <v>0</v>
      </c>
      <c r="AA610" s="258">
        <f t="shared" si="73"/>
        <v>0</v>
      </c>
      <c r="AR610" s="172" t="s">
        <v>248</v>
      </c>
      <c r="AT610" s="172" t="s">
        <v>4326</v>
      </c>
      <c r="AU610" s="172" t="s">
        <v>93</v>
      </c>
      <c r="AY610" s="172" t="s">
        <v>117</v>
      </c>
      <c r="BE610" s="259">
        <f t="shared" si="74"/>
        <v>0</v>
      </c>
      <c r="BF610" s="259">
        <f t="shared" si="75"/>
        <v>0</v>
      </c>
      <c r="BG610" s="259">
        <f t="shared" si="76"/>
        <v>0</v>
      </c>
      <c r="BH610" s="259">
        <f t="shared" si="77"/>
        <v>0</v>
      </c>
      <c r="BI610" s="259">
        <f t="shared" si="78"/>
        <v>0</v>
      </c>
      <c r="BJ610" s="172" t="s">
        <v>16</v>
      </c>
      <c r="BK610" s="259">
        <f t="shared" si="79"/>
        <v>0</v>
      </c>
      <c r="BL610" s="172" t="s">
        <v>132</v>
      </c>
      <c r="BM610" s="172" t="s">
        <v>4527</v>
      </c>
    </row>
    <row r="611" spans="2:65" s="182" customFormat="1" ht="25.5" customHeight="1">
      <c r="B611" s="183"/>
      <c r="C611" s="164" t="s">
        <v>2111</v>
      </c>
      <c r="D611" s="164" t="s">
        <v>4326</v>
      </c>
      <c r="E611" s="165" t="s">
        <v>4528</v>
      </c>
      <c r="F611" s="356" t="s">
        <v>4529</v>
      </c>
      <c r="G611" s="356"/>
      <c r="H611" s="356"/>
      <c r="I611" s="356"/>
      <c r="J611" s="166" t="s">
        <v>142</v>
      </c>
      <c r="K611" s="154">
        <v>1</v>
      </c>
      <c r="L611" s="354"/>
      <c r="M611" s="354"/>
      <c r="N611" s="357">
        <f t="shared" si="70"/>
        <v>0</v>
      </c>
      <c r="O611" s="343"/>
      <c r="P611" s="343"/>
      <c r="Q611" s="343"/>
      <c r="R611" s="186"/>
      <c r="T611" s="254" t="s">
        <v>5</v>
      </c>
      <c r="U611" s="255" t="s">
        <v>36</v>
      </c>
      <c r="V611" s="256"/>
      <c r="W611" s="257">
        <f t="shared" si="71"/>
        <v>0</v>
      </c>
      <c r="X611" s="257">
        <v>1.6E-05</v>
      </c>
      <c r="Y611" s="257">
        <f t="shared" si="72"/>
        <v>1.6E-05</v>
      </c>
      <c r="Z611" s="257">
        <v>0</v>
      </c>
      <c r="AA611" s="258">
        <f t="shared" si="73"/>
        <v>0</v>
      </c>
      <c r="AR611" s="172" t="s">
        <v>248</v>
      </c>
      <c r="AT611" s="172" t="s">
        <v>4326</v>
      </c>
      <c r="AU611" s="172" t="s">
        <v>93</v>
      </c>
      <c r="AY611" s="172" t="s">
        <v>117</v>
      </c>
      <c r="BE611" s="259">
        <f t="shared" si="74"/>
        <v>0</v>
      </c>
      <c r="BF611" s="259">
        <f t="shared" si="75"/>
        <v>0</v>
      </c>
      <c r="BG611" s="259">
        <f t="shared" si="76"/>
        <v>0</v>
      </c>
      <c r="BH611" s="259">
        <f t="shared" si="77"/>
        <v>0</v>
      </c>
      <c r="BI611" s="259">
        <f t="shared" si="78"/>
        <v>0</v>
      </c>
      <c r="BJ611" s="172" t="s">
        <v>16</v>
      </c>
      <c r="BK611" s="259">
        <f t="shared" si="79"/>
        <v>0</v>
      </c>
      <c r="BL611" s="172" t="s">
        <v>132</v>
      </c>
      <c r="BM611" s="172" t="s">
        <v>4530</v>
      </c>
    </row>
    <row r="612" spans="2:65" s="182" customFormat="1" ht="25.5" customHeight="1">
      <c r="B612" s="183"/>
      <c r="C612" s="164" t="s">
        <v>2115</v>
      </c>
      <c r="D612" s="164" t="s">
        <v>4326</v>
      </c>
      <c r="E612" s="165" t="s">
        <v>4531</v>
      </c>
      <c r="F612" s="356" t="s">
        <v>4532</v>
      </c>
      <c r="G612" s="356"/>
      <c r="H612" s="356"/>
      <c r="I612" s="356"/>
      <c r="J612" s="166" t="s">
        <v>142</v>
      </c>
      <c r="K612" s="154">
        <v>1</v>
      </c>
      <c r="L612" s="354"/>
      <c r="M612" s="354"/>
      <c r="N612" s="357">
        <f t="shared" si="70"/>
        <v>0</v>
      </c>
      <c r="O612" s="343"/>
      <c r="P612" s="343"/>
      <c r="Q612" s="343"/>
      <c r="R612" s="186"/>
      <c r="T612" s="254" t="s">
        <v>5</v>
      </c>
      <c r="U612" s="255" t="s">
        <v>36</v>
      </c>
      <c r="V612" s="256"/>
      <c r="W612" s="257">
        <f t="shared" si="71"/>
        <v>0</v>
      </c>
      <c r="X612" s="257">
        <v>1.7E-05</v>
      </c>
      <c r="Y612" s="257">
        <f t="shared" si="72"/>
        <v>1.7E-05</v>
      </c>
      <c r="Z612" s="257">
        <v>0</v>
      </c>
      <c r="AA612" s="258">
        <f t="shared" si="73"/>
        <v>0</v>
      </c>
      <c r="AR612" s="172" t="s">
        <v>248</v>
      </c>
      <c r="AT612" s="172" t="s">
        <v>4326</v>
      </c>
      <c r="AU612" s="172" t="s">
        <v>93</v>
      </c>
      <c r="AY612" s="172" t="s">
        <v>117</v>
      </c>
      <c r="BE612" s="259">
        <f t="shared" si="74"/>
        <v>0</v>
      </c>
      <c r="BF612" s="259">
        <f t="shared" si="75"/>
        <v>0</v>
      </c>
      <c r="BG612" s="259">
        <f t="shared" si="76"/>
        <v>0</v>
      </c>
      <c r="BH612" s="259">
        <f t="shared" si="77"/>
        <v>0</v>
      </c>
      <c r="BI612" s="259">
        <f t="shared" si="78"/>
        <v>0</v>
      </c>
      <c r="BJ612" s="172" t="s">
        <v>16</v>
      </c>
      <c r="BK612" s="259">
        <f t="shared" si="79"/>
        <v>0</v>
      </c>
      <c r="BL612" s="172" t="s">
        <v>132</v>
      </c>
      <c r="BM612" s="172" t="s">
        <v>4533</v>
      </c>
    </row>
    <row r="613" spans="2:65" s="182" customFormat="1" ht="25.5" customHeight="1">
      <c r="B613" s="183"/>
      <c r="C613" s="164" t="s">
        <v>2119</v>
      </c>
      <c r="D613" s="164" t="s">
        <v>4326</v>
      </c>
      <c r="E613" s="165" t="s">
        <v>4534</v>
      </c>
      <c r="F613" s="356" t="s">
        <v>4535</v>
      </c>
      <c r="G613" s="356"/>
      <c r="H613" s="356"/>
      <c r="I613" s="356"/>
      <c r="J613" s="166" t="s">
        <v>142</v>
      </c>
      <c r="K613" s="154">
        <v>1</v>
      </c>
      <c r="L613" s="354"/>
      <c r="M613" s="354"/>
      <c r="N613" s="357">
        <f t="shared" si="70"/>
        <v>0</v>
      </c>
      <c r="O613" s="343"/>
      <c r="P613" s="343"/>
      <c r="Q613" s="343"/>
      <c r="R613" s="186"/>
      <c r="T613" s="254" t="s">
        <v>5</v>
      </c>
      <c r="U613" s="255" t="s">
        <v>36</v>
      </c>
      <c r="V613" s="256"/>
      <c r="W613" s="257">
        <f t="shared" si="71"/>
        <v>0</v>
      </c>
      <c r="X613" s="257">
        <v>5E-05</v>
      </c>
      <c r="Y613" s="257">
        <f t="shared" si="72"/>
        <v>5E-05</v>
      </c>
      <c r="Z613" s="257">
        <v>0</v>
      </c>
      <c r="AA613" s="258">
        <f t="shared" si="73"/>
        <v>0</v>
      </c>
      <c r="AR613" s="172" t="s">
        <v>248</v>
      </c>
      <c r="AT613" s="172" t="s">
        <v>4326</v>
      </c>
      <c r="AU613" s="172" t="s">
        <v>93</v>
      </c>
      <c r="AY613" s="172" t="s">
        <v>117</v>
      </c>
      <c r="BE613" s="259">
        <f t="shared" si="74"/>
        <v>0</v>
      </c>
      <c r="BF613" s="259">
        <f t="shared" si="75"/>
        <v>0</v>
      </c>
      <c r="BG613" s="259">
        <f t="shared" si="76"/>
        <v>0</v>
      </c>
      <c r="BH613" s="259">
        <f t="shared" si="77"/>
        <v>0</v>
      </c>
      <c r="BI613" s="259">
        <f t="shared" si="78"/>
        <v>0</v>
      </c>
      <c r="BJ613" s="172" t="s">
        <v>16</v>
      </c>
      <c r="BK613" s="259">
        <f t="shared" si="79"/>
        <v>0</v>
      </c>
      <c r="BL613" s="172" t="s">
        <v>132</v>
      </c>
      <c r="BM613" s="172" t="s">
        <v>4536</v>
      </c>
    </row>
    <row r="614" spans="2:65" s="182" customFormat="1" ht="25.5" customHeight="1">
      <c r="B614" s="183"/>
      <c r="C614" s="164" t="s">
        <v>2123</v>
      </c>
      <c r="D614" s="164" t="s">
        <v>4326</v>
      </c>
      <c r="E614" s="165" t="s">
        <v>4537</v>
      </c>
      <c r="F614" s="356" t="s">
        <v>4538</v>
      </c>
      <c r="G614" s="356"/>
      <c r="H614" s="356"/>
      <c r="I614" s="356"/>
      <c r="J614" s="166" t="s">
        <v>142</v>
      </c>
      <c r="K614" s="154">
        <v>1</v>
      </c>
      <c r="L614" s="354"/>
      <c r="M614" s="354"/>
      <c r="N614" s="357">
        <f t="shared" si="70"/>
        <v>0</v>
      </c>
      <c r="O614" s="343"/>
      <c r="P614" s="343"/>
      <c r="Q614" s="343"/>
      <c r="R614" s="186"/>
      <c r="T614" s="254" t="s">
        <v>5</v>
      </c>
      <c r="U614" s="255" t="s">
        <v>36</v>
      </c>
      <c r="V614" s="256"/>
      <c r="W614" s="257">
        <f t="shared" si="71"/>
        <v>0</v>
      </c>
      <c r="X614" s="257">
        <v>7E-05</v>
      </c>
      <c r="Y614" s="257">
        <f t="shared" si="72"/>
        <v>7E-05</v>
      </c>
      <c r="Z614" s="257">
        <v>0</v>
      </c>
      <c r="AA614" s="258">
        <f t="shared" si="73"/>
        <v>0</v>
      </c>
      <c r="AR614" s="172" t="s">
        <v>248</v>
      </c>
      <c r="AT614" s="172" t="s">
        <v>4326</v>
      </c>
      <c r="AU614" s="172" t="s">
        <v>93</v>
      </c>
      <c r="AY614" s="172" t="s">
        <v>117</v>
      </c>
      <c r="BE614" s="259">
        <f t="shared" si="74"/>
        <v>0</v>
      </c>
      <c r="BF614" s="259">
        <f t="shared" si="75"/>
        <v>0</v>
      </c>
      <c r="BG614" s="259">
        <f t="shared" si="76"/>
        <v>0</v>
      </c>
      <c r="BH614" s="259">
        <f t="shared" si="77"/>
        <v>0</v>
      </c>
      <c r="BI614" s="259">
        <f t="shared" si="78"/>
        <v>0</v>
      </c>
      <c r="BJ614" s="172" t="s">
        <v>16</v>
      </c>
      <c r="BK614" s="259">
        <f t="shared" si="79"/>
        <v>0</v>
      </c>
      <c r="BL614" s="172" t="s">
        <v>132</v>
      </c>
      <c r="BM614" s="172" t="s">
        <v>4539</v>
      </c>
    </row>
    <row r="615" spans="2:65" s="182" customFormat="1" ht="25.5" customHeight="1">
      <c r="B615" s="183"/>
      <c r="C615" s="164" t="s">
        <v>2127</v>
      </c>
      <c r="D615" s="164" t="s">
        <v>4326</v>
      </c>
      <c r="E615" s="165" t="s">
        <v>4540</v>
      </c>
      <c r="F615" s="356" t="s">
        <v>4541</v>
      </c>
      <c r="G615" s="356"/>
      <c r="H615" s="356"/>
      <c r="I615" s="356"/>
      <c r="J615" s="166" t="s">
        <v>238</v>
      </c>
      <c r="K615" s="154">
        <v>1</v>
      </c>
      <c r="L615" s="354"/>
      <c r="M615" s="354"/>
      <c r="N615" s="357">
        <f t="shared" si="70"/>
        <v>0</v>
      </c>
      <c r="O615" s="343"/>
      <c r="P615" s="343"/>
      <c r="Q615" s="343"/>
      <c r="R615" s="186"/>
      <c r="T615" s="254" t="s">
        <v>5</v>
      </c>
      <c r="U615" s="255" t="s">
        <v>36</v>
      </c>
      <c r="V615" s="256"/>
      <c r="W615" s="257">
        <f t="shared" si="71"/>
        <v>0</v>
      </c>
      <c r="X615" s="257">
        <v>5E-05</v>
      </c>
      <c r="Y615" s="257">
        <f t="shared" si="72"/>
        <v>5E-05</v>
      </c>
      <c r="Z615" s="257">
        <v>0</v>
      </c>
      <c r="AA615" s="258">
        <f t="shared" si="73"/>
        <v>0</v>
      </c>
      <c r="AR615" s="172" t="s">
        <v>248</v>
      </c>
      <c r="AT615" s="172" t="s">
        <v>4326</v>
      </c>
      <c r="AU615" s="172" t="s">
        <v>93</v>
      </c>
      <c r="AY615" s="172" t="s">
        <v>117</v>
      </c>
      <c r="BE615" s="259">
        <f t="shared" si="74"/>
        <v>0</v>
      </c>
      <c r="BF615" s="259">
        <f t="shared" si="75"/>
        <v>0</v>
      </c>
      <c r="BG615" s="259">
        <f t="shared" si="76"/>
        <v>0</v>
      </c>
      <c r="BH615" s="259">
        <f t="shared" si="77"/>
        <v>0</v>
      </c>
      <c r="BI615" s="259">
        <f t="shared" si="78"/>
        <v>0</v>
      </c>
      <c r="BJ615" s="172" t="s">
        <v>16</v>
      </c>
      <c r="BK615" s="259">
        <f t="shared" si="79"/>
        <v>0</v>
      </c>
      <c r="BL615" s="172" t="s">
        <v>132</v>
      </c>
      <c r="BM615" s="172" t="s">
        <v>4542</v>
      </c>
    </row>
    <row r="616" spans="2:65" s="182" customFormat="1" ht="25.5" customHeight="1">
      <c r="B616" s="183"/>
      <c r="C616" s="164" t="s">
        <v>2131</v>
      </c>
      <c r="D616" s="164" t="s">
        <v>4326</v>
      </c>
      <c r="E616" s="165" t="s">
        <v>4543</v>
      </c>
      <c r="F616" s="356" t="s">
        <v>4544</v>
      </c>
      <c r="G616" s="356"/>
      <c r="H616" s="356"/>
      <c r="I616" s="356"/>
      <c r="J616" s="166" t="s">
        <v>238</v>
      </c>
      <c r="K616" s="154">
        <v>1</v>
      </c>
      <c r="L616" s="354"/>
      <c r="M616" s="354"/>
      <c r="N616" s="357">
        <f t="shared" si="70"/>
        <v>0</v>
      </c>
      <c r="O616" s="343"/>
      <c r="P616" s="343"/>
      <c r="Q616" s="343"/>
      <c r="R616" s="186"/>
      <c r="T616" s="254" t="s">
        <v>5</v>
      </c>
      <c r="U616" s="255" t="s">
        <v>36</v>
      </c>
      <c r="V616" s="256"/>
      <c r="W616" s="257">
        <f t="shared" si="71"/>
        <v>0</v>
      </c>
      <c r="X616" s="257">
        <v>0.00011</v>
      </c>
      <c r="Y616" s="257">
        <f t="shared" si="72"/>
        <v>0.00011</v>
      </c>
      <c r="Z616" s="257">
        <v>0</v>
      </c>
      <c r="AA616" s="258">
        <f t="shared" si="73"/>
        <v>0</v>
      </c>
      <c r="AR616" s="172" t="s">
        <v>248</v>
      </c>
      <c r="AT616" s="172" t="s">
        <v>4326</v>
      </c>
      <c r="AU616" s="172" t="s">
        <v>93</v>
      </c>
      <c r="AY616" s="172" t="s">
        <v>117</v>
      </c>
      <c r="BE616" s="259">
        <f t="shared" si="74"/>
        <v>0</v>
      </c>
      <c r="BF616" s="259">
        <f t="shared" si="75"/>
        <v>0</v>
      </c>
      <c r="BG616" s="259">
        <f t="shared" si="76"/>
        <v>0</v>
      </c>
      <c r="BH616" s="259">
        <f t="shared" si="77"/>
        <v>0</v>
      </c>
      <c r="BI616" s="259">
        <f t="shared" si="78"/>
        <v>0</v>
      </c>
      <c r="BJ616" s="172" t="s">
        <v>16</v>
      </c>
      <c r="BK616" s="259">
        <f t="shared" si="79"/>
        <v>0</v>
      </c>
      <c r="BL616" s="172" t="s">
        <v>132</v>
      </c>
      <c r="BM616" s="172" t="s">
        <v>4545</v>
      </c>
    </row>
    <row r="617" spans="2:65" s="182" customFormat="1" ht="25.5" customHeight="1">
      <c r="B617" s="183"/>
      <c r="C617" s="164" t="s">
        <v>2135</v>
      </c>
      <c r="D617" s="164" t="s">
        <v>4326</v>
      </c>
      <c r="E617" s="165" t="s">
        <v>4546</v>
      </c>
      <c r="F617" s="356" t="s">
        <v>4547</v>
      </c>
      <c r="G617" s="356"/>
      <c r="H617" s="356"/>
      <c r="I617" s="356"/>
      <c r="J617" s="166" t="s">
        <v>238</v>
      </c>
      <c r="K617" s="154">
        <v>1</v>
      </c>
      <c r="L617" s="354"/>
      <c r="M617" s="354"/>
      <c r="N617" s="357">
        <f t="shared" si="70"/>
        <v>0</v>
      </c>
      <c r="O617" s="343"/>
      <c r="P617" s="343"/>
      <c r="Q617" s="343"/>
      <c r="R617" s="186"/>
      <c r="T617" s="254" t="s">
        <v>5</v>
      </c>
      <c r="U617" s="255" t="s">
        <v>36</v>
      </c>
      <c r="V617" s="256"/>
      <c r="W617" s="257">
        <f t="shared" si="71"/>
        <v>0</v>
      </c>
      <c r="X617" s="257">
        <v>2E-05</v>
      </c>
      <c r="Y617" s="257">
        <f t="shared" si="72"/>
        <v>2E-05</v>
      </c>
      <c r="Z617" s="257">
        <v>0</v>
      </c>
      <c r="AA617" s="258">
        <f t="shared" si="73"/>
        <v>0</v>
      </c>
      <c r="AR617" s="172" t="s">
        <v>248</v>
      </c>
      <c r="AT617" s="172" t="s">
        <v>4326</v>
      </c>
      <c r="AU617" s="172" t="s">
        <v>93</v>
      </c>
      <c r="AY617" s="172" t="s">
        <v>117</v>
      </c>
      <c r="BE617" s="259">
        <f t="shared" si="74"/>
        <v>0</v>
      </c>
      <c r="BF617" s="259">
        <f t="shared" si="75"/>
        <v>0</v>
      </c>
      <c r="BG617" s="259">
        <f t="shared" si="76"/>
        <v>0</v>
      </c>
      <c r="BH617" s="259">
        <f t="shared" si="77"/>
        <v>0</v>
      </c>
      <c r="BI617" s="259">
        <f t="shared" si="78"/>
        <v>0</v>
      </c>
      <c r="BJ617" s="172" t="s">
        <v>16</v>
      </c>
      <c r="BK617" s="259">
        <f t="shared" si="79"/>
        <v>0</v>
      </c>
      <c r="BL617" s="172" t="s">
        <v>132</v>
      </c>
      <c r="BM617" s="172" t="s">
        <v>4548</v>
      </c>
    </row>
    <row r="618" spans="2:65" s="182" customFormat="1" ht="25.5" customHeight="1">
      <c r="B618" s="183"/>
      <c r="C618" s="164" t="s">
        <v>2139</v>
      </c>
      <c r="D618" s="164" t="s">
        <v>4326</v>
      </c>
      <c r="E618" s="165" t="s">
        <v>4549</v>
      </c>
      <c r="F618" s="356" t="s">
        <v>4550</v>
      </c>
      <c r="G618" s="356"/>
      <c r="H618" s="356"/>
      <c r="I618" s="356"/>
      <c r="J618" s="166" t="s">
        <v>238</v>
      </c>
      <c r="K618" s="154">
        <v>1</v>
      </c>
      <c r="L618" s="354"/>
      <c r="M618" s="354"/>
      <c r="N618" s="357">
        <f t="shared" si="70"/>
        <v>0</v>
      </c>
      <c r="O618" s="343"/>
      <c r="P618" s="343"/>
      <c r="Q618" s="343"/>
      <c r="R618" s="186"/>
      <c r="T618" s="254" t="s">
        <v>5</v>
      </c>
      <c r="U618" s="255" t="s">
        <v>36</v>
      </c>
      <c r="V618" s="256"/>
      <c r="W618" s="257">
        <f t="shared" si="71"/>
        <v>0</v>
      </c>
      <c r="X618" s="257">
        <v>3E-05</v>
      </c>
      <c r="Y618" s="257">
        <f t="shared" si="72"/>
        <v>3E-05</v>
      </c>
      <c r="Z618" s="257">
        <v>0</v>
      </c>
      <c r="AA618" s="258">
        <f t="shared" si="73"/>
        <v>0</v>
      </c>
      <c r="AR618" s="172" t="s">
        <v>248</v>
      </c>
      <c r="AT618" s="172" t="s">
        <v>4326</v>
      </c>
      <c r="AU618" s="172" t="s">
        <v>93</v>
      </c>
      <c r="AY618" s="172" t="s">
        <v>117</v>
      </c>
      <c r="BE618" s="259">
        <f t="shared" si="74"/>
        <v>0</v>
      </c>
      <c r="BF618" s="259">
        <f t="shared" si="75"/>
        <v>0</v>
      </c>
      <c r="BG618" s="259">
        <f t="shared" si="76"/>
        <v>0</v>
      </c>
      <c r="BH618" s="259">
        <f t="shared" si="77"/>
        <v>0</v>
      </c>
      <c r="BI618" s="259">
        <f t="shared" si="78"/>
        <v>0</v>
      </c>
      <c r="BJ618" s="172" t="s">
        <v>16</v>
      </c>
      <c r="BK618" s="259">
        <f t="shared" si="79"/>
        <v>0</v>
      </c>
      <c r="BL618" s="172" t="s">
        <v>132</v>
      </c>
      <c r="BM618" s="172" t="s">
        <v>4551</v>
      </c>
    </row>
    <row r="619" spans="2:65" s="182" customFormat="1" ht="25.5" customHeight="1">
      <c r="B619" s="183"/>
      <c r="C619" s="164" t="s">
        <v>2143</v>
      </c>
      <c r="D619" s="164" t="s">
        <v>4326</v>
      </c>
      <c r="E619" s="165" t="s">
        <v>4552</v>
      </c>
      <c r="F619" s="356" t="s">
        <v>4553</v>
      </c>
      <c r="G619" s="356"/>
      <c r="H619" s="356"/>
      <c r="I619" s="356"/>
      <c r="J619" s="166" t="s">
        <v>238</v>
      </c>
      <c r="K619" s="154">
        <v>1</v>
      </c>
      <c r="L619" s="354"/>
      <c r="M619" s="354"/>
      <c r="N619" s="357">
        <f t="shared" si="70"/>
        <v>0</v>
      </c>
      <c r="O619" s="343"/>
      <c r="P619" s="343"/>
      <c r="Q619" s="343"/>
      <c r="R619" s="186"/>
      <c r="T619" s="254" t="s">
        <v>5</v>
      </c>
      <c r="U619" s="255" t="s">
        <v>36</v>
      </c>
      <c r="V619" s="256"/>
      <c r="W619" s="257">
        <f t="shared" si="71"/>
        <v>0</v>
      </c>
      <c r="X619" s="257">
        <v>4E-05</v>
      </c>
      <c r="Y619" s="257">
        <f t="shared" si="72"/>
        <v>4E-05</v>
      </c>
      <c r="Z619" s="257">
        <v>0</v>
      </c>
      <c r="AA619" s="258">
        <f t="shared" si="73"/>
        <v>0</v>
      </c>
      <c r="AR619" s="172" t="s">
        <v>248</v>
      </c>
      <c r="AT619" s="172" t="s">
        <v>4326</v>
      </c>
      <c r="AU619" s="172" t="s">
        <v>93</v>
      </c>
      <c r="AY619" s="172" t="s">
        <v>117</v>
      </c>
      <c r="BE619" s="259">
        <f t="shared" si="74"/>
        <v>0</v>
      </c>
      <c r="BF619" s="259">
        <f t="shared" si="75"/>
        <v>0</v>
      </c>
      <c r="BG619" s="259">
        <f t="shared" si="76"/>
        <v>0</v>
      </c>
      <c r="BH619" s="259">
        <f t="shared" si="77"/>
        <v>0</v>
      </c>
      <c r="BI619" s="259">
        <f t="shared" si="78"/>
        <v>0</v>
      </c>
      <c r="BJ619" s="172" t="s">
        <v>16</v>
      </c>
      <c r="BK619" s="259">
        <f t="shared" si="79"/>
        <v>0</v>
      </c>
      <c r="BL619" s="172" t="s">
        <v>132</v>
      </c>
      <c r="BM619" s="172" t="s">
        <v>4554</v>
      </c>
    </row>
    <row r="620" spans="2:65" s="182" customFormat="1" ht="25.5" customHeight="1">
      <c r="B620" s="183"/>
      <c r="C620" s="164" t="s">
        <v>2147</v>
      </c>
      <c r="D620" s="164" t="s">
        <v>4326</v>
      </c>
      <c r="E620" s="165" t="s">
        <v>4555</v>
      </c>
      <c r="F620" s="356" t="s">
        <v>4556</v>
      </c>
      <c r="G620" s="356"/>
      <c r="H620" s="356"/>
      <c r="I620" s="356"/>
      <c r="J620" s="166" t="s">
        <v>238</v>
      </c>
      <c r="K620" s="154">
        <v>1</v>
      </c>
      <c r="L620" s="354"/>
      <c r="M620" s="354"/>
      <c r="N620" s="357">
        <f t="shared" si="70"/>
        <v>0</v>
      </c>
      <c r="O620" s="343"/>
      <c r="P620" s="343"/>
      <c r="Q620" s="343"/>
      <c r="R620" s="186"/>
      <c r="T620" s="254" t="s">
        <v>5</v>
      </c>
      <c r="U620" s="255" t="s">
        <v>36</v>
      </c>
      <c r="V620" s="256"/>
      <c r="W620" s="257">
        <f t="shared" si="71"/>
        <v>0</v>
      </c>
      <c r="X620" s="257">
        <v>4E-05</v>
      </c>
      <c r="Y620" s="257">
        <f t="shared" si="72"/>
        <v>4E-05</v>
      </c>
      <c r="Z620" s="257">
        <v>0</v>
      </c>
      <c r="AA620" s="258">
        <f t="shared" si="73"/>
        <v>0</v>
      </c>
      <c r="AR620" s="172" t="s">
        <v>248</v>
      </c>
      <c r="AT620" s="172" t="s">
        <v>4326</v>
      </c>
      <c r="AU620" s="172" t="s">
        <v>93</v>
      </c>
      <c r="AY620" s="172" t="s">
        <v>117</v>
      </c>
      <c r="BE620" s="259">
        <f t="shared" si="74"/>
        <v>0</v>
      </c>
      <c r="BF620" s="259">
        <f t="shared" si="75"/>
        <v>0</v>
      </c>
      <c r="BG620" s="259">
        <f t="shared" si="76"/>
        <v>0</v>
      </c>
      <c r="BH620" s="259">
        <f t="shared" si="77"/>
        <v>0</v>
      </c>
      <c r="BI620" s="259">
        <f t="shared" si="78"/>
        <v>0</v>
      </c>
      <c r="BJ620" s="172" t="s">
        <v>16</v>
      </c>
      <c r="BK620" s="259">
        <f t="shared" si="79"/>
        <v>0</v>
      </c>
      <c r="BL620" s="172" t="s">
        <v>132</v>
      </c>
      <c r="BM620" s="172" t="s">
        <v>4557</v>
      </c>
    </row>
    <row r="621" spans="2:65" s="182" customFormat="1" ht="25.5" customHeight="1">
      <c r="B621" s="183"/>
      <c r="C621" s="164" t="s">
        <v>2151</v>
      </c>
      <c r="D621" s="164" t="s">
        <v>4326</v>
      </c>
      <c r="E621" s="165" t="s">
        <v>4558</v>
      </c>
      <c r="F621" s="356" t="s">
        <v>4559</v>
      </c>
      <c r="G621" s="356"/>
      <c r="H621" s="356"/>
      <c r="I621" s="356"/>
      <c r="J621" s="166" t="s">
        <v>238</v>
      </c>
      <c r="K621" s="154">
        <v>1</v>
      </c>
      <c r="L621" s="354"/>
      <c r="M621" s="354"/>
      <c r="N621" s="357">
        <f t="shared" si="70"/>
        <v>0</v>
      </c>
      <c r="O621" s="343"/>
      <c r="P621" s="343"/>
      <c r="Q621" s="343"/>
      <c r="R621" s="186"/>
      <c r="T621" s="254" t="s">
        <v>5</v>
      </c>
      <c r="U621" s="255" t="s">
        <v>36</v>
      </c>
      <c r="V621" s="256"/>
      <c r="W621" s="257">
        <f t="shared" si="71"/>
        <v>0</v>
      </c>
      <c r="X621" s="257">
        <v>8E-05</v>
      </c>
      <c r="Y621" s="257">
        <f t="shared" si="72"/>
        <v>8E-05</v>
      </c>
      <c r="Z621" s="257">
        <v>0</v>
      </c>
      <c r="AA621" s="258">
        <f t="shared" si="73"/>
        <v>0</v>
      </c>
      <c r="AR621" s="172" t="s">
        <v>248</v>
      </c>
      <c r="AT621" s="172" t="s">
        <v>4326</v>
      </c>
      <c r="AU621" s="172" t="s">
        <v>93</v>
      </c>
      <c r="AY621" s="172" t="s">
        <v>117</v>
      </c>
      <c r="BE621" s="259">
        <f t="shared" si="74"/>
        <v>0</v>
      </c>
      <c r="BF621" s="259">
        <f t="shared" si="75"/>
        <v>0</v>
      </c>
      <c r="BG621" s="259">
        <f t="shared" si="76"/>
        <v>0</v>
      </c>
      <c r="BH621" s="259">
        <f t="shared" si="77"/>
        <v>0</v>
      </c>
      <c r="BI621" s="259">
        <f t="shared" si="78"/>
        <v>0</v>
      </c>
      <c r="BJ621" s="172" t="s">
        <v>16</v>
      </c>
      <c r="BK621" s="259">
        <f t="shared" si="79"/>
        <v>0</v>
      </c>
      <c r="BL621" s="172" t="s">
        <v>132</v>
      </c>
      <c r="BM621" s="172" t="s">
        <v>4560</v>
      </c>
    </row>
    <row r="622" spans="2:65" s="182" customFormat="1" ht="25.5" customHeight="1">
      <c r="B622" s="183"/>
      <c r="C622" s="164" t="s">
        <v>2155</v>
      </c>
      <c r="D622" s="164" t="s">
        <v>4326</v>
      </c>
      <c r="E622" s="165" t="s">
        <v>4561</v>
      </c>
      <c r="F622" s="356" t="s">
        <v>4562</v>
      </c>
      <c r="G622" s="356"/>
      <c r="H622" s="356"/>
      <c r="I622" s="356"/>
      <c r="J622" s="166" t="s">
        <v>238</v>
      </c>
      <c r="K622" s="154">
        <v>1</v>
      </c>
      <c r="L622" s="354"/>
      <c r="M622" s="354"/>
      <c r="N622" s="357">
        <f t="shared" si="70"/>
        <v>0</v>
      </c>
      <c r="O622" s="343"/>
      <c r="P622" s="343"/>
      <c r="Q622" s="343"/>
      <c r="R622" s="186"/>
      <c r="T622" s="254" t="s">
        <v>5</v>
      </c>
      <c r="U622" s="255" t="s">
        <v>36</v>
      </c>
      <c r="V622" s="256"/>
      <c r="W622" s="257">
        <f t="shared" si="71"/>
        <v>0</v>
      </c>
      <c r="X622" s="257">
        <v>5E-05</v>
      </c>
      <c r="Y622" s="257">
        <f t="shared" si="72"/>
        <v>5E-05</v>
      </c>
      <c r="Z622" s="257">
        <v>0</v>
      </c>
      <c r="AA622" s="258">
        <f t="shared" si="73"/>
        <v>0</v>
      </c>
      <c r="AR622" s="172" t="s">
        <v>248</v>
      </c>
      <c r="AT622" s="172" t="s">
        <v>4326</v>
      </c>
      <c r="AU622" s="172" t="s">
        <v>93</v>
      </c>
      <c r="AY622" s="172" t="s">
        <v>117</v>
      </c>
      <c r="BE622" s="259">
        <f t="shared" si="74"/>
        <v>0</v>
      </c>
      <c r="BF622" s="259">
        <f t="shared" si="75"/>
        <v>0</v>
      </c>
      <c r="BG622" s="259">
        <f t="shared" si="76"/>
        <v>0</v>
      </c>
      <c r="BH622" s="259">
        <f t="shared" si="77"/>
        <v>0</v>
      </c>
      <c r="BI622" s="259">
        <f t="shared" si="78"/>
        <v>0</v>
      </c>
      <c r="BJ622" s="172" t="s">
        <v>16</v>
      </c>
      <c r="BK622" s="259">
        <f t="shared" si="79"/>
        <v>0</v>
      </c>
      <c r="BL622" s="172" t="s">
        <v>132</v>
      </c>
      <c r="BM622" s="172" t="s">
        <v>4563</v>
      </c>
    </row>
    <row r="623" spans="2:65" s="182" customFormat="1" ht="16.5" customHeight="1">
      <c r="B623" s="183"/>
      <c r="C623" s="164" t="s">
        <v>2159</v>
      </c>
      <c r="D623" s="164" t="s">
        <v>4326</v>
      </c>
      <c r="E623" s="165" t="s">
        <v>4564</v>
      </c>
      <c r="F623" s="356" t="s">
        <v>4565</v>
      </c>
      <c r="G623" s="356"/>
      <c r="H623" s="356"/>
      <c r="I623" s="356"/>
      <c r="J623" s="166" t="s">
        <v>238</v>
      </c>
      <c r="K623" s="154">
        <v>1</v>
      </c>
      <c r="L623" s="354"/>
      <c r="M623" s="354"/>
      <c r="N623" s="357">
        <f t="shared" si="70"/>
        <v>0</v>
      </c>
      <c r="O623" s="343"/>
      <c r="P623" s="343"/>
      <c r="Q623" s="343"/>
      <c r="R623" s="186"/>
      <c r="T623" s="254" t="s">
        <v>5</v>
      </c>
      <c r="U623" s="255" t="s">
        <v>36</v>
      </c>
      <c r="V623" s="256"/>
      <c r="W623" s="257">
        <f t="shared" si="71"/>
        <v>0</v>
      </c>
      <c r="X623" s="257">
        <v>0</v>
      </c>
      <c r="Y623" s="257">
        <f t="shared" si="72"/>
        <v>0</v>
      </c>
      <c r="Z623" s="257">
        <v>0</v>
      </c>
      <c r="AA623" s="258">
        <f t="shared" si="73"/>
        <v>0</v>
      </c>
      <c r="AR623" s="172" t="s">
        <v>248</v>
      </c>
      <c r="AT623" s="172" t="s">
        <v>4326</v>
      </c>
      <c r="AU623" s="172" t="s">
        <v>93</v>
      </c>
      <c r="AY623" s="172" t="s">
        <v>117</v>
      </c>
      <c r="BE623" s="259">
        <f t="shared" si="74"/>
        <v>0</v>
      </c>
      <c r="BF623" s="259">
        <f t="shared" si="75"/>
        <v>0</v>
      </c>
      <c r="BG623" s="259">
        <f t="shared" si="76"/>
        <v>0</v>
      </c>
      <c r="BH623" s="259">
        <f t="shared" si="77"/>
        <v>0</v>
      </c>
      <c r="BI623" s="259">
        <f t="shared" si="78"/>
        <v>0</v>
      </c>
      <c r="BJ623" s="172" t="s">
        <v>16</v>
      </c>
      <c r="BK623" s="259">
        <f t="shared" si="79"/>
        <v>0</v>
      </c>
      <c r="BL623" s="172" t="s">
        <v>132</v>
      </c>
      <c r="BM623" s="172" t="s">
        <v>4566</v>
      </c>
    </row>
    <row r="624" spans="2:65" s="182" customFormat="1" ht="16.5" customHeight="1">
      <c r="B624" s="183"/>
      <c r="C624" s="164" t="s">
        <v>2163</v>
      </c>
      <c r="D624" s="164" t="s">
        <v>4326</v>
      </c>
      <c r="E624" s="165" t="s">
        <v>4567</v>
      </c>
      <c r="F624" s="356" t="s">
        <v>4568</v>
      </c>
      <c r="G624" s="356"/>
      <c r="H624" s="356"/>
      <c r="I624" s="356"/>
      <c r="J624" s="166" t="s">
        <v>238</v>
      </c>
      <c r="K624" s="154">
        <v>1</v>
      </c>
      <c r="L624" s="354"/>
      <c r="M624" s="354"/>
      <c r="N624" s="357">
        <f t="shared" si="70"/>
        <v>0</v>
      </c>
      <c r="O624" s="343"/>
      <c r="P624" s="343"/>
      <c r="Q624" s="343"/>
      <c r="R624" s="186"/>
      <c r="T624" s="254" t="s">
        <v>5</v>
      </c>
      <c r="U624" s="260" t="s">
        <v>36</v>
      </c>
      <c r="V624" s="256"/>
      <c r="W624" s="261">
        <f t="shared" si="71"/>
        <v>0</v>
      </c>
      <c r="X624" s="261">
        <v>0</v>
      </c>
      <c r="Y624" s="261">
        <f t="shared" si="72"/>
        <v>0</v>
      </c>
      <c r="Z624" s="261">
        <v>0</v>
      </c>
      <c r="AA624" s="262">
        <f t="shared" si="73"/>
        <v>0</v>
      </c>
      <c r="AR624" s="172" t="s">
        <v>248</v>
      </c>
      <c r="AT624" s="172" t="s">
        <v>4326</v>
      </c>
      <c r="AU624" s="172" t="s">
        <v>93</v>
      </c>
      <c r="AY624" s="172" t="s">
        <v>117</v>
      </c>
      <c r="BE624" s="259">
        <f t="shared" si="74"/>
        <v>0</v>
      </c>
      <c r="BF624" s="259">
        <f t="shared" si="75"/>
        <v>0</v>
      </c>
      <c r="BG624" s="259">
        <f t="shared" si="76"/>
        <v>0</v>
      </c>
      <c r="BH624" s="259">
        <f t="shared" si="77"/>
        <v>0</v>
      </c>
      <c r="BI624" s="259">
        <f t="shared" si="78"/>
        <v>0</v>
      </c>
      <c r="BJ624" s="172" t="s">
        <v>16</v>
      </c>
      <c r="BK624" s="259">
        <f t="shared" si="79"/>
        <v>0</v>
      </c>
      <c r="BL624" s="172" t="s">
        <v>132</v>
      </c>
      <c r="BM624" s="172" t="s">
        <v>4569</v>
      </c>
    </row>
    <row r="625" spans="2:65" s="182" customFormat="1" ht="16.5" customHeight="1">
      <c r="B625" s="263"/>
      <c r="C625" s="167">
        <v>512</v>
      </c>
      <c r="D625" s="167" t="s">
        <v>4326</v>
      </c>
      <c r="E625" s="168" t="s">
        <v>4567</v>
      </c>
      <c r="F625" s="353" t="s">
        <v>6926</v>
      </c>
      <c r="G625" s="353"/>
      <c r="H625" s="353"/>
      <c r="I625" s="353"/>
      <c r="J625" s="169" t="s">
        <v>238</v>
      </c>
      <c r="K625" s="161">
        <v>10</v>
      </c>
      <c r="L625" s="354"/>
      <c r="M625" s="354"/>
      <c r="N625" s="355">
        <f aca="true" t="shared" si="80" ref="N625:N629">ROUND(L625*K625,2)</f>
        <v>0</v>
      </c>
      <c r="O625" s="350"/>
      <c r="P625" s="350"/>
      <c r="Q625" s="350"/>
      <c r="R625" s="186"/>
      <c r="T625" s="254" t="s">
        <v>5</v>
      </c>
      <c r="U625" s="260" t="s">
        <v>36</v>
      </c>
      <c r="V625" s="256"/>
      <c r="W625" s="261">
        <f aca="true" t="shared" si="81" ref="W625:W629">V625*K625</f>
        <v>0</v>
      </c>
      <c r="X625" s="261">
        <v>0</v>
      </c>
      <c r="Y625" s="261">
        <f aca="true" t="shared" si="82" ref="Y625:Y629">X625*K625</f>
        <v>0</v>
      </c>
      <c r="Z625" s="261">
        <v>0</v>
      </c>
      <c r="AA625" s="262">
        <f aca="true" t="shared" si="83" ref="AA625:AA629">Z625*K625</f>
        <v>0</v>
      </c>
      <c r="AR625" s="172" t="s">
        <v>248</v>
      </c>
      <c r="AT625" s="172" t="s">
        <v>4326</v>
      </c>
      <c r="AU625" s="172" t="s">
        <v>93</v>
      </c>
      <c r="AY625" s="172" t="s">
        <v>117</v>
      </c>
      <c r="BE625" s="259">
        <f aca="true" t="shared" si="84" ref="BE625:BE629">IF(U625="základní",N625,0)</f>
        <v>0</v>
      </c>
      <c r="BF625" s="259">
        <f aca="true" t="shared" si="85" ref="BF625:BF629">IF(U625="snížená",N625,0)</f>
        <v>0</v>
      </c>
      <c r="BG625" s="259">
        <f aca="true" t="shared" si="86" ref="BG625:BG629">IF(U625="zákl. přenesená",N625,0)</f>
        <v>0</v>
      </c>
      <c r="BH625" s="259">
        <f aca="true" t="shared" si="87" ref="BH625:BH629">IF(U625="sníž. přenesená",N625,0)</f>
        <v>0</v>
      </c>
      <c r="BI625" s="259">
        <f aca="true" t="shared" si="88" ref="BI625:BI629">IF(U625="nulová",N625,0)</f>
        <v>0</v>
      </c>
      <c r="BJ625" s="172" t="s">
        <v>16</v>
      </c>
      <c r="BK625" s="259">
        <f aca="true" t="shared" si="89" ref="BK625:BK629">ROUND(L625*K625,2)</f>
        <v>0</v>
      </c>
      <c r="BL625" s="172" t="s">
        <v>132</v>
      </c>
      <c r="BM625" s="172" t="s">
        <v>4569</v>
      </c>
    </row>
    <row r="626" spans="2:65" s="182" customFormat="1" ht="16.5" customHeight="1">
      <c r="B626" s="263"/>
      <c r="C626" s="167">
        <v>513</v>
      </c>
      <c r="D626" s="167" t="s">
        <v>4326</v>
      </c>
      <c r="E626" s="168" t="s">
        <v>4567</v>
      </c>
      <c r="F626" s="353" t="s">
        <v>6927</v>
      </c>
      <c r="G626" s="353"/>
      <c r="H626" s="353"/>
      <c r="I626" s="353"/>
      <c r="J626" s="169" t="s">
        <v>238</v>
      </c>
      <c r="K626" s="161">
        <v>10</v>
      </c>
      <c r="L626" s="354"/>
      <c r="M626" s="354"/>
      <c r="N626" s="355">
        <f t="shared" si="80"/>
        <v>0</v>
      </c>
      <c r="O626" s="350"/>
      <c r="P626" s="350"/>
      <c r="Q626" s="350"/>
      <c r="R626" s="186"/>
      <c r="T626" s="254" t="s">
        <v>5</v>
      </c>
      <c r="U626" s="260" t="s">
        <v>36</v>
      </c>
      <c r="V626" s="256"/>
      <c r="W626" s="261">
        <f t="shared" si="81"/>
        <v>0</v>
      </c>
      <c r="X626" s="261">
        <v>0</v>
      </c>
      <c r="Y626" s="261">
        <f t="shared" si="82"/>
        <v>0</v>
      </c>
      <c r="Z626" s="261">
        <v>0</v>
      </c>
      <c r="AA626" s="262">
        <f t="shared" si="83"/>
        <v>0</v>
      </c>
      <c r="AR626" s="172" t="s">
        <v>248</v>
      </c>
      <c r="AT626" s="172" t="s">
        <v>4326</v>
      </c>
      <c r="AU626" s="172" t="s">
        <v>93</v>
      </c>
      <c r="AY626" s="172" t="s">
        <v>117</v>
      </c>
      <c r="BE626" s="259">
        <f t="shared" si="84"/>
        <v>0</v>
      </c>
      <c r="BF626" s="259">
        <f t="shared" si="85"/>
        <v>0</v>
      </c>
      <c r="BG626" s="259">
        <f t="shared" si="86"/>
        <v>0</v>
      </c>
      <c r="BH626" s="259">
        <f t="shared" si="87"/>
        <v>0</v>
      </c>
      <c r="BI626" s="259">
        <f t="shared" si="88"/>
        <v>0</v>
      </c>
      <c r="BJ626" s="172" t="s">
        <v>16</v>
      </c>
      <c r="BK626" s="259">
        <f t="shared" si="89"/>
        <v>0</v>
      </c>
      <c r="BL626" s="172" t="s">
        <v>132</v>
      </c>
      <c r="BM626" s="172" t="s">
        <v>4569</v>
      </c>
    </row>
    <row r="627" spans="2:65" s="182" customFormat="1" ht="16.5" customHeight="1">
      <c r="B627" s="263"/>
      <c r="C627" s="167">
        <v>514</v>
      </c>
      <c r="D627" s="167" t="s">
        <v>4326</v>
      </c>
      <c r="E627" s="168" t="s">
        <v>4567</v>
      </c>
      <c r="F627" s="353" t="s">
        <v>6928</v>
      </c>
      <c r="G627" s="353"/>
      <c r="H627" s="353"/>
      <c r="I627" s="353"/>
      <c r="J627" s="169" t="s">
        <v>238</v>
      </c>
      <c r="K627" s="161">
        <v>10</v>
      </c>
      <c r="L627" s="354"/>
      <c r="M627" s="354"/>
      <c r="N627" s="355">
        <f t="shared" si="80"/>
        <v>0</v>
      </c>
      <c r="O627" s="350"/>
      <c r="P627" s="350"/>
      <c r="Q627" s="350"/>
      <c r="R627" s="186"/>
      <c r="T627" s="254" t="s">
        <v>5</v>
      </c>
      <c r="U627" s="260" t="s">
        <v>36</v>
      </c>
      <c r="V627" s="256"/>
      <c r="W627" s="261">
        <f t="shared" si="81"/>
        <v>0</v>
      </c>
      <c r="X627" s="261">
        <v>0</v>
      </c>
      <c r="Y627" s="261">
        <f t="shared" si="82"/>
        <v>0</v>
      </c>
      <c r="Z627" s="261">
        <v>0</v>
      </c>
      <c r="AA627" s="262">
        <f t="shared" si="83"/>
        <v>0</v>
      </c>
      <c r="AR627" s="172" t="s">
        <v>248</v>
      </c>
      <c r="AT627" s="172" t="s">
        <v>4326</v>
      </c>
      <c r="AU627" s="172" t="s">
        <v>93</v>
      </c>
      <c r="AY627" s="172" t="s">
        <v>117</v>
      </c>
      <c r="BE627" s="259">
        <f t="shared" si="84"/>
        <v>0</v>
      </c>
      <c r="BF627" s="259">
        <f t="shared" si="85"/>
        <v>0</v>
      </c>
      <c r="BG627" s="259">
        <f t="shared" si="86"/>
        <v>0</v>
      </c>
      <c r="BH627" s="259">
        <f t="shared" si="87"/>
        <v>0</v>
      </c>
      <c r="BI627" s="259">
        <f t="shared" si="88"/>
        <v>0</v>
      </c>
      <c r="BJ627" s="172" t="s">
        <v>16</v>
      </c>
      <c r="BK627" s="259">
        <f t="shared" si="89"/>
        <v>0</v>
      </c>
      <c r="BL627" s="172" t="s">
        <v>132</v>
      </c>
      <c r="BM627" s="172" t="s">
        <v>4569</v>
      </c>
    </row>
    <row r="628" spans="2:65" s="182" customFormat="1" ht="16.5" customHeight="1">
      <c r="B628" s="263"/>
      <c r="C628" s="167">
        <v>515</v>
      </c>
      <c r="D628" s="167" t="s">
        <v>4326</v>
      </c>
      <c r="E628" s="168" t="s">
        <v>4567</v>
      </c>
      <c r="F628" s="353" t="s">
        <v>6929</v>
      </c>
      <c r="G628" s="353"/>
      <c r="H628" s="353"/>
      <c r="I628" s="353"/>
      <c r="J628" s="169" t="s">
        <v>238</v>
      </c>
      <c r="K628" s="161">
        <v>10</v>
      </c>
      <c r="L628" s="354"/>
      <c r="M628" s="354"/>
      <c r="N628" s="355">
        <f t="shared" si="80"/>
        <v>0</v>
      </c>
      <c r="O628" s="350"/>
      <c r="P628" s="350"/>
      <c r="Q628" s="350"/>
      <c r="R628" s="186"/>
      <c r="T628" s="254" t="s">
        <v>5</v>
      </c>
      <c r="U628" s="260" t="s">
        <v>36</v>
      </c>
      <c r="V628" s="256"/>
      <c r="W628" s="261">
        <f t="shared" si="81"/>
        <v>0</v>
      </c>
      <c r="X628" s="261">
        <v>0</v>
      </c>
      <c r="Y628" s="261">
        <f t="shared" si="82"/>
        <v>0</v>
      </c>
      <c r="Z628" s="261">
        <v>0</v>
      </c>
      <c r="AA628" s="262">
        <f t="shared" si="83"/>
        <v>0</v>
      </c>
      <c r="AR628" s="172" t="s">
        <v>248</v>
      </c>
      <c r="AT628" s="172" t="s">
        <v>4326</v>
      </c>
      <c r="AU628" s="172" t="s">
        <v>93</v>
      </c>
      <c r="AY628" s="172" t="s">
        <v>117</v>
      </c>
      <c r="BE628" s="259">
        <f t="shared" si="84"/>
        <v>0</v>
      </c>
      <c r="BF628" s="259">
        <f t="shared" si="85"/>
        <v>0</v>
      </c>
      <c r="BG628" s="259">
        <f t="shared" si="86"/>
        <v>0</v>
      </c>
      <c r="BH628" s="259">
        <f t="shared" si="87"/>
        <v>0</v>
      </c>
      <c r="BI628" s="259">
        <f t="shared" si="88"/>
        <v>0</v>
      </c>
      <c r="BJ628" s="172" t="s">
        <v>16</v>
      </c>
      <c r="BK628" s="259">
        <f t="shared" si="89"/>
        <v>0</v>
      </c>
      <c r="BL628" s="172" t="s">
        <v>132</v>
      </c>
      <c r="BM628" s="172" t="s">
        <v>4569</v>
      </c>
    </row>
    <row r="629" spans="2:65" s="182" customFormat="1" ht="16.5" customHeight="1">
      <c r="B629" s="263"/>
      <c r="C629" s="158">
        <v>516</v>
      </c>
      <c r="D629" s="158" t="s">
        <v>118</v>
      </c>
      <c r="E629" s="159" t="s">
        <v>135</v>
      </c>
      <c r="F629" s="349" t="s">
        <v>6931</v>
      </c>
      <c r="G629" s="349"/>
      <c r="H629" s="349"/>
      <c r="I629" s="349"/>
      <c r="J629" s="160" t="s">
        <v>6932</v>
      </c>
      <c r="K629" s="161">
        <v>100</v>
      </c>
      <c r="L629" s="342"/>
      <c r="M629" s="342"/>
      <c r="N629" s="350">
        <f t="shared" si="80"/>
        <v>0</v>
      </c>
      <c r="O629" s="350"/>
      <c r="P629" s="350"/>
      <c r="Q629" s="350"/>
      <c r="R629" s="186"/>
      <c r="T629" s="254" t="s">
        <v>5</v>
      </c>
      <c r="U629" s="260" t="s">
        <v>36</v>
      </c>
      <c r="V629" s="256"/>
      <c r="W629" s="261">
        <f t="shared" si="81"/>
        <v>0</v>
      </c>
      <c r="X629" s="261">
        <v>0</v>
      </c>
      <c r="Y629" s="261">
        <f t="shared" si="82"/>
        <v>0</v>
      </c>
      <c r="Z629" s="261">
        <v>0</v>
      </c>
      <c r="AA629" s="262">
        <f t="shared" si="83"/>
        <v>0</v>
      </c>
      <c r="AR629" s="172" t="s">
        <v>119</v>
      </c>
      <c r="AT629" s="172" t="s">
        <v>118</v>
      </c>
      <c r="AU629" s="172" t="s">
        <v>93</v>
      </c>
      <c r="AY629" s="172" t="s">
        <v>117</v>
      </c>
      <c r="BE629" s="259">
        <f t="shared" si="84"/>
        <v>0</v>
      </c>
      <c r="BF629" s="259">
        <f t="shared" si="85"/>
        <v>0</v>
      </c>
      <c r="BG629" s="259">
        <f t="shared" si="86"/>
        <v>0</v>
      </c>
      <c r="BH629" s="259">
        <f t="shared" si="87"/>
        <v>0</v>
      </c>
      <c r="BI629" s="259">
        <f t="shared" si="88"/>
        <v>0</v>
      </c>
      <c r="BJ629" s="172" t="s">
        <v>16</v>
      </c>
      <c r="BK629" s="259">
        <f t="shared" si="89"/>
        <v>0</v>
      </c>
      <c r="BL629" s="172" t="s">
        <v>119</v>
      </c>
      <c r="BM629" s="172" t="s">
        <v>136</v>
      </c>
    </row>
    <row r="630" ht="13.5">
      <c r="V630" s="256"/>
    </row>
  </sheetData>
  <sheetProtection password="DE9D" sheet="1" objects="1" scenarios="1"/>
  <mergeCells count="1603">
    <mergeCell ref="F629:I629"/>
    <mergeCell ref="L629:M629"/>
    <mergeCell ref="N629:Q629"/>
    <mergeCell ref="H1:K1"/>
    <mergeCell ref="S2:AC2"/>
    <mergeCell ref="F619:I619"/>
    <mergeCell ref="L619:M619"/>
    <mergeCell ref="N619:Q619"/>
    <mergeCell ref="F620:I620"/>
    <mergeCell ref="L620:M620"/>
    <mergeCell ref="N620:Q620"/>
    <mergeCell ref="F621:I621"/>
    <mergeCell ref="L621:M621"/>
    <mergeCell ref="N621:Q621"/>
    <mergeCell ref="F622:I622"/>
    <mergeCell ref="L622:M622"/>
    <mergeCell ref="N622:Q622"/>
    <mergeCell ref="F623:I623"/>
    <mergeCell ref="L623:M623"/>
    <mergeCell ref="N623:Q623"/>
    <mergeCell ref="F607:I607"/>
    <mergeCell ref="L607:M607"/>
    <mergeCell ref="N607:Q607"/>
    <mergeCell ref="F608:I608"/>
    <mergeCell ref="L608:M608"/>
    <mergeCell ref="N608:Q608"/>
    <mergeCell ref="F609:I609"/>
    <mergeCell ref="L609:M609"/>
    <mergeCell ref="N609:Q609"/>
    <mergeCell ref="F610:I610"/>
    <mergeCell ref="L610:M610"/>
    <mergeCell ref="N610:Q610"/>
    <mergeCell ref="F611:I611"/>
    <mergeCell ref="L611:M611"/>
    <mergeCell ref="N611:Q611"/>
    <mergeCell ref="F624:I624"/>
    <mergeCell ref="L624:M624"/>
    <mergeCell ref="N624:Q624"/>
    <mergeCell ref="F613:I613"/>
    <mergeCell ref="L613:M613"/>
    <mergeCell ref="N613:Q613"/>
    <mergeCell ref="F614:I614"/>
    <mergeCell ref="L614:M614"/>
    <mergeCell ref="N614:Q614"/>
    <mergeCell ref="F615:I615"/>
    <mergeCell ref="L615:M615"/>
    <mergeCell ref="N615:Q615"/>
    <mergeCell ref="F616:I616"/>
    <mergeCell ref="L616:M616"/>
    <mergeCell ref="N616:Q616"/>
    <mergeCell ref="F617:I617"/>
    <mergeCell ref="L617:M617"/>
    <mergeCell ref="N617:Q617"/>
    <mergeCell ref="F618:I618"/>
    <mergeCell ref="L618:M618"/>
    <mergeCell ref="N618:Q618"/>
    <mergeCell ref="F612:I612"/>
    <mergeCell ref="L612:M612"/>
    <mergeCell ref="N612:Q612"/>
    <mergeCell ref="F601:I601"/>
    <mergeCell ref="L601:M601"/>
    <mergeCell ref="N601:Q601"/>
    <mergeCell ref="F602:I602"/>
    <mergeCell ref="L602:M602"/>
    <mergeCell ref="N602:Q602"/>
    <mergeCell ref="F603:I603"/>
    <mergeCell ref="L603:M603"/>
    <mergeCell ref="N603:Q603"/>
    <mergeCell ref="F604:I604"/>
    <mergeCell ref="L604:M604"/>
    <mergeCell ref="N604:Q604"/>
    <mergeCell ref="F605:I605"/>
    <mergeCell ref="L605:M605"/>
    <mergeCell ref="N605:Q605"/>
    <mergeCell ref="F606:I606"/>
    <mergeCell ref="L606:M606"/>
    <mergeCell ref="N606:Q606"/>
    <mergeCell ref="F595:I595"/>
    <mergeCell ref="L595:M595"/>
    <mergeCell ref="N595:Q595"/>
    <mergeCell ref="F596:I596"/>
    <mergeCell ref="L596:M596"/>
    <mergeCell ref="N596:Q596"/>
    <mergeCell ref="F597:I597"/>
    <mergeCell ref="L597:M597"/>
    <mergeCell ref="N597:Q597"/>
    <mergeCell ref="F598:I598"/>
    <mergeCell ref="L598:M598"/>
    <mergeCell ref="N598:Q598"/>
    <mergeCell ref="F599:I599"/>
    <mergeCell ref="L599:M599"/>
    <mergeCell ref="N599:Q599"/>
    <mergeCell ref="F600:I600"/>
    <mergeCell ref="L600:M600"/>
    <mergeCell ref="N600:Q600"/>
    <mergeCell ref="F589:I589"/>
    <mergeCell ref="L589:M589"/>
    <mergeCell ref="N589:Q589"/>
    <mergeCell ref="F590:I590"/>
    <mergeCell ref="L590:M590"/>
    <mergeCell ref="N590:Q590"/>
    <mergeCell ref="F591:I591"/>
    <mergeCell ref="L591:M591"/>
    <mergeCell ref="N591:Q591"/>
    <mergeCell ref="F592:I592"/>
    <mergeCell ref="L592:M592"/>
    <mergeCell ref="N592:Q592"/>
    <mergeCell ref="F593:I593"/>
    <mergeCell ref="L593:M593"/>
    <mergeCell ref="N593:Q593"/>
    <mergeCell ref="F594:I594"/>
    <mergeCell ref="L594:M594"/>
    <mergeCell ref="N594:Q594"/>
    <mergeCell ref="F583:I583"/>
    <mergeCell ref="L583:M583"/>
    <mergeCell ref="N583:Q583"/>
    <mergeCell ref="F584:I584"/>
    <mergeCell ref="L584:M584"/>
    <mergeCell ref="N584:Q584"/>
    <mergeCell ref="F585:I585"/>
    <mergeCell ref="L585:M585"/>
    <mergeCell ref="N585:Q585"/>
    <mergeCell ref="F586:I586"/>
    <mergeCell ref="L586:M586"/>
    <mergeCell ref="N586:Q586"/>
    <mergeCell ref="F587:I587"/>
    <mergeCell ref="L587:M587"/>
    <mergeCell ref="N587:Q587"/>
    <mergeCell ref="F588:I588"/>
    <mergeCell ref="L588:M588"/>
    <mergeCell ref="N588:Q588"/>
    <mergeCell ref="F577:I577"/>
    <mergeCell ref="L577:M577"/>
    <mergeCell ref="N577:Q577"/>
    <mergeCell ref="F578:I578"/>
    <mergeCell ref="L578:M578"/>
    <mergeCell ref="N578:Q578"/>
    <mergeCell ref="F579:I579"/>
    <mergeCell ref="L579:M579"/>
    <mergeCell ref="N579:Q579"/>
    <mergeCell ref="F580:I580"/>
    <mergeCell ref="L580:M580"/>
    <mergeCell ref="N580:Q580"/>
    <mergeCell ref="F581:I581"/>
    <mergeCell ref="L581:M581"/>
    <mergeCell ref="N581:Q581"/>
    <mergeCell ref="F582:I582"/>
    <mergeCell ref="L582:M582"/>
    <mergeCell ref="N582:Q582"/>
    <mergeCell ref="F571:I571"/>
    <mergeCell ref="L571:M571"/>
    <mergeCell ref="N571:Q571"/>
    <mergeCell ref="F572:I572"/>
    <mergeCell ref="L572:M572"/>
    <mergeCell ref="N572:Q572"/>
    <mergeCell ref="F573:I573"/>
    <mergeCell ref="L573:M573"/>
    <mergeCell ref="N573:Q573"/>
    <mergeCell ref="F574:I574"/>
    <mergeCell ref="L574:M574"/>
    <mergeCell ref="N574:Q574"/>
    <mergeCell ref="F575:I575"/>
    <mergeCell ref="L575:M575"/>
    <mergeCell ref="N575:Q575"/>
    <mergeCell ref="F576:I576"/>
    <mergeCell ref="L576:M576"/>
    <mergeCell ref="N576:Q576"/>
    <mergeCell ref="F565:I565"/>
    <mergeCell ref="L565:M565"/>
    <mergeCell ref="N565:Q565"/>
    <mergeCell ref="F566:I566"/>
    <mergeCell ref="L566:M566"/>
    <mergeCell ref="N566:Q566"/>
    <mergeCell ref="F567:I567"/>
    <mergeCell ref="L567:M567"/>
    <mergeCell ref="N567:Q567"/>
    <mergeCell ref="F568:I568"/>
    <mergeCell ref="L568:M568"/>
    <mergeCell ref="N568:Q568"/>
    <mergeCell ref="F569:I569"/>
    <mergeCell ref="L569:M569"/>
    <mergeCell ref="N569:Q569"/>
    <mergeCell ref="F570:I570"/>
    <mergeCell ref="L570:M570"/>
    <mergeCell ref="N570:Q570"/>
    <mergeCell ref="F559:I559"/>
    <mergeCell ref="L559:M559"/>
    <mergeCell ref="N559:Q559"/>
    <mergeCell ref="F560:I560"/>
    <mergeCell ref="L560:M560"/>
    <mergeCell ref="N560:Q560"/>
    <mergeCell ref="F561:I561"/>
    <mergeCell ref="L561:M561"/>
    <mergeCell ref="N561:Q561"/>
    <mergeCell ref="F562:I562"/>
    <mergeCell ref="L562:M562"/>
    <mergeCell ref="N562:Q562"/>
    <mergeCell ref="F563:I563"/>
    <mergeCell ref="L563:M563"/>
    <mergeCell ref="N563:Q563"/>
    <mergeCell ref="F564:I564"/>
    <mergeCell ref="L564:M564"/>
    <mergeCell ref="N564:Q564"/>
    <mergeCell ref="F553:I553"/>
    <mergeCell ref="L553:M553"/>
    <mergeCell ref="N553:Q553"/>
    <mergeCell ref="F554:I554"/>
    <mergeCell ref="L554:M554"/>
    <mergeCell ref="N554:Q554"/>
    <mergeCell ref="F555:I555"/>
    <mergeCell ref="L555:M555"/>
    <mergeCell ref="N555:Q555"/>
    <mergeCell ref="F556:I556"/>
    <mergeCell ref="L556:M556"/>
    <mergeCell ref="N556:Q556"/>
    <mergeCell ref="F557:I557"/>
    <mergeCell ref="L557:M557"/>
    <mergeCell ref="N557:Q557"/>
    <mergeCell ref="F558:I558"/>
    <mergeCell ref="L558:M558"/>
    <mergeCell ref="N558:Q558"/>
    <mergeCell ref="F547:I547"/>
    <mergeCell ref="L547:M547"/>
    <mergeCell ref="N547:Q547"/>
    <mergeCell ref="F548:I548"/>
    <mergeCell ref="L548:M548"/>
    <mergeCell ref="N548:Q548"/>
    <mergeCell ref="F549:I549"/>
    <mergeCell ref="L549:M549"/>
    <mergeCell ref="N549:Q549"/>
    <mergeCell ref="F550:I550"/>
    <mergeCell ref="L550:M550"/>
    <mergeCell ref="N550:Q550"/>
    <mergeCell ref="F551:I551"/>
    <mergeCell ref="L551:M551"/>
    <mergeCell ref="N551:Q551"/>
    <mergeCell ref="F552:I552"/>
    <mergeCell ref="L552:M552"/>
    <mergeCell ref="N552:Q552"/>
    <mergeCell ref="F541:I541"/>
    <mergeCell ref="L541:M541"/>
    <mergeCell ref="N541:Q541"/>
    <mergeCell ref="F542:I542"/>
    <mergeCell ref="L542:M542"/>
    <mergeCell ref="N542:Q542"/>
    <mergeCell ref="F543:I543"/>
    <mergeCell ref="L543:M543"/>
    <mergeCell ref="N543:Q543"/>
    <mergeCell ref="F544:I544"/>
    <mergeCell ref="L544:M544"/>
    <mergeCell ref="N544:Q544"/>
    <mergeCell ref="F545:I545"/>
    <mergeCell ref="L545:M545"/>
    <mergeCell ref="N545:Q545"/>
    <mergeCell ref="F546:I546"/>
    <mergeCell ref="L546:M546"/>
    <mergeCell ref="N546:Q546"/>
    <mergeCell ref="F535:I535"/>
    <mergeCell ref="L535:M535"/>
    <mergeCell ref="N535:Q535"/>
    <mergeCell ref="F536:I536"/>
    <mergeCell ref="L536:M536"/>
    <mergeCell ref="N536:Q536"/>
    <mergeCell ref="F537:I537"/>
    <mergeCell ref="L537:M537"/>
    <mergeCell ref="N537:Q537"/>
    <mergeCell ref="F538:I538"/>
    <mergeCell ref="L538:M538"/>
    <mergeCell ref="N538:Q538"/>
    <mergeCell ref="F539:I539"/>
    <mergeCell ref="L539:M539"/>
    <mergeCell ref="N539:Q539"/>
    <mergeCell ref="F540:I540"/>
    <mergeCell ref="L540:M540"/>
    <mergeCell ref="N540:Q540"/>
    <mergeCell ref="F529:I529"/>
    <mergeCell ref="L529:M529"/>
    <mergeCell ref="N529:Q529"/>
    <mergeCell ref="F530:I530"/>
    <mergeCell ref="L530:M530"/>
    <mergeCell ref="N530:Q530"/>
    <mergeCell ref="F531:I531"/>
    <mergeCell ref="L531:M531"/>
    <mergeCell ref="N531:Q531"/>
    <mergeCell ref="F532:I532"/>
    <mergeCell ref="L532:M532"/>
    <mergeCell ref="N532:Q532"/>
    <mergeCell ref="F533:I533"/>
    <mergeCell ref="L533:M533"/>
    <mergeCell ref="N533:Q533"/>
    <mergeCell ref="F534:I534"/>
    <mergeCell ref="L534:M534"/>
    <mergeCell ref="N534:Q534"/>
    <mergeCell ref="F523:I523"/>
    <mergeCell ref="L523:M523"/>
    <mergeCell ref="N523:Q523"/>
    <mergeCell ref="F524:I524"/>
    <mergeCell ref="L524:M524"/>
    <mergeCell ref="N524:Q524"/>
    <mergeCell ref="F525:I525"/>
    <mergeCell ref="L525:M525"/>
    <mergeCell ref="N525:Q525"/>
    <mergeCell ref="F526:I526"/>
    <mergeCell ref="L526:M526"/>
    <mergeCell ref="N526:Q526"/>
    <mergeCell ref="F527:I527"/>
    <mergeCell ref="L527:M527"/>
    <mergeCell ref="N527:Q527"/>
    <mergeCell ref="F528:I528"/>
    <mergeCell ref="L528:M528"/>
    <mergeCell ref="N528:Q528"/>
    <mergeCell ref="F517:I517"/>
    <mergeCell ref="L517:M517"/>
    <mergeCell ref="N517:Q517"/>
    <mergeCell ref="F518:I518"/>
    <mergeCell ref="L518:M518"/>
    <mergeCell ref="N518:Q518"/>
    <mergeCell ref="F519:I519"/>
    <mergeCell ref="L519:M519"/>
    <mergeCell ref="N519:Q519"/>
    <mergeCell ref="F520:I520"/>
    <mergeCell ref="L520:M520"/>
    <mergeCell ref="N520:Q520"/>
    <mergeCell ref="F521:I521"/>
    <mergeCell ref="L521:M521"/>
    <mergeCell ref="N521:Q521"/>
    <mergeCell ref="F522:I522"/>
    <mergeCell ref="L522:M522"/>
    <mergeCell ref="N522:Q522"/>
    <mergeCell ref="F511:I511"/>
    <mergeCell ref="L511:M511"/>
    <mergeCell ref="N511:Q511"/>
    <mergeCell ref="F512:I512"/>
    <mergeCell ref="L512:M512"/>
    <mergeCell ref="N512:Q512"/>
    <mergeCell ref="F513:I513"/>
    <mergeCell ref="L513:M513"/>
    <mergeCell ref="N513:Q513"/>
    <mergeCell ref="F514:I514"/>
    <mergeCell ref="L514:M514"/>
    <mergeCell ref="N514:Q514"/>
    <mergeCell ref="F515:I515"/>
    <mergeCell ref="L515:M515"/>
    <mergeCell ref="N515:Q515"/>
    <mergeCell ref="F516:I516"/>
    <mergeCell ref="L516:M516"/>
    <mergeCell ref="N516:Q516"/>
    <mergeCell ref="F505:I505"/>
    <mergeCell ref="L505:M505"/>
    <mergeCell ref="N505:Q505"/>
    <mergeCell ref="F506:I506"/>
    <mergeCell ref="L506:M506"/>
    <mergeCell ref="N506:Q506"/>
    <mergeCell ref="F507:I507"/>
    <mergeCell ref="L507:M507"/>
    <mergeCell ref="N507:Q507"/>
    <mergeCell ref="F508:I508"/>
    <mergeCell ref="L508:M508"/>
    <mergeCell ref="N508:Q508"/>
    <mergeCell ref="F509:I509"/>
    <mergeCell ref="L509:M509"/>
    <mergeCell ref="N509:Q509"/>
    <mergeCell ref="F510:I510"/>
    <mergeCell ref="L510:M510"/>
    <mergeCell ref="N510:Q510"/>
    <mergeCell ref="F499:I499"/>
    <mergeCell ref="L499:M499"/>
    <mergeCell ref="N499:Q499"/>
    <mergeCell ref="F500:I500"/>
    <mergeCell ref="L500:M500"/>
    <mergeCell ref="N500:Q500"/>
    <mergeCell ref="F501:I501"/>
    <mergeCell ref="L501:M501"/>
    <mergeCell ref="N501:Q501"/>
    <mergeCell ref="F502:I502"/>
    <mergeCell ref="L502:M502"/>
    <mergeCell ref="N502:Q502"/>
    <mergeCell ref="F503:I503"/>
    <mergeCell ref="L503:M503"/>
    <mergeCell ref="N503:Q503"/>
    <mergeCell ref="F504:I504"/>
    <mergeCell ref="L504:M504"/>
    <mergeCell ref="N504:Q504"/>
    <mergeCell ref="F493:I493"/>
    <mergeCell ref="L493:M493"/>
    <mergeCell ref="N493:Q493"/>
    <mergeCell ref="F494:I494"/>
    <mergeCell ref="L494:M494"/>
    <mergeCell ref="N494:Q494"/>
    <mergeCell ref="F495:I495"/>
    <mergeCell ref="L495:M495"/>
    <mergeCell ref="N495:Q495"/>
    <mergeCell ref="F496:I496"/>
    <mergeCell ref="L496:M496"/>
    <mergeCell ref="N496:Q496"/>
    <mergeCell ref="F497:I497"/>
    <mergeCell ref="L497:M497"/>
    <mergeCell ref="N497:Q497"/>
    <mergeCell ref="F498:I498"/>
    <mergeCell ref="L498:M498"/>
    <mergeCell ref="N498:Q498"/>
    <mergeCell ref="F487:I487"/>
    <mergeCell ref="L487:M487"/>
    <mergeCell ref="N487:Q487"/>
    <mergeCell ref="F488:I488"/>
    <mergeCell ref="L488:M488"/>
    <mergeCell ref="N488:Q488"/>
    <mergeCell ref="F489:I489"/>
    <mergeCell ref="L489:M489"/>
    <mergeCell ref="N489:Q489"/>
    <mergeCell ref="F490:I490"/>
    <mergeCell ref="L490:M490"/>
    <mergeCell ref="N490:Q490"/>
    <mergeCell ref="F491:I491"/>
    <mergeCell ref="L491:M491"/>
    <mergeCell ref="N491:Q491"/>
    <mergeCell ref="F492:I492"/>
    <mergeCell ref="L492:M492"/>
    <mergeCell ref="N492:Q492"/>
    <mergeCell ref="F481:I481"/>
    <mergeCell ref="L481:M481"/>
    <mergeCell ref="N481:Q481"/>
    <mergeCell ref="F482:I482"/>
    <mergeCell ref="L482:M482"/>
    <mergeCell ref="N482:Q482"/>
    <mergeCell ref="F483:I483"/>
    <mergeCell ref="L483:M483"/>
    <mergeCell ref="N483:Q483"/>
    <mergeCell ref="F484:I484"/>
    <mergeCell ref="L484:M484"/>
    <mergeCell ref="N484:Q484"/>
    <mergeCell ref="F485:I485"/>
    <mergeCell ref="L485:M485"/>
    <mergeCell ref="N485:Q485"/>
    <mergeCell ref="F486:I486"/>
    <mergeCell ref="L486:M486"/>
    <mergeCell ref="N486:Q486"/>
    <mergeCell ref="F475:I475"/>
    <mergeCell ref="L475:M475"/>
    <mergeCell ref="N475:Q475"/>
    <mergeCell ref="F476:I476"/>
    <mergeCell ref="L476:M476"/>
    <mergeCell ref="N476:Q476"/>
    <mergeCell ref="F477:I477"/>
    <mergeCell ref="L477:M477"/>
    <mergeCell ref="N477:Q477"/>
    <mergeCell ref="F478:I478"/>
    <mergeCell ref="L478:M478"/>
    <mergeCell ref="N478:Q478"/>
    <mergeCell ref="F479:I479"/>
    <mergeCell ref="L479:M479"/>
    <mergeCell ref="N479:Q479"/>
    <mergeCell ref="F480:I480"/>
    <mergeCell ref="L480:M480"/>
    <mergeCell ref="N480:Q480"/>
    <mergeCell ref="F469:I469"/>
    <mergeCell ref="L469:M469"/>
    <mergeCell ref="N469:Q469"/>
    <mergeCell ref="F470:I470"/>
    <mergeCell ref="L470:M470"/>
    <mergeCell ref="N470:Q470"/>
    <mergeCell ref="F471:I471"/>
    <mergeCell ref="L471:M471"/>
    <mergeCell ref="N471:Q471"/>
    <mergeCell ref="F472:I472"/>
    <mergeCell ref="L472:M472"/>
    <mergeCell ref="N472:Q472"/>
    <mergeCell ref="F473:I473"/>
    <mergeCell ref="L473:M473"/>
    <mergeCell ref="N473:Q473"/>
    <mergeCell ref="F474:I474"/>
    <mergeCell ref="L474:M474"/>
    <mergeCell ref="N474:Q474"/>
    <mergeCell ref="F463:I463"/>
    <mergeCell ref="L463:M463"/>
    <mergeCell ref="N463:Q463"/>
    <mergeCell ref="F464:I464"/>
    <mergeCell ref="L464:M464"/>
    <mergeCell ref="N464:Q464"/>
    <mergeCell ref="F465:I465"/>
    <mergeCell ref="L465:M465"/>
    <mergeCell ref="N465:Q465"/>
    <mergeCell ref="F466:I466"/>
    <mergeCell ref="L466:M466"/>
    <mergeCell ref="N466:Q466"/>
    <mergeCell ref="F467:I467"/>
    <mergeCell ref="L467:M467"/>
    <mergeCell ref="N467:Q467"/>
    <mergeCell ref="F468:I468"/>
    <mergeCell ref="L468:M468"/>
    <mergeCell ref="N468:Q468"/>
    <mergeCell ref="F457:I457"/>
    <mergeCell ref="L457:M457"/>
    <mergeCell ref="N457:Q457"/>
    <mergeCell ref="F458:I458"/>
    <mergeCell ref="L458:M458"/>
    <mergeCell ref="N458:Q458"/>
    <mergeCell ref="F459:I459"/>
    <mergeCell ref="L459:M459"/>
    <mergeCell ref="N459:Q459"/>
    <mergeCell ref="F460:I460"/>
    <mergeCell ref="L460:M460"/>
    <mergeCell ref="N460:Q460"/>
    <mergeCell ref="F461:I461"/>
    <mergeCell ref="L461:M461"/>
    <mergeCell ref="N461:Q461"/>
    <mergeCell ref="F462:I462"/>
    <mergeCell ref="L462:M462"/>
    <mergeCell ref="N462:Q462"/>
    <mergeCell ref="F451:I451"/>
    <mergeCell ref="L451:M451"/>
    <mergeCell ref="N451:Q451"/>
    <mergeCell ref="F452:I452"/>
    <mergeCell ref="L452:M452"/>
    <mergeCell ref="N452:Q452"/>
    <mergeCell ref="F453:I453"/>
    <mergeCell ref="L453:M453"/>
    <mergeCell ref="N453:Q453"/>
    <mergeCell ref="F454:I454"/>
    <mergeCell ref="L454:M454"/>
    <mergeCell ref="N454:Q454"/>
    <mergeCell ref="F455:I455"/>
    <mergeCell ref="L455:M455"/>
    <mergeCell ref="N455:Q455"/>
    <mergeCell ref="F456:I456"/>
    <mergeCell ref="L456:M456"/>
    <mergeCell ref="N456:Q456"/>
    <mergeCell ref="F445:I445"/>
    <mergeCell ref="L445:M445"/>
    <mergeCell ref="N445:Q445"/>
    <mergeCell ref="F446:I446"/>
    <mergeCell ref="L446:M446"/>
    <mergeCell ref="N446:Q446"/>
    <mergeCell ref="F447:I447"/>
    <mergeCell ref="L447:M447"/>
    <mergeCell ref="N447:Q447"/>
    <mergeCell ref="F448:I448"/>
    <mergeCell ref="L448:M448"/>
    <mergeCell ref="N448:Q448"/>
    <mergeCell ref="F449:I449"/>
    <mergeCell ref="L449:M449"/>
    <mergeCell ref="N449:Q449"/>
    <mergeCell ref="F450:I450"/>
    <mergeCell ref="L450:M450"/>
    <mergeCell ref="N450:Q450"/>
    <mergeCell ref="F439:I439"/>
    <mergeCell ref="L439:M439"/>
    <mergeCell ref="N439:Q439"/>
    <mergeCell ref="F440:I440"/>
    <mergeCell ref="L440:M440"/>
    <mergeCell ref="N440:Q440"/>
    <mergeCell ref="F441:I441"/>
    <mergeCell ref="L441:M441"/>
    <mergeCell ref="N441:Q441"/>
    <mergeCell ref="F442:I442"/>
    <mergeCell ref="L442:M442"/>
    <mergeCell ref="N442:Q442"/>
    <mergeCell ref="F443:I443"/>
    <mergeCell ref="L443:M443"/>
    <mergeCell ref="N443:Q443"/>
    <mergeCell ref="F444:I444"/>
    <mergeCell ref="L444:M444"/>
    <mergeCell ref="N444:Q444"/>
    <mergeCell ref="F433:I433"/>
    <mergeCell ref="L433:M433"/>
    <mergeCell ref="N433:Q433"/>
    <mergeCell ref="F434:I434"/>
    <mergeCell ref="L434:M434"/>
    <mergeCell ref="N434:Q434"/>
    <mergeCell ref="F435:I435"/>
    <mergeCell ref="L435:M435"/>
    <mergeCell ref="N435:Q435"/>
    <mergeCell ref="F436:I436"/>
    <mergeCell ref="L436:M436"/>
    <mergeCell ref="N436:Q436"/>
    <mergeCell ref="F437:I437"/>
    <mergeCell ref="L437:M437"/>
    <mergeCell ref="N437:Q437"/>
    <mergeCell ref="F438:I438"/>
    <mergeCell ref="L438:M438"/>
    <mergeCell ref="N438:Q438"/>
    <mergeCell ref="F427:I427"/>
    <mergeCell ref="L427:M427"/>
    <mergeCell ref="N427:Q427"/>
    <mergeCell ref="F428:I428"/>
    <mergeCell ref="L428:M428"/>
    <mergeCell ref="N428:Q428"/>
    <mergeCell ref="F429:I429"/>
    <mergeCell ref="L429:M429"/>
    <mergeCell ref="N429:Q429"/>
    <mergeCell ref="F430:I430"/>
    <mergeCell ref="L430:M430"/>
    <mergeCell ref="N430:Q430"/>
    <mergeCell ref="F431:I431"/>
    <mergeCell ref="L431:M431"/>
    <mergeCell ref="N431:Q431"/>
    <mergeCell ref="F432:I432"/>
    <mergeCell ref="L432:M432"/>
    <mergeCell ref="N432:Q432"/>
    <mergeCell ref="F421:I421"/>
    <mergeCell ref="L421:M421"/>
    <mergeCell ref="N421:Q421"/>
    <mergeCell ref="F422:I422"/>
    <mergeCell ref="L422:M422"/>
    <mergeCell ref="N422:Q422"/>
    <mergeCell ref="F423:I423"/>
    <mergeCell ref="L423:M423"/>
    <mergeCell ref="N423:Q423"/>
    <mergeCell ref="F424:I424"/>
    <mergeCell ref="L424:M424"/>
    <mergeCell ref="N424:Q424"/>
    <mergeCell ref="F425:I425"/>
    <mergeCell ref="L425:M425"/>
    <mergeCell ref="N425:Q425"/>
    <mergeCell ref="F426:I426"/>
    <mergeCell ref="L426:M426"/>
    <mergeCell ref="N426:Q426"/>
    <mergeCell ref="F415:I415"/>
    <mergeCell ref="L415:M415"/>
    <mergeCell ref="N415:Q415"/>
    <mergeCell ref="F416:I416"/>
    <mergeCell ref="L416:M416"/>
    <mergeCell ref="N416:Q416"/>
    <mergeCell ref="F417:I417"/>
    <mergeCell ref="L417:M417"/>
    <mergeCell ref="N417:Q417"/>
    <mergeCell ref="F418:I418"/>
    <mergeCell ref="L418:M418"/>
    <mergeCell ref="N418:Q418"/>
    <mergeCell ref="F419:I419"/>
    <mergeCell ref="L419:M419"/>
    <mergeCell ref="N419:Q419"/>
    <mergeCell ref="F420:I420"/>
    <mergeCell ref="L420:M420"/>
    <mergeCell ref="N420:Q420"/>
    <mergeCell ref="F409:I409"/>
    <mergeCell ref="L409:M409"/>
    <mergeCell ref="N409:Q409"/>
    <mergeCell ref="F410:I410"/>
    <mergeCell ref="L410:M410"/>
    <mergeCell ref="N410:Q410"/>
    <mergeCell ref="F411:I411"/>
    <mergeCell ref="L411:M411"/>
    <mergeCell ref="N411:Q411"/>
    <mergeCell ref="F412:I412"/>
    <mergeCell ref="L412:M412"/>
    <mergeCell ref="N412:Q412"/>
    <mergeCell ref="F413:I413"/>
    <mergeCell ref="L413:M413"/>
    <mergeCell ref="N413:Q413"/>
    <mergeCell ref="F414:I414"/>
    <mergeCell ref="L414:M414"/>
    <mergeCell ref="N414:Q414"/>
    <mergeCell ref="F403:I403"/>
    <mergeCell ref="L403:M403"/>
    <mergeCell ref="N403:Q403"/>
    <mergeCell ref="F404:I404"/>
    <mergeCell ref="L404:M404"/>
    <mergeCell ref="N404:Q404"/>
    <mergeCell ref="F405:I405"/>
    <mergeCell ref="L405:M405"/>
    <mergeCell ref="N405:Q405"/>
    <mergeCell ref="F406:I406"/>
    <mergeCell ref="L406:M406"/>
    <mergeCell ref="N406:Q406"/>
    <mergeCell ref="F407:I407"/>
    <mergeCell ref="L407:M407"/>
    <mergeCell ref="N407:Q407"/>
    <mergeCell ref="F408:I408"/>
    <mergeCell ref="L408:M408"/>
    <mergeCell ref="N408:Q408"/>
    <mergeCell ref="F397:I397"/>
    <mergeCell ref="L397:M397"/>
    <mergeCell ref="N397:Q397"/>
    <mergeCell ref="F398:I398"/>
    <mergeCell ref="L398:M398"/>
    <mergeCell ref="N398:Q398"/>
    <mergeCell ref="F399:I399"/>
    <mergeCell ref="L399:M399"/>
    <mergeCell ref="N399:Q399"/>
    <mergeCell ref="F400:I400"/>
    <mergeCell ref="L400:M400"/>
    <mergeCell ref="N400:Q400"/>
    <mergeCell ref="F401:I401"/>
    <mergeCell ref="L401:M401"/>
    <mergeCell ref="N401:Q401"/>
    <mergeCell ref="F402:I402"/>
    <mergeCell ref="L402:M402"/>
    <mergeCell ref="N402:Q402"/>
    <mergeCell ref="F391:I391"/>
    <mergeCell ref="L391:M391"/>
    <mergeCell ref="N391:Q391"/>
    <mergeCell ref="F392:I392"/>
    <mergeCell ref="L392:M392"/>
    <mergeCell ref="N392:Q392"/>
    <mergeCell ref="F393:I393"/>
    <mergeCell ref="L393:M393"/>
    <mergeCell ref="N393:Q393"/>
    <mergeCell ref="F394:I394"/>
    <mergeCell ref="L394:M394"/>
    <mergeCell ref="N394:Q394"/>
    <mergeCell ref="F395:I395"/>
    <mergeCell ref="L395:M395"/>
    <mergeCell ref="N395:Q395"/>
    <mergeCell ref="F396:I396"/>
    <mergeCell ref="L396:M396"/>
    <mergeCell ref="N396:Q396"/>
    <mergeCell ref="F385:I385"/>
    <mergeCell ref="L385:M385"/>
    <mergeCell ref="N385:Q385"/>
    <mergeCell ref="F386:I386"/>
    <mergeCell ref="L386:M386"/>
    <mergeCell ref="N386:Q386"/>
    <mergeCell ref="F387:I387"/>
    <mergeCell ref="L387:M387"/>
    <mergeCell ref="N387:Q387"/>
    <mergeCell ref="F388:I388"/>
    <mergeCell ref="L388:M388"/>
    <mergeCell ref="N388:Q388"/>
    <mergeCell ref="F389:I389"/>
    <mergeCell ref="L389:M389"/>
    <mergeCell ref="N389:Q389"/>
    <mergeCell ref="F390:I390"/>
    <mergeCell ref="L390:M390"/>
    <mergeCell ref="N390:Q390"/>
    <mergeCell ref="F379:I379"/>
    <mergeCell ref="L379:M379"/>
    <mergeCell ref="N379:Q379"/>
    <mergeCell ref="F380:I380"/>
    <mergeCell ref="L380:M380"/>
    <mergeCell ref="N380:Q380"/>
    <mergeCell ref="F381:I381"/>
    <mergeCell ref="L381:M381"/>
    <mergeCell ref="N381:Q381"/>
    <mergeCell ref="F382:I382"/>
    <mergeCell ref="L382:M382"/>
    <mergeCell ref="N382:Q382"/>
    <mergeCell ref="F383:I383"/>
    <mergeCell ref="L383:M383"/>
    <mergeCell ref="N383:Q383"/>
    <mergeCell ref="F384:I384"/>
    <mergeCell ref="L384:M384"/>
    <mergeCell ref="N384:Q384"/>
    <mergeCell ref="F373:I373"/>
    <mergeCell ref="L373:M373"/>
    <mergeCell ref="N373:Q373"/>
    <mergeCell ref="F374:I374"/>
    <mergeCell ref="L374:M374"/>
    <mergeCell ref="N374:Q374"/>
    <mergeCell ref="F375:I375"/>
    <mergeCell ref="L375:M375"/>
    <mergeCell ref="N375:Q375"/>
    <mergeCell ref="F376:I376"/>
    <mergeCell ref="L376:M376"/>
    <mergeCell ref="N376:Q376"/>
    <mergeCell ref="F377:I377"/>
    <mergeCell ref="L377:M377"/>
    <mergeCell ref="N377:Q377"/>
    <mergeCell ref="F378:I378"/>
    <mergeCell ref="L378:M378"/>
    <mergeCell ref="N378:Q378"/>
    <mergeCell ref="F367:I367"/>
    <mergeCell ref="L367:M367"/>
    <mergeCell ref="N367:Q367"/>
    <mergeCell ref="F368:I368"/>
    <mergeCell ref="L368:M368"/>
    <mergeCell ref="N368:Q368"/>
    <mergeCell ref="F369:I369"/>
    <mergeCell ref="L369:M369"/>
    <mergeCell ref="N369:Q369"/>
    <mergeCell ref="F370:I370"/>
    <mergeCell ref="L370:M370"/>
    <mergeCell ref="N370:Q370"/>
    <mergeCell ref="F371:I371"/>
    <mergeCell ref="L371:M371"/>
    <mergeCell ref="N371:Q371"/>
    <mergeCell ref="F372:I372"/>
    <mergeCell ref="L372:M372"/>
    <mergeCell ref="N372:Q372"/>
    <mergeCell ref="F361:I361"/>
    <mergeCell ref="L361:M361"/>
    <mergeCell ref="N361:Q361"/>
    <mergeCell ref="F362:I362"/>
    <mergeCell ref="L362:M362"/>
    <mergeCell ref="N362:Q362"/>
    <mergeCell ref="F363:I363"/>
    <mergeCell ref="L363:M363"/>
    <mergeCell ref="N363:Q363"/>
    <mergeCell ref="F364:I364"/>
    <mergeCell ref="L364:M364"/>
    <mergeCell ref="N364:Q364"/>
    <mergeCell ref="F365:I365"/>
    <mergeCell ref="L365:M365"/>
    <mergeCell ref="N365:Q365"/>
    <mergeCell ref="F366:I366"/>
    <mergeCell ref="L366:M366"/>
    <mergeCell ref="N366:Q366"/>
    <mergeCell ref="F355:I355"/>
    <mergeCell ref="L355:M355"/>
    <mergeCell ref="N355:Q355"/>
    <mergeCell ref="F356:I356"/>
    <mergeCell ref="L356:M356"/>
    <mergeCell ref="N356:Q356"/>
    <mergeCell ref="F357:I357"/>
    <mergeCell ref="L357:M357"/>
    <mergeCell ref="N357:Q357"/>
    <mergeCell ref="F358:I358"/>
    <mergeCell ref="L358:M358"/>
    <mergeCell ref="N358:Q358"/>
    <mergeCell ref="F359:I359"/>
    <mergeCell ref="L359:M359"/>
    <mergeCell ref="N359:Q359"/>
    <mergeCell ref="F360:I360"/>
    <mergeCell ref="L360:M360"/>
    <mergeCell ref="N360:Q360"/>
    <mergeCell ref="F349:I349"/>
    <mergeCell ref="L349:M349"/>
    <mergeCell ref="N349:Q349"/>
    <mergeCell ref="F350:I350"/>
    <mergeCell ref="L350:M350"/>
    <mergeCell ref="N350:Q350"/>
    <mergeCell ref="F351:I351"/>
    <mergeCell ref="L351:M351"/>
    <mergeCell ref="N351:Q351"/>
    <mergeCell ref="F352:I352"/>
    <mergeCell ref="L352:M352"/>
    <mergeCell ref="N352:Q352"/>
    <mergeCell ref="F353:I353"/>
    <mergeCell ref="L353:M353"/>
    <mergeCell ref="N353:Q353"/>
    <mergeCell ref="F354:I354"/>
    <mergeCell ref="L354:M354"/>
    <mergeCell ref="N354:Q354"/>
    <mergeCell ref="F343:I343"/>
    <mergeCell ref="L343:M343"/>
    <mergeCell ref="N343:Q343"/>
    <mergeCell ref="F344:I344"/>
    <mergeCell ref="L344:M344"/>
    <mergeCell ref="N344:Q344"/>
    <mergeCell ref="F345:I345"/>
    <mergeCell ref="L345:M345"/>
    <mergeCell ref="N345:Q345"/>
    <mergeCell ref="F346:I346"/>
    <mergeCell ref="L346:M346"/>
    <mergeCell ref="N346:Q346"/>
    <mergeCell ref="F347:I347"/>
    <mergeCell ref="L347:M347"/>
    <mergeCell ref="N347:Q347"/>
    <mergeCell ref="F348:I348"/>
    <mergeCell ref="L348:M348"/>
    <mergeCell ref="N348:Q348"/>
    <mergeCell ref="F337:I337"/>
    <mergeCell ref="L337:M337"/>
    <mergeCell ref="N337:Q337"/>
    <mergeCell ref="F338:I338"/>
    <mergeCell ref="L338:M338"/>
    <mergeCell ref="N338:Q338"/>
    <mergeCell ref="F339:I339"/>
    <mergeCell ref="L339:M339"/>
    <mergeCell ref="N339:Q339"/>
    <mergeCell ref="F340:I340"/>
    <mergeCell ref="L340:M340"/>
    <mergeCell ref="N340:Q340"/>
    <mergeCell ref="F341:I341"/>
    <mergeCell ref="L341:M341"/>
    <mergeCell ref="N341:Q341"/>
    <mergeCell ref="F342:I342"/>
    <mergeCell ref="L342:M342"/>
    <mergeCell ref="N342:Q342"/>
    <mergeCell ref="F331:I331"/>
    <mergeCell ref="L331:M331"/>
    <mergeCell ref="N331:Q331"/>
    <mergeCell ref="F332:I332"/>
    <mergeCell ref="L332:M332"/>
    <mergeCell ref="N332:Q332"/>
    <mergeCell ref="F333:I333"/>
    <mergeCell ref="L333:M333"/>
    <mergeCell ref="N333:Q333"/>
    <mergeCell ref="F334:I334"/>
    <mergeCell ref="L334:M334"/>
    <mergeCell ref="N334:Q334"/>
    <mergeCell ref="F335:I335"/>
    <mergeCell ref="L335:M335"/>
    <mergeCell ref="N335:Q335"/>
    <mergeCell ref="F336:I336"/>
    <mergeCell ref="L336:M336"/>
    <mergeCell ref="N336:Q336"/>
    <mergeCell ref="F325:I325"/>
    <mergeCell ref="L325:M325"/>
    <mergeCell ref="N325:Q325"/>
    <mergeCell ref="F326:I326"/>
    <mergeCell ref="L326:M326"/>
    <mergeCell ref="N326:Q326"/>
    <mergeCell ref="F327:I327"/>
    <mergeCell ref="L327:M327"/>
    <mergeCell ref="N327:Q327"/>
    <mergeCell ref="F328:I328"/>
    <mergeCell ref="L328:M328"/>
    <mergeCell ref="N328:Q328"/>
    <mergeCell ref="F329:I329"/>
    <mergeCell ref="L329:M329"/>
    <mergeCell ref="N329:Q329"/>
    <mergeCell ref="F330:I330"/>
    <mergeCell ref="L330:M330"/>
    <mergeCell ref="N330:Q330"/>
    <mergeCell ref="F319:I319"/>
    <mergeCell ref="L319:M319"/>
    <mergeCell ref="N319:Q319"/>
    <mergeCell ref="F320:I320"/>
    <mergeCell ref="L320:M320"/>
    <mergeCell ref="N320:Q320"/>
    <mergeCell ref="F321:I321"/>
    <mergeCell ref="L321:M321"/>
    <mergeCell ref="N321:Q321"/>
    <mergeCell ref="F322:I322"/>
    <mergeCell ref="L322:M322"/>
    <mergeCell ref="N322:Q322"/>
    <mergeCell ref="F323:I323"/>
    <mergeCell ref="L323:M323"/>
    <mergeCell ref="N323:Q323"/>
    <mergeCell ref="F324:I324"/>
    <mergeCell ref="L324:M324"/>
    <mergeCell ref="N324:Q324"/>
    <mergeCell ref="F313:I313"/>
    <mergeCell ref="L313:M313"/>
    <mergeCell ref="N313:Q313"/>
    <mergeCell ref="F314:I314"/>
    <mergeCell ref="L314:M314"/>
    <mergeCell ref="N314:Q314"/>
    <mergeCell ref="F315:I315"/>
    <mergeCell ref="L315:M315"/>
    <mergeCell ref="N315:Q315"/>
    <mergeCell ref="F316:I316"/>
    <mergeCell ref="L316:M316"/>
    <mergeCell ref="N316:Q316"/>
    <mergeCell ref="F317:I317"/>
    <mergeCell ref="L317:M317"/>
    <mergeCell ref="N317:Q317"/>
    <mergeCell ref="F318:I318"/>
    <mergeCell ref="L318:M318"/>
    <mergeCell ref="N318:Q318"/>
    <mergeCell ref="F307:I307"/>
    <mergeCell ref="L307:M307"/>
    <mergeCell ref="N307:Q307"/>
    <mergeCell ref="F308:I308"/>
    <mergeCell ref="L308:M308"/>
    <mergeCell ref="N308:Q308"/>
    <mergeCell ref="F309:I309"/>
    <mergeCell ref="L309:M309"/>
    <mergeCell ref="N309:Q309"/>
    <mergeCell ref="F310:I310"/>
    <mergeCell ref="L310:M310"/>
    <mergeCell ref="N310:Q310"/>
    <mergeCell ref="F311:I311"/>
    <mergeCell ref="L311:M311"/>
    <mergeCell ref="N311:Q311"/>
    <mergeCell ref="F312:I312"/>
    <mergeCell ref="L312:M312"/>
    <mergeCell ref="N312:Q312"/>
    <mergeCell ref="F301:I301"/>
    <mergeCell ref="L301:M301"/>
    <mergeCell ref="N301:Q301"/>
    <mergeCell ref="F302:I302"/>
    <mergeCell ref="L302:M302"/>
    <mergeCell ref="N302:Q302"/>
    <mergeCell ref="F303:I303"/>
    <mergeCell ref="L303:M303"/>
    <mergeCell ref="N303:Q303"/>
    <mergeCell ref="F304:I304"/>
    <mergeCell ref="L304:M304"/>
    <mergeCell ref="N304:Q304"/>
    <mergeCell ref="F305:I305"/>
    <mergeCell ref="L305:M305"/>
    <mergeCell ref="N305:Q305"/>
    <mergeCell ref="F306:I306"/>
    <mergeCell ref="L306:M306"/>
    <mergeCell ref="N306:Q306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F299:I299"/>
    <mergeCell ref="L299:M299"/>
    <mergeCell ref="N299:Q299"/>
    <mergeCell ref="F300:I300"/>
    <mergeCell ref="L300:M300"/>
    <mergeCell ref="N300:Q300"/>
    <mergeCell ref="F289:I289"/>
    <mergeCell ref="L289:M289"/>
    <mergeCell ref="N289:Q289"/>
    <mergeCell ref="F290:I290"/>
    <mergeCell ref="L290:M290"/>
    <mergeCell ref="N290:Q290"/>
    <mergeCell ref="F291:I291"/>
    <mergeCell ref="L291:M291"/>
    <mergeCell ref="N291:Q291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N287:Q287"/>
    <mergeCell ref="F288:I288"/>
    <mergeCell ref="L288:M288"/>
    <mergeCell ref="N288:Q288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15:I115"/>
    <mergeCell ref="L115:M115"/>
    <mergeCell ref="N115:Q115"/>
    <mergeCell ref="F116:I116"/>
    <mergeCell ref="L116:M116"/>
    <mergeCell ref="N116:Q116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N89:Q89"/>
    <mergeCell ref="N90:Q90"/>
    <mergeCell ref="N92:Q92"/>
    <mergeCell ref="L94:Q94"/>
    <mergeCell ref="C100:Q100"/>
    <mergeCell ref="F102:P102"/>
    <mergeCell ref="F103:P103"/>
    <mergeCell ref="M105:P105"/>
    <mergeCell ref="M107:Q107"/>
    <mergeCell ref="M108:Q108"/>
    <mergeCell ref="F110:I110"/>
    <mergeCell ref="L110:M110"/>
    <mergeCell ref="N110:Q110"/>
    <mergeCell ref="F114:I114"/>
    <mergeCell ref="L114:M114"/>
    <mergeCell ref="N114:Q114"/>
    <mergeCell ref="N111:Q111"/>
    <mergeCell ref="N112:Q112"/>
    <mergeCell ref="N113:Q11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F625:I625"/>
    <mergeCell ref="L625:M625"/>
    <mergeCell ref="N625:Q625"/>
    <mergeCell ref="F626:I626"/>
    <mergeCell ref="L626:M626"/>
    <mergeCell ref="N626:Q626"/>
    <mergeCell ref="F627:I627"/>
    <mergeCell ref="L627:M627"/>
    <mergeCell ref="N627:Q627"/>
    <mergeCell ref="F628:I628"/>
    <mergeCell ref="L628:M628"/>
    <mergeCell ref="N628:Q628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</mergeCells>
  <hyperlinks>
    <hyperlink ref="F1:G1" location="C2" display="1) Krycí list rozpočtu"/>
    <hyperlink ref="H1:K1" location="C86" display="2) Rekapitulace rozpočtu"/>
    <hyperlink ref="L1" location="C11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62"/>
  <sheetViews>
    <sheetView showGridLines="0" workbookViewId="0" topLeftCell="A1">
      <pane ySplit="1" topLeftCell="A244" activePane="bottomLeft" state="frozen"/>
      <selection pane="bottomLeft" activeCell="F257" sqref="F257:I257"/>
    </sheetView>
  </sheetViews>
  <sheetFormatPr defaultColWidth="9.33203125" defaultRowHeight="13.5"/>
  <cols>
    <col min="1" max="1" width="8.33203125" style="171" customWidth="1"/>
    <col min="2" max="2" width="1.66796875" style="171" customWidth="1"/>
    <col min="3" max="3" width="4.16015625" style="171" customWidth="1"/>
    <col min="4" max="4" width="4.33203125" style="171" customWidth="1"/>
    <col min="5" max="5" width="17.16015625" style="171" customWidth="1"/>
    <col min="6" max="7" width="11.16015625" style="171" customWidth="1"/>
    <col min="8" max="8" width="12.5" style="171" customWidth="1"/>
    <col min="9" max="9" width="7" style="171" customWidth="1"/>
    <col min="10" max="10" width="5.16015625" style="171" customWidth="1"/>
    <col min="11" max="11" width="11.5" style="171" customWidth="1"/>
    <col min="12" max="12" width="12" style="171" customWidth="1"/>
    <col min="13" max="14" width="6" style="171" customWidth="1"/>
    <col min="15" max="15" width="2" style="171" customWidth="1"/>
    <col min="16" max="16" width="12.5" style="171" customWidth="1"/>
    <col min="17" max="17" width="4.16015625" style="171" customWidth="1"/>
    <col min="18" max="18" width="1.66796875" style="171" customWidth="1"/>
    <col min="19" max="19" width="8.16015625" style="171" customWidth="1"/>
    <col min="20" max="20" width="29.66015625" style="171" hidden="1" customWidth="1"/>
    <col min="21" max="21" width="16.33203125" style="171" hidden="1" customWidth="1"/>
    <col min="22" max="22" width="12.33203125" style="176" customWidth="1"/>
    <col min="23" max="23" width="16.33203125" style="171" hidden="1" customWidth="1"/>
    <col min="24" max="24" width="12.16015625" style="171" hidden="1" customWidth="1"/>
    <col min="25" max="25" width="15" style="171" hidden="1" customWidth="1"/>
    <col min="26" max="26" width="11" style="171" hidden="1" customWidth="1"/>
    <col min="27" max="27" width="15" style="171" hidden="1" customWidth="1"/>
    <col min="28" max="28" width="16.33203125" style="171" customWidth="1"/>
    <col min="29" max="29" width="11" style="171" customWidth="1"/>
    <col min="30" max="30" width="15" style="171" customWidth="1"/>
    <col min="31" max="31" width="16.33203125" style="171" customWidth="1"/>
    <col min="32" max="43" width="9.33203125" style="171" customWidth="1"/>
    <col min="44" max="65" width="9.33203125" style="171" hidden="1" customWidth="1"/>
    <col min="66" max="16384" width="9.33203125" style="171" customWidth="1"/>
  </cols>
  <sheetData>
    <row r="1" spans="1:66" ht="21.75" customHeight="1">
      <c r="A1" s="97"/>
      <c r="B1" s="11"/>
      <c r="C1" s="11"/>
      <c r="D1" s="12" t="s">
        <v>1</v>
      </c>
      <c r="E1" s="11"/>
      <c r="F1" s="13" t="s">
        <v>88</v>
      </c>
      <c r="G1" s="13"/>
      <c r="H1" s="351" t="s">
        <v>89</v>
      </c>
      <c r="I1" s="351"/>
      <c r="J1" s="351"/>
      <c r="K1" s="351"/>
      <c r="L1" s="13" t="s">
        <v>90</v>
      </c>
      <c r="M1" s="11"/>
      <c r="N1" s="11"/>
      <c r="O1" s="12" t="s">
        <v>91</v>
      </c>
      <c r="P1" s="11"/>
      <c r="Q1" s="11"/>
      <c r="R1" s="11"/>
      <c r="S1" s="13" t="s">
        <v>92</v>
      </c>
      <c r="T1" s="13"/>
      <c r="U1" s="97"/>
      <c r="V1" s="142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</row>
    <row r="2" spans="3:46" ht="36.95" customHeight="1">
      <c r="C2" s="312" t="s">
        <v>7</v>
      </c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T2" s="172" t="s">
        <v>80</v>
      </c>
    </row>
    <row r="3" spans="2:46" ht="6.95" customHeight="1">
      <c r="B3" s="173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5"/>
      <c r="AT3" s="172" t="s">
        <v>93</v>
      </c>
    </row>
    <row r="4" spans="2:46" ht="36.95" customHeight="1">
      <c r="B4" s="177"/>
      <c r="C4" s="314" t="s">
        <v>94</v>
      </c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178"/>
      <c r="T4" s="179" t="s">
        <v>13</v>
      </c>
      <c r="AT4" s="172" t="s">
        <v>6</v>
      </c>
    </row>
    <row r="5" spans="2:18" ht="6.95" customHeight="1">
      <c r="B5" s="177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78"/>
    </row>
    <row r="6" spans="2:18" ht="25.35" customHeight="1">
      <c r="B6" s="177"/>
      <c r="C6" s="180"/>
      <c r="D6" s="181" t="s">
        <v>17</v>
      </c>
      <c r="E6" s="180"/>
      <c r="F6" s="316" t="str">
        <f>'Rekapitulace stavby'!K6</f>
        <v>VŠE - Stavební práce - profese</v>
      </c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180"/>
      <c r="R6" s="178"/>
    </row>
    <row r="7" spans="2:18" s="182" customFormat="1" ht="32.85" customHeight="1">
      <c r="B7" s="183"/>
      <c r="C7" s="184"/>
      <c r="D7" s="185" t="s">
        <v>95</v>
      </c>
      <c r="E7" s="184"/>
      <c r="F7" s="318" t="s">
        <v>6896</v>
      </c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184"/>
      <c r="R7" s="186"/>
    </row>
    <row r="8" spans="2:18" s="182" customFormat="1" ht="14.45" customHeight="1">
      <c r="B8" s="183"/>
      <c r="C8" s="184"/>
      <c r="D8" s="181" t="s">
        <v>18</v>
      </c>
      <c r="E8" s="184"/>
      <c r="F8" s="187" t="s">
        <v>5</v>
      </c>
      <c r="G8" s="184"/>
      <c r="H8" s="184"/>
      <c r="I8" s="184"/>
      <c r="J8" s="184"/>
      <c r="K8" s="184"/>
      <c r="L8" s="184"/>
      <c r="M8" s="181" t="s">
        <v>19</v>
      </c>
      <c r="N8" s="184"/>
      <c r="O8" s="187" t="s">
        <v>5</v>
      </c>
      <c r="P8" s="184"/>
      <c r="Q8" s="184"/>
      <c r="R8" s="186"/>
    </row>
    <row r="9" spans="2:18" s="182" customFormat="1" ht="14.45" customHeight="1">
      <c r="B9" s="183"/>
      <c r="C9" s="184"/>
      <c r="D9" s="181" t="s">
        <v>20</v>
      </c>
      <c r="E9" s="184"/>
      <c r="F9" s="187" t="s">
        <v>21</v>
      </c>
      <c r="G9" s="184"/>
      <c r="H9" s="184"/>
      <c r="I9" s="184"/>
      <c r="J9" s="184"/>
      <c r="K9" s="184"/>
      <c r="L9" s="184"/>
      <c r="M9" s="181" t="s">
        <v>22</v>
      </c>
      <c r="N9" s="184"/>
      <c r="O9" s="320" t="str">
        <f>'Rekapitulace stavby'!AN8</f>
        <v>5.10.2017</v>
      </c>
      <c r="P9" s="320"/>
      <c r="Q9" s="184"/>
      <c r="R9" s="186"/>
    </row>
    <row r="10" spans="2:18" s="182" customFormat="1" ht="10.9" customHeight="1">
      <c r="B10" s="183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6"/>
    </row>
    <row r="11" spans="2:18" s="182" customFormat="1" ht="14.45" customHeight="1">
      <c r="B11" s="183"/>
      <c r="C11" s="184"/>
      <c r="D11" s="181" t="s">
        <v>24</v>
      </c>
      <c r="E11" s="184"/>
      <c r="F11" s="184"/>
      <c r="G11" s="184"/>
      <c r="H11" s="184"/>
      <c r="I11" s="184"/>
      <c r="J11" s="184"/>
      <c r="K11" s="184"/>
      <c r="L11" s="184"/>
      <c r="M11" s="181" t="s">
        <v>25</v>
      </c>
      <c r="N11" s="184"/>
      <c r="O11" s="321" t="str">
        <f>IF('Rekapitulace stavby'!AN10="","",'Rekapitulace stavby'!AN10)</f>
        <v/>
      </c>
      <c r="P11" s="321"/>
      <c r="Q11" s="184"/>
      <c r="R11" s="186"/>
    </row>
    <row r="12" spans="2:18" s="182" customFormat="1" ht="18" customHeight="1">
      <c r="B12" s="183"/>
      <c r="C12" s="184"/>
      <c r="D12" s="184"/>
      <c r="E12" s="187" t="str">
        <f>IF('Rekapitulace stavby'!E11="","",'Rekapitulace stavby'!E11)</f>
        <v xml:space="preserve"> </v>
      </c>
      <c r="F12" s="184"/>
      <c r="G12" s="184"/>
      <c r="H12" s="184"/>
      <c r="I12" s="184"/>
      <c r="J12" s="184"/>
      <c r="K12" s="184"/>
      <c r="L12" s="184"/>
      <c r="M12" s="181" t="s">
        <v>26</v>
      </c>
      <c r="N12" s="184"/>
      <c r="O12" s="321" t="str">
        <f>IF('Rekapitulace stavby'!AN11="","",'Rekapitulace stavby'!AN11)</f>
        <v/>
      </c>
      <c r="P12" s="321"/>
      <c r="Q12" s="184"/>
      <c r="R12" s="186"/>
    </row>
    <row r="13" spans="2:18" s="182" customFormat="1" ht="6.95" customHeight="1">
      <c r="B13" s="183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6"/>
    </row>
    <row r="14" spans="2:18" s="182" customFormat="1" ht="14.45" customHeight="1">
      <c r="B14" s="183"/>
      <c r="C14" s="184"/>
      <c r="D14" s="181" t="s">
        <v>27</v>
      </c>
      <c r="E14" s="184"/>
      <c r="F14" s="184"/>
      <c r="G14" s="184"/>
      <c r="H14" s="184"/>
      <c r="I14" s="184"/>
      <c r="J14" s="184"/>
      <c r="K14" s="184"/>
      <c r="L14" s="184"/>
      <c r="M14" s="181" t="s">
        <v>25</v>
      </c>
      <c r="N14" s="184"/>
      <c r="O14" s="321" t="str">
        <f>IF('Rekapitulace stavby'!AN13="","",'Rekapitulace stavby'!AN13)</f>
        <v/>
      </c>
      <c r="P14" s="321"/>
      <c r="Q14" s="184"/>
      <c r="R14" s="186"/>
    </row>
    <row r="15" spans="2:18" s="182" customFormat="1" ht="18" customHeight="1">
      <c r="B15" s="183"/>
      <c r="C15" s="184"/>
      <c r="D15" s="184"/>
      <c r="E15" s="187" t="str">
        <f>IF('Rekapitulace stavby'!E14="","",'Rekapitulace stavby'!E14)</f>
        <v xml:space="preserve"> </v>
      </c>
      <c r="F15" s="184"/>
      <c r="G15" s="184"/>
      <c r="H15" s="184"/>
      <c r="I15" s="184"/>
      <c r="J15" s="184"/>
      <c r="K15" s="184"/>
      <c r="L15" s="184"/>
      <c r="M15" s="181" t="s">
        <v>26</v>
      </c>
      <c r="N15" s="184"/>
      <c r="O15" s="321" t="str">
        <f>IF('Rekapitulace stavby'!AN14="","",'Rekapitulace stavby'!AN14)</f>
        <v/>
      </c>
      <c r="P15" s="321"/>
      <c r="Q15" s="184"/>
      <c r="R15" s="186"/>
    </row>
    <row r="16" spans="2:18" s="182" customFormat="1" ht="6.95" customHeight="1">
      <c r="B16" s="183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6"/>
    </row>
    <row r="17" spans="2:18" s="182" customFormat="1" ht="14.45" customHeight="1">
      <c r="B17" s="183"/>
      <c r="C17" s="184"/>
      <c r="D17" s="181" t="s">
        <v>28</v>
      </c>
      <c r="E17" s="184"/>
      <c r="F17" s="184"/>
      <c r="G17" s="184"/>
      <c r="H17" s="184"/>
      <c r="I17" s="184"/>
      <c r="J17" s="184"/>
      <c r="K17" s="184"/>
      <c r="L17" s="184"/>
      <c r="M17" s="181" t="s">
        <v>25</v>
      </c>
      <c r="N17" s="184"/>
      <c r="O17" s="321" t="str">
        <f>IF('Rekapitulace stavby'!AN16="","",'Rekapitulace stavby'!AN16)</f>
        <v/>
      </c>
      <c r="P17" s="321"/>
      <c r="Q17" s="184"/>
      <c r="R17" s="186"/>
    </row>
    <row r="18" spans="2:18" s="182" customFormat="1" ht="18" customHeight="1">
      <c r="B18" s="183"/>
      <c r="C18" s="184"/>
      <c r="D18" s="184"/>
      <c r="E18" s="187" t="str">
        <f>IF('Rekapitulace stavby'!E17="","",'Rekapitulace stavby'!E17)</f>
        <v xml:space="preserve"> </v>
      </c>
      <c r="F18" s="184"/>
      <c r="G18" s="184"/>
      <c r="H18" s="184"/>
      <c r="I18" s="184"/>
      <c r="J18" s="184"/>
      <c r="K18" s="184"/>
      <c r="L18" s="184"/>
      <c r="M18" s="181" t="s">
        <v>26</v>
      </c>
      <c r="N18" s="184"/>
      <c r="O18" s="321" t="str">
        <f>IF('Rekapitulace stavby'!AN17="","",'Rekapitulace stavby'!AN17)</f>
        <v/>
      </c>
      <c r="P18" s="321"/>
      <c r="Q18" s="184"/>
      <c r="R18" s="186"/>
    </row>
    <row r="19" spans="2:18" s="182" customFormat="1" ht="6.95" customHeight="1">
      <c r="B19" s="183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6"/>
    </row>
    <row r="20" spans="2:18" s="182" customFormat="1" ht="14.45" customHeight="1">
      <c r="B20" s="183"/>
      <c r="C20" s="184"/>
      <c r="D20" s="181" t="s">
        <v>30</v>
      </c>
      <c r="E20" s="184"/>
      <c r="F20" s="184"/>
      <c r="G20" s="184"/>
      <c r="H20" s="184"/>
      <c r="I20" s="184"/>
      <c r="J20" s="184"/>
      <c r="K20" s="184"/>
      <c r="L20" s="184"/>
      <c r="M20" s="181" t="s">
        <v>25</v>
      </c>
      <c r="N20" s="184"/>
      <c r="O20" s="321" t="str">
        <f>IF('Rekapitulace stavby'!AN19="","",'Rekapitulace stavby'!AN19)</f>
        <v/>
      </c>
      <c r="P20" s="321"/>
      <c r="Q20" s="184"/>
      <c r="R20" s="186"/>
    </row>
    <row r="21" spans="2:18" s="182" customFormat="1" ht="18" customHeight="1">
      <c r="B21" s="183"/>
      <c r="C21" s="184"/>
      <c r="D21" s="184"/>
      <c r="E21" s="187" t="str">
        <f>IF('Rekapitulace stavby'!E20="","",'Rekapitulace stavby'!E20)</f>
        <v xml:space="preserve"> </v>
      </c>
      <c r="F21" s="184"/>
      <c r="G21" s="184"/>
      <c r="H21" s="184"/>
      <c r="I21" s="184"/>
      <c r="J21" s="184"/>
      <c r="K21" s="184"/>
      <c r="L21" s="184"/>
      <c r="M21" s="181" t="s">
        <v>26</v>
      </c>
      <c r="N21" s="184"/>
      <c r="O21" s="321" t="str">
        <f>IF('Rekapitulace stavby'!AN20="","",'Rekapitulace stavby'!AN20)</f>
        <v/>
      </c>
      <c r="P21" s="321"/>
      <c r="Q21" s="184"/>
      <c r="R21" s="186"/>
    </row>
    <row r="22" spans="2:18" s="182" customFormat="1" ht="6.95" customHeight="1">
      <c r="B22" s="183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6"/>
    </row>
    <row r="23" spans="2:18" s="182" customFormat="1" ht="14.45" customHeight="1">
      <c r="B23" s="183"/>
      <c r="C23" s="184"/>
      <c r="D23" s="181" t="s">
        <v>31</v>
      </c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6"/>
    </row>
    <row r="24" spans="2:18" s="182" customFormat="1" ht="28.5" customHeight="1">
      <c r="B24" s="183"/>
      <c r="C24" s="184"/>
      <c r="D24" s="184"/>
      <c r="E24" s="322" t="s">
        <v>137</v>
      </c>
      <c r="F24" s="322"/>
      <c r="G24" s="322"/>
      <c r="H24" s="322"/>
      <c r="I24" s="322"/>
      <c r="J24" s="322"/>
      <c r="K24" s="322"/>
      <c r="L24" s="322"/>
      <c r="M24" s="184"/>
      <c r="N24" s="184"/>
      <c r="O24" s="184"/>
      <c r="P24" s="184"/>
      <c r="Q24" s="184"/>
      <c r="R24" s="186"/>
    </row>
    <row r="25" spans="2:18" s="182" customFormat="1" ht="6.95" customHeight="1">
      <c r="B25" s="183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6"/>
    </row>
    <row r="26" spans="2:18" s="182" customFormat="1" ht="6.95" customHeight="1">
      <c r="B26" s="183"/>
      <c r="C26" s="184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4"/>
      <c r="R26" s="186"/>
    </row>
    <row r="27" spans="2:18" s="182" customFormat="1" ht="14.45" customHeight="1">
      <c r="B27" s="183"/>
      <c r="C27" s="184"/>
      <c r="D27" s="189" t="s">
        <v>96</v>
      </c>
      <c r="E27" s="184"/>
      <c r="F27" s="184"/>
      <c r="G27" s="184"/>
      <c r="H27" s="184"/>
      <c r="I27" s="184"/>
      <c r="J27" s="184"/>
      <c r="K27" s="184"/>
      <c r="L27" s="184"/>
      <c r="M27" s="323">
        <f>N88</f>
        <v>0</v>
      </c>
      <c r="N27" s="323"/>
      <c r="O27" s="323"/>
      <c r="P27" s="323"/>
      <c r="Q27" s="184"/>
      <c r="R27" s="186"/>
    </row>
    <row r="28" spans="2:18" s="182" customFormat="1" ht="14.45" customHeight="1">
      <c r="B28" s="183"/>
      <c r="C28" s="184"/>
      <c r="D28" s="190" t="s">
        <v>97</v>
      </c>
      <c r="E28" s="184"/>
      <c r="F28" s="184"/>
      <c r="G28" s="184"/>
      <c r="H28" s="184"/>
      <c r="I28" s="184"/>
      <c r="J28" s="184"/>
      <c r="K28" s="184"/>
      <c r="L28" s="184"/>
      <c r="M28" s="323">
        <f>N93</f>
        <v>0</v>
      </c>
      <c r="N28" s="323"/>
      <c r="O28" s="323"/>
      <c r="P28" s="323"/>
      <c r="Q28" s="184"/>
      <c r="R28" s="186"/>
    </row>
    <row r="29" spans="2:18" s="182" customFormat="1" ht="6.95" customHeight="1">
      <c r="B29" s="183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6"/>
    </row>
    <row r="30" spans="2:18" s="182" customFormat="1" ht="25.35" customHeight="1">
      <c r="B30" s="183"/>
      <c r="C30" s="184"/>
      <c r="D30" s="191" t="s">
        <v>34</v>
      </c>
      <c r="E30" s="184"/>
      <c r="F30" s="184"/>
      <c r="G30" s="184"/>
      <c r="H30" s="184"/>
      <c r="I30" s="184"/>
      <c r="J30" s="184"/>
      <c r="K30" s="184"/>
      <c r="L30" s="184"/>
      <c r="M30" s="324">
        <f>ROUND(M27+M28,2)</f>
        <v>0</v>
      </c>
      <c r="N30" s="319"/>
      <c r="O30" s="319"/>
      <c r="P30" s="319"/>
      <c r="Q30" s="184"/>
      <c r="R30" s="186"/>
    </row>
    <row r="31" spans="2:18" s="182" customFormat="1" ht="6.95" customHeight="1">
      <c r="B31" s="183"/>
      <c r="C31" s="184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4"/>
      <c r="R31" s="186"/>
    </row>
    <row r="32" spans="2:18" s="182" customFormat="1" ht="14.45" customHeight="1">
      <c r="B32" s="183"/>
      <c r="C32" s="184"/>
      <c r="D32" s="192" t="s">
        <v>35</v>
      </c>
      <c r="E32" s="192" t="s">
        <v>36</v>
      </c>
      <c r="F32" s="193">
        <v>0.21</v>
      </c>
      <c r="G32" s="194" t="s">
        <v>37</v>
      </c>
      <c r="H32" s="325">
        <f>ROUND((SUM(BE93:BE94)+SUM(BE112:BE258)),2)</f>
        <v>0</v>
      </c>
      <c r="I32" s="319"/>
      <c r="J32" s="319"/>
      <c r="K32" s="184"/>
      <c r="L32" s="184"/>
      <c r="M32" s="325">
        <f>ROUND(ROUND((SUM(BE93:BE94)+SUM(BE112:BE258)),2)*F32,2)</f>
        <v>0</v>
      </c>
      <c r="N32" s="319"/>
      <c r="O32" s="319"/>
      <c r="P32" s="319"/>
      <c r="Q32" s="184"/>
      <c r="R32" s="186"/>
    </row>
    <row r="33" spans="2:18" s="182" customFormat="1" ht="14.45" customHeight="1">
      <c r="B33" s="183"/>
      <c r="C33" s="184"/>
      <c r="D33" s="184"/>
      <c r="E33" s="192" t="s">
        <v>38</v>
      </c>
      <c r="F33" s="193">
        <v>0.15</v>
      </c>
      <c r="G33" s="194" t="s">
        <v>37</v>
      </c>
      <c r="H33" s="325">
        <f>ROUND((SUM(BF93:BF94)+SUM(BF112:BF258)),2)</f>
        <v>0</v>
      </c>
      <c r="I33" s="319"/>
      <c r="J33" s="319"/>
      <c r="K33" s="184"/>
      <c r="L33" s="184"/>
      <c r="M33" s="325">
        <f>ROUND(ROUND((SUM(BF93:BF94)+SUM(BF112:BF258)),2)*F33,2)</f>
        <v>0</v>
      </c>
      <c r="N33" s="319"/>
      <c r="O33" s="319"/>
      <c r="P33" s="319"/>
      <c r="Q33" s="184"/>
      <c r="R33" s="186"/>
    </row>
    <row r="34" spans="2:18" s="182" customFormat="1" ht="14.45" customHeight="1" hidden="1">
      <c r="B34" s="183"/>
      <c r="C34" s="184"/>
      <c r="D34" s="184"/>
      <c r="E34" s="192" t="s">
        <v>39</v>
      </c>
      <c r="F34" s="193">
        <v>0.21</v>
      </c>
      <c r="G34" s="194" t="s">
        <v>37</v>
      </c>
      <c r="H34" s="325">
        <f>ROUND((SUM(BG93:BG94)+SUM(BG112:BG258)),2)</f>
        <v>0</v>
      </c>
      <c r="I34" s="319"/>
      <c r="J34" s="319"/>
      <c r="K34" s="184"/>
      <c r="L34" s="184"/>
      <c r="M34" s="325">
        <v>0</v>
      </c>
      <c r="N34" s="319"/>
      <c r="O34" s="319"/>
      <c r="P34" s="319"/>
      <c r="Q34" s="184"/>
      <c r="R34" s="186"/>
    </row>
    <row r="35" spans="2:18" s="182" customFormat="1" ht="14.45" customHeight="1" hidden="1">
      <c r="B35" s="183"/>
      <c r="C35" s="184"/>
      <c r="D35" s="184"/>
      <c r="E35" s="192" t="s">
        <v>40</v>
      </c>
      <c r="F35" s="193">
        <v>0.15</v>
      </c>
      <c r="G35" s="194" t="s">
        <v>37</v>
      </c>
      <c r="H35" s="325">
        <f>ROUND((SUM(BH93:BH94)+SUM(BH112:BH258)),2)</f>
        <v>0</v>
      </c>
      <c r="I35" s="319"/>
      <c r="J35" s="319"/>
      <c r="K35" s="184"/>
      <c r="L35" s="184"/>
      <c r="M35" s="325">
        <v>0</v>
      </c>
      <c r="N35" s="319"/>
      <c r="O35" s="319"/>
      <c r="P35" s="319"/>
      <c r="Q35" s="184"/>
      <c r="R35" s="186"/>
    </row>
    <row r="36" spans="2:18" s="182" customFormat="1" ht="14.45" customHeight="1" hidden="1">
      <c r="B36" s="183"/>
      <c r="C36" s="184"/>
      <c r="D36" s="184"/>
      <c r="E36" s="192" t="s">
        <v>41</v>
      </c>
      <c r="F36" s="193">
        <v>0</v>
      </c>
      <c r="G36" s="194" t="s">
        <v>37</v>
      </c>
      <c r="H36" s="325">
        <f>ROUND((SUM(BI93:BI94)+SUM(BI112:BI258)),2)</f>
        <v>0</v>
      </c>
      <c r="I36" s="319"/>
      <c r="J36" s="319"/>
      <c r="K36" s="184"/>
      <c r="L36" s="184"/>
      <c r="M36" s="325">
        <v>0</v>
      </c>
      <c r="N36" s="319"/>
      <c r="O36" s="319"/>
      <c r="P36" s="319"/>
      <c r="Q36" s="184"/>
      <c r="R36" s="186"/>
    </row>
    <row r="37" spans="2:18" s="182" customFormat="1" ht="6.95" customHeight="1">
      <c r="B37" s="183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6"/>
    </row>
    <row r="38" spans="2:18" s="182" customFormat="1" ht="25.35" customHeight="1">
      <c r="B38" s="183"/>
      <c r="C38" s="195"/>
      <c r="D38" s="196" t="s">
        <v>42</v>
      </c>
      <c r="E38" s="197"/>
      <c r="F38" s="197"/>
      <c r="G38" s="198" t="s">
        <v>43</v>
      </c>
      <c r="H38" s="199" t="s">
        <v>44</v>
      </c>
      <c r="I38" s="197"/>
      <c r="J38" s="197"/>
      <c r="K38" s="197"/>
      <c r="L38" s="326">
        <f>SUM(M30:M36)</f>
        <v>0</v>
      </c>
      <c r="M38" s="326"/>
      <c r="N38" s="326"/>
      <c r="O38" s="326"/>
      <c r="P38" s="327"/>
      <c r="Q38" s="195"/>
      <c r="R38" s="186"/>
    </row>
    <row r="39" spans="2:18" s="182" customFormat="1" ht="14.45" customHeight="1">
      <c r="B39" s="183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6"/>
    </row>
    <row r="40" spans="2:18" s="182" customFormat="1" ht="14.45" customHeight="1">
      <c r="B40" s="183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6"/>
    </row>
    <row r="41" spans="2:18" ht="13.5">
      <c r="B41" s="177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78"/>
    </row>
    <row r="42" spans="2:18" ht="13.5">
      <c r="B42" s="177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78"/>
    </row>
    <row r="43" spans="2:18" ht="13.5">
      <c r="B43" s="177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78"/>
    </row>
    <row r="44" spans="2:18" ht="13.5">
      <c r="B44" s="177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78"/>
    </row>
    <row r="45" spans="2:18" ht="13.5">
      <c r="B45" s="177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78"/>
    </row>
    <row r="46" spans="2:18" ht="13.5">
      <c r="B46" s="177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78"/>
    </row>
    <row r="47" spans="2:18" ht="13.5">
      <c r="B47" s="177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78"/>
    </row>
    <row r="48" spans="2:18" ht="13.5">
      <c r="B48" s="177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78"/>
    </row>
    <row r="49" spans="2:18" ht="13.5">
      <c r="B49" s="177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78"/>
    </row>
    <row r="50" spans="2:18" s="182" customFormat="1" ht="15">
      <c r="B50" s="183"/>
      <c r="C50" s="184"/>
      <c r="D50" s="200" t="s">
        <v>45</v>
      </c>
      <c r="E50" s="188"/>
      <c r="F50" s="188"/>
      <c r="G50" s="188"/>
      <c r="H50" s="201"/>
      <c r="I50" s="184"/>
      <c r="J50" s="200" t="s">
        <v>46</v>
      </c>
      <c r="K50" s="188"/>
      <c r="L50" s="188"/>
      <c r="M50" s="188"/>
      <c r="N50" s="188"/>
      <c r="O50" s="188"/>
      <c r="P50" s="201"/>
      <c r="Q50" s="184"/>
      <c r="R50" s="186"/>
    </row>
    <row r="51" spans="2:18" ht="13.5">
      <c r="B51" s="177"/>
      <c r="C51" s="180"/>
      <c r="D51" s="202"/>
      <c r="E51" s="180"/>
      <c r="F51" s="180"/>
      <c r="G51" s="180"/>
      <c r="H51" s="203"/>
      <c r="I51" s="180"/>
      <c r="J51" s="202"/>
      <c r="K51" s="180"/>
      <c r="L51" s="180"/>
      <c r="M51" s="180"/>
      <c r="N51" s="180"/>
      <c r="O51" s="180"/>
      <c r="P51" s="203"/>
      <c r="Q51" s="180"/>
      <c r="R51" s="178"/>
    </row>
    <row r="52" spans="2:18" ht="13.5">
      <c r="B52" s="177"/>
      <c r="C52" s="180"/>
      <c r="D52" s="202"/>
      <c r="E52" s="180"/>
      <c r="F52" s="180"/>
      <c r="G52" s="180"/>
      <c r="H52" s="203"/>
      <c r="I52" s="180"/>
      <c r="J52" s="202"/>
      <c r="K52" s="180"/>
      <c r="L52" s="180"/>
      <c r="M52" s="180"/>
      <c r="N52" s="180"/>
      <c r="O52" s="180"/>
      <c r="P52" s="203"/>
      <c r="Q52" s="180"/>
      <c r="R52" s="178"/>
    </row>
    <row r="53" spans="2:18" ht="13.5">
      <c r="B53" s="177"/>
      <c r="C53" s="180"/>
      <c r="D53" s="202"/>
      <c r="E53" s="180"/>
      <c r="F53" s="180"/>
      <c r="G53" s="180"/>
      <c r="H53" s="203"/>
      <c r="I53" s="180"/>
      <c r="J53" s="202"/>
      <c r="K53" s="180"/>
      <c r="L53" s="180"/>
      <c r="M53" s="180"/>
      <c r="N53" s="180"/>
      <c r="O53" s="180"/>
      <c r="P53" s="203"/>
      <c r="Q53" s="180"/>
      <c r="R53" s="178"/>
    </row>
    <row r="54" spans="2:18" ht="13.5">
      <c r="B54" s="177"/>
      <c r="C54" s="180"/>
      <c r="D54" s="202"/>
      <c r="E54" s="180"/>
      <c r="F54" s="180"/>
      <c r="G54" s="180"/>
      <c r="H54" s="203"/>
      <c r="I54" s="180"/>
      <c r="J54" s="202"/>
      <c r="K54" s="180"/>
      <c r="L54" s="180"/>
      <c r="M54" s="180"/>
      <c r="N54" s="180"/>
      <c r="O54" s="180"/>
      <c r="P54" s="203"/>
      <c r="Q54" s="180"/>
      <c r="R54" s="178"/>
    </row>
    <row r="55" spans="2:18" ht="13.5">
      <c r="B55" s="177"/>
      <c r="C55" s="180"/>
      <c r="D55" s="202"/>
      <c r="E55" s="180"/>
      <c r="F55" s="180"/>
      <c r="G55" s="180"/>
      <c r="H55" s="203"/>
      <c r="I55" s="180"/>
      <c r="J55" s="202"/>
      <c r="K55" s="180"/>
      <c r="L55" s="180"/>
      <c r="M55" s="180"/>
      <c r="N55" s="180"/>
      <c r="O55" s="180"/>
      <c r="P55" s="203"/>
      <c r="Q55" s="180"/>
      <c r="R55" s="178"/>
    </row>
    <row r="56" spans="2:18" ht="13.5">
      <c r="B56" s="177"/>
      <c r="C56" s="180"/>
      <c r="D56" s="202"/>
      <c r="E56" s="180"/>
      <c r="F56" s="180"/>
      <c r="G56" s="180"/>
      <c r="H56" s="203"/>
      <c r="I56" s="180"/>
      <c r="J56" s="202"/>
      <c r="K56" s="180"/>
      <c r="L56" s="180"/>
      <c r="M56" s="180"/>
      <c r="N56" s="180"/>
      <c r="O56" s="180"/>
      <c r="P56" s="203"/>
      <c r="Q56" s="180"/>
      <c r="R56" s="178"/>
    </row>
    <row r="57" spans="2:18" ht="13.5">
      <c r="B57" s="177"/>
      <c r="C57" s="180"/>
      <c r="D57" s="202"/>
      <c r="E57" s="180"/>
      <c r="F57" s="180"/>
      <c r="G57" s="180"/>
      <c r="H57" s="203"/>
      <c r="I57" s="180"/>
      <c r="J57" s="202"/>
      <c r="K57" s="180"/>
      <c r="L57" s="180"/>
      <c r="M57" s="180"/>
      <c r="N57" s="180"/>
      <c r="O57" s="180"/>
      <c r="P57" s="203"/>
      <c r="Q57" s="180"/>
      <c r="R57" s="178"/>
    </row>
    <row r="58" spans="2:18" ht="13.5">
      <c r="B58" s="177"/>
      <c r="C58" s="180"/>
      <c r="D58" s="202"/>
      <c r="E58" s="180"/>
      <c r="F58" s="180"/>
      <c r="G58" s="180"/>
      <c r="H58" s="203"/>
      <c r="I58" s="180"/>
      <c r="J58" s="202"/>
      <c r="K58" s="180"/>
      <c r="L58" s="180"/>
      <c r="M58" s="180"/>
      <c r="N58" s="180"/>
      <c r="O58" s="180"/>
      <c r="P58" s="203"/>
      <c r="Q58" s="180"/>
      <c r="R58" s="178"/>
    </row>
    <row r="59" spans="2:18" s="182" customFormat="1" ht="15">
      <c r="B59" s="183"/>
      <c r="C59" s="184"/>
      <c r="D59" s="204" t="s">
        <v>47</v>
      </c>
      <c r="E59" s="205"/>
      <c r="F59" s="205"/>
      <c r="G59" s="206" t="s">
        <v>48</v>
      </c>
      <c r="H59" s="207"/>
      <c r="I59" s="184"/>
      <c r="J59" s="204" t="s">
        <v>47</v>
      </c>
      <c r="K59" s="205"/>
      <c r="L59" s="205"/>
      <c r="M59" s="205"/>
      <c r="N59" s="206" t="s">
        <v>48</v>
      </c>
      <c r="O59" s="205"/>
      <c r="P59" s="207"/>
      <c r="Q59" s="184"/>
      <c r="R59" s="186"/>
    </row>
    <row r="60" spans="2:18" ht="13.5">
      <c r="B60" s="177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78"/>
    </row>
    <row r="61" spans="2:18" s="182" customFormat="1" ht="15">
      <c r="B61" s="183"/>
      <c r="C61" s="184"/>
      <c r="D61" s="200" t="s">
        <v>49</v>
      </c>
      <c r="E61" s="188"/>
      <c r="F61" s="188"/>
      <c r="G61" s="188"/>
      <c r="H61" s="201"/>
      <c r="I61" s="184"/>
      <c r="J61" s="200" t="s">
        <v>50</v>
      </c>
      <c r="K61" s="188"/>
      <c r="L61" s="188"/>
      <c r="M61" s="188"/>
      <c r="N61" s="188"/>
      <c r="O61" s="188"/>
      <c r="P61" s="201"/>
      <c r="Q61" s="184"/>
      <c r="R61" s="186"/>
    </row>
    <row r="62" spans="2:18" ht="13.5">
      <c r="B62" s="177"/>
      <c r="C62" s="180"/>
      <c r="D62" s="202"/>
      <c r="E62" s="180"/>
      <c r="F62" s="180"/>
      <c r="G62" s="180"/>
      <c r="H62" s="203"/>
      <c r="I62" s="180"/>
      <c r="J62" s="202"/>
      <c r="K62" s="180"/>
      <c r="L62" s="180"/>
      <c r="M62" s="180"/>
      <c r="N62" s="180"/>
      <c r="O62" s="180"/>
      <c r="P62" s="203"/>
      <c r="Q62" s="180"/>
      <c r="R62" s="178"/>
    </row>
    <row r="63" spans="2:18" ht="13.5">
      <c r="B63" s="177"/>
      <c r="C63" s="180"/>
      <c r="D63" s="202"/>
      <c r="E63" s="180"/>
      <c r="F63" s="180"/>
      <c r="G63" s="180"/>
      <c r="H63" s="203"/>
      <c r="I63" s="180"/>
      <c r="J63" s="202"/>
      <c r="K63" s="180"/>
      <c r="L63" s="180"/>
      <c r="M63" s="180"/>
      <c r="N63" s="180"/>
      <c r="O63" s="180"/>
      <c r="P63" s="203"/>
      <c r="Q63" s="180"/>
      <c r="R63" s="178"/>
    </row>
    <row r="64" spans="2:18" ht="13.5">
      <c r="B64" s="177"/>
      <c r="C64" s="180"/>
      <c r="D64" s="202"/>
      <c r="E64" s="180"/>
      <c r="F64" s="180"/>
      <c r="G64" s="180"/>
      <c r="H64" s="203"/>
      <c r="I64" s="180"/>
      <c r="J64" s="202"/>
      <c r="K64" s="180"/>
      <c r="L64" s="180"/>
      <c r="M64" s="180"/>
      <c r="N64" s="180"/>
      <c r="O64" s="180"/>
      <c r="P64" s="203"/>
      <c r="Q64" s="180"/>
      <c r="R64" s="178"/>
    </row>
    <row r="65" spans="2:18" ht="13.5">
      <c r="B65" s="177"/>
      <c r="C65" s="180"/>
      <c r="D65" s="202"/>
      <c r="E65" s="180"/>
      <c r="F65" s="180"/>
      <c r="G65" s="180"/>
      <c r="H65" s="203"/>
      <c r="I65" s="180"/>
      <c r="J65" s="202"/>
      <c r="K65" s="180"/>
      <c r="L65" s="180"/>
      <c r="M65" s="180"/>
      <c r="N65" s="180"/>
      <c r="O65" s="180"/>
      <c r="P65" s="203"/>
      <c r="Q65" s="180"/>
      <c r="R65" s="178"/>
    </row>
    <row r="66" spans="2:18" ht="13.5">
      <c r="B66" s="177"/>
      <c r="C66" s="180"/>
      <c r="D66" s="202"/>
      <c r="E66" s="180"/>
      <c r="F66" s="180"/>
      <c r="G66" s="180"/>
      <c r="H66" s="203"/>
      <c r="I66" s="180"/>
      <c r="J66" s="202"/>
      <c r="K66" s="180"/>
      <c r="L66" s="180"/>
      <c r="M66" s="180"/>
      <c r="N66" s="180"/>
      <c r="O66" s="180"/>
      <c r="P66" s="203"/>
      <c r="Q66" s="180"/>
      <c r="R66" s="178"/>
    </row>
    <row r="67" spans="2:18" ht="13.5">
      <c r="B67" s="177"/>
      <c r="C67" s="180"/>
      <c r="D67" s="202"/>
      <c r="E67" s="180"/>
      <c r="F67" s="180"/>
      <c r="G67" s="180"/>
      <c r="H67" s="203"/>
      <c r="I67" s="180"/>
      <c r="J67" s="202"/>
      <c r="K67" s="180"/>
      <c r="L67" s="180"/>
      <c r="M67" s="180"/>
      <c r="N67" s="180"/>
      <c r="O67" s="180"/>
      <c r="P67" s="203"/>
      <c r="Q67" s="180"/>
      <c r="R67" s="178"/>
    </row>
    <row r="68" spans="2:18" ht="13.5">
      <c r="B68" s="177"/>
      <c r="C68" s="180"/>
      <c r="D68" s="202"/>
      <c r="E68" s="180"/>
      <c r="F68" s="180"/>
      <c r="G68" s="180"/>
      <c r="H68" s="203"/>
      <c r="I68" s="180"/>
      <c r="J68" s="202"/>
      <c r="K68" s="180"/>
      <c r="L68" s="180"/>
      <c r="M68" s="180"/>
      <c r="N68" s="180"/>
      <c r="O68" s="180"/>
      <c r="P68" s="203"/>
      <c r="Q68" s="180"/>
      <c r="R68" s="178"/>
    </row>
    <row r="69" spans="2:18" ht="13.5">
      <c r="B69" s="177"/>
      <c r="C69" s="180"/>
      <c r="D69" s="202"/>
      <c r="E69" s="180"/>
      <c r="F69" s="180"/>
      <c r="G69" s="180"/>
      <c r="H69" s="203"/>
      <c r="I69" s="180"/>
      <c r="J69" s="202"/>
      <c r="K69" s="180"/>
      <c r="L69" s="180"/>
      <c r="M69" s="180"/>
      <c r="N69" s="180"/>
      <c r="O69" s="180"/>
      <c r="P69" s="203"/>
      <c r="Q69" s="180"/>
      <c r="R69" s="178"/>
    </row>
    <row r="70" spans="2:18" s="182" customFormat="1" ht="15">
      <c r="B70" s="183"/>
      <c r="C70" s="184"/>
      <c r="D70" s="204" t="s">
        <v>47</v>
      </c>
      <c r="E70" s="205"/>
      <c r="F70" s="205"/>
      <c r="G70" s="206" t="s">
        <v>48</v>
      </c>
      <c r="H70" s="207"/>
      <c r="I70" s="184"/>
      <c r="J70" s="204" t="s">
        <v>47</v>
      </c>
      <c r="K70" s="205"/>
      <c r="L70" s="205"/>
      <c r="M70" s="205"/>
      <c r="N70" s="206" t="s">
        <v>48</v>
      </c>
      <c r="O70" s="205"/>
      <c r="P70" s="207"/>
      <c r="Q70" s="184"/>
      <c r="R70" s="186"/>
    </row>
    <row r="71" spans="2:18" s="182" customFormat="1" ht="14.45" customHeight="1">
      <c r="B71" s="208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10"/>
    </row>
    <row r="75" spans="2:18" s="182" customFormat="1" ht="6.95" customHeight="1">
      <c r="B75" s="211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3"/>
    </row>
    <row r="76" spans="2:18" s="182" customFormat="1" ht="36.95" customHeight="1">
      <c r="B76" s="183"/>
      <c r="C76" s="314" t="s">
        <v>98</v>
      </c>
      <c r="D76" s="315"/>
      <c r="E76" s="315"/>
      <c r="F76" s="315"/>
      <c r="G76" s="315"/>
      <c r="H76" s="315"/>
      <c r="I76" s="315"/>
      <c r="J76" s="315"/>
      <c r="K76" s="315"/>
      <c r="L76" s="315"/>
      <c r="M76" s="315"/>
      <c r="N76" s="315"/>
      <c r="O76" s="315"/>
      <c r="P76" s="315"/>
      <c r="Q76" s="315"/>
      <c r="R76" s="186"/>
    </row>
    <row r="77" spans="2:18" s="182" customFormat="1" ht="6.95" customHeight="1">
      <c r="B77" s="183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6"/>
    </row>
    <row r="78" spans="2:18" s="182" customFormat="1" ht="30" customHeight="1">
      <c r="B78" s="183"/>
      <c r="C78" s="181" t="s">
        <v>17</v>
      </c>
      <c r="D78" s="184"/>
      <c r="E78" s="184"/>
      <c r="F78" s="316" t="str">
        <f>F6</f>
        <v>VŠE - Stavební práce - profese</v>
      </c>
      <c r="G78" s="317"/>
      <c r="H78" s="317"/>
      <c r="I78" s="317"/>
      <c r="J78" s="317"/>
      <c r="K78" s="317"/>
      <c r="L78" s="317"/>
      <c r="M78" s="317"/>
      <c r="N78" s="317"/>
      <c r="O78" s="317"/>
      <c r="P78" s="317"/>
      <c r="Q78" s="184"/>
      <c r="R78" s="186"/>
    </row>
    <row r="79" spans="2:18" s="182" customFormat="1" ht="36.95" customHeight="1">
      <c r="B79" s="183"/>
      <c r="C79" s="214" t="s">
        <v>95</v>
      </c>
      <c r="D79" s="184"/>
      <c r="E79" s="184"/>
      <c r="F79" s="328" t="str">
        <f>F7</f>
        <v>4 - Stavební přípomoce</v>
      </c>
      <c r="G79" s="319"/>
      <c r="H79" s="319"/>
      <c r="I79" s="319"/>
      <c r="J79" s="319"/>
      <c r="K79" s="319"/>
      <c r="L79" s="319"/>
      <c r="M79" s="319"/>
      <c r="N79" s="319"/>
      <c r="O79" s="319"/>
      <c r="P79" s="319"/>
      <c r="Q79" s="184"/>
      <c r="R79" s="186"/>
    </row>
    <row r="80" spans="2:18" s="182" customFormat="1" ht="6.95" customHeight="1">
      <c r="B80" s="183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6"/>
    </row>
    <row r="81" spans="2:18" s="182" customFormat="1" ht="18" customHeight="1">
      <c r="B81" s="183"/>
      <c r="C81" s="181" t="s">
        <v>20</v>
      </c>
      <c r="D81" s="184"/>
      <c r="E81" s="184"/>
      <c r="F81" s="187" t="str">
        <f>F9</f>
        <v xml:space="preserve"> </v>
      </c>
      <c r="G81" s="184"/>
      <c r="H81" s="184"/>
      <c r="I81" s="184"/>
      <c r="J81" s="184"/>
      <c r="K81" s="181" t="s">
        <v>22</v>
      </c>
      <c r="L81" s="184"/>
      <c r="M81" s="320" t="str">
        <f>IF(O9="","",O9)</f>
        <v>5.10.2017</v>
      </c>
      <c r="N81" s="320"/>
      <c r="O81" s="320"/>
      <c r="P81" s="320"/>
      <c r="Q81" s="184"/>
      <c r="R81" s="186"/>
    </row>
    <row r="82" spans="2:18" s="182" customFormat="1" ht="6.95" customHeight="1">
      <c r="B82" s="183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6"/>
    </row>
    <row r="83" spans="2:18" s="182" customFormat="1" ht="15">
      <c r="B83" s="183"/>
      <c r="C83" s="181" t="s">
        <v>24</v>
      </c>
      <c r="D83" s="184"/>
      <c r="E83" s="184"/>
      <c r="F83" s="187" t="str">
        <f>E12</f>
        <v xml:space="preserve"> </v>
      </c>
      <c r="G83" s="184"/>
      <c r="H83" s="184"/>
      <c r="I83" s="184"/>
      <c r="J83" s="184"/>
      <c r="K83" s="181" t="s">
        <v>28</v>
      </c>
      <c r="L83" s="184"/>
      <c r="M83" s="321" t="str">
        <f>E18</f>
        <v xml:space="preserve"> </v>
      </c>
      <c r="N83" s="321"/>
      <c r="O83" s="321"/>
      <c r="P83" s="321"/>
      <c r="Q83" s="321"/>
      <c r="R83" s="186"/>
    </row>
    <row r="84" spans="2:18" s="182" customFormat="1" ht="14.45" customHeight="1">
      <c r="B84" s="183"/>
      <c r="C84" s="181" t="s">
        <v>27</v>
      </c>
      <c r="D84" s="184"/>
      <c r="E84" s="184"/>
      <c r="F84" s="187" t="str">
        <f>IF(E15="","",E15)</f>
        <v xml:space="preserve"> </v>
      </c>
      <c r="G84" s="184"/>
      <c r="H84" s="184"/>
      <c r="I84" s="184"/>
      <c r="J84" s="184"/>
      <c r="K84" s="181" t="s">
        <v>30</v>
      </c>
      <c r="L84" s="184"/>
      <c r="M84" s="321" t="str">
        <f>E21</f>
        <v xml:space="preserve"> </v>
      </c>
      <c r="N84" s="321"/>
      <c r="O84" s="321"/>
      <c r="P84" s="321"/>
      <c r="Q84" s="321"/>
      <c r="R84" s="186"/>
    </row>
    <row r="85" spans="2:18" s="182" customFormat="1" ht="10.35" customHeight="1">
      <c r="B85" s="183"/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6"/>
    </row>
    <row r="86" spans="2:18" s="182" customFormat="1" ht="29.25" customHeight="1">
      <c r="B86" s="183"/>
      <c r="C86" s="329" t="s">
        <v>99</v>
      </c>
      <c r="D86" s="330"/>
      <c r="E86" s="330"/>
      <c r="F86" s="330"/>
      <c r="G86" s="330"/>
      <c r="H86" s="195"/>
      <c r="I86" s="195"/>
      <c r="J86" s="195"/>
      <c r="K86" s="195"/>
      <c r="L86" s="195"/>
      <c r="M86" s="195"/>
      <c r="N86" s="329" t="s">
        <v>100</v>
      </c>
      <c r="O86" s="330"/>
      <c r="P86" s="330"/>
      <c r="Q86" s="330"/>
      <c r="R86" s="186"/>
    </row>
    <row r="87" spans="2:18" s="182" customFormat="1" ht="10.35" customHeight="1">
      <c r="B87" s="183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6"/>
    </row>
    <row r="88" spans="2:47" s="182" customFormat="1" ht="29.25" customHeight="1">
      <c r="B88" s="183"/>
      <c r="C88" s="215" t="s">
        <v>101</v>
      </c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331">
        <f>N112</f>
        <v>0</v>
      </c>
      <c r="O88" s="332"/>
      <c r="P88" s="332"/>
      <c r="Q88" s="332"/>
      <c r="R88" s="186"/>
      <c r="AU88" s="172" t="s">
        <v>102</v>
      </c>
    </row>
    <row r="89" spans="2:22" s="220" customFormat="1" ht="24.95" customHeight="1">
      <c r="B89" s="216"/>
      <c r="C89" s="217"/>
      <c r="D89" s="218" t="s">
        <v>4570</v>
      </c>
      <c r="E89" s="217"/>
      <c r="F89" s="217"/>
      <c r="G89" s="217"/>
      <c r="H89" s="217"/>
      <c r="I89" s="217"/>
      <c r="J89" s="217"/>
      <c r="K89" s="217"/>
      <c r="L89" s="217"/>
      <c r="M89" s="217"/>
      <c r="N89" s="333">
        <f>N113</f>
        <v>0</v>
      </c>
      <c r="O89" s="334"/>
      <c r="P89" s="334"/>
      <c r="Q89" s="334"/>
      <c r="R89" s="219"/>
      <c r="V89" s="221"/>
    </row>
    <row r="90" spans="2:22" s="226" customFormat="1" ht="19.9" customHeight="1">
      <c r="B90" s="222"/>
      <c r="C90" s="223"/>
      <c r="D90" s="224" t="s">
        <v>4571</v>
      </c>
      <c r="E90" s="223"/>
      <c r="F90" s="223"/>
      <c r="G90" s="223"/>
      <c r="H90" s="223"/>
      <c r="I90" s="223"/>
      <c r="J90" s="223"/>
      <c r="K90" s="223"/>
      <c r="L90" s="223"/>
      <c r="M90" s="223"/>
      <c r="N90" s="335">
        <f>N114</f>
        <v>0</v>
      </c>
      <c r="O90" s="336"/>
      <c r="P90" s="336"/>
      <c r="Q90" s="336"/>
      <c r="R90" s="225"/>
      <c r="V90" s="227"/>
    </row>
    <row r="91" spans="2:22" s="226" customFormat="1" ht="19.9" customHeight="1">
      <c r="B91" s="222"/>
      <c r="C91" s="223"/>
      <c r="D91" s="224" t="s">
        <v>4572</v>
      </c>
      <c r="E91" s="223"/>
      <c r="F91" s="223"/>
      <c r="G91" s="223"/>
      <c r="H91" s="223"/>
      <c r="I91" s="223"/>
      <c r="J91" s="223"/>
      <c r="K91" s="223"/>
      <c r="L91" s="223"/>
      <c r="M91" s="223"/>
      <c r="N91" s="335">
        <f>N153</f>
        <v>0</v>
      </c>
      <c r="O91" s="336"/>
      <c r="P91" s="336"/>
      <c r="Q91" s="336"/>
      <c r="R91" s="225"/>
      <c r="V91" s="227"/>
    </row>
    <row r="92" spans="2:18" s="182" customFormat="1" ht="21.75" customHeight="1">
      <c r="B92" s="183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6"/>
    </row>
    <row r="93" spans="2:21" s="182" customFormat="1" ht="29.25" customHeight="1">
      <c r="B93" s="183"/>
      <c r="C93" s="215" t="s">
        <v>103</v>
      </c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332">
        <v>0</v>
      </c>
      <c r="O93" s="337"/>
      <c r="P93" s="337"/>
      <c r="Q93" s="337"/>
      <c r="R93" s="186"/>
      <c r="T93" s="228"/>
      <c r="U93" s="229" t="s">
        <v>35</v>
      </c>
    </row>
    <row r="94" spans="2:18" s="182" customFormat="1" ht="18" customHeight="1">
      <c r="B94" s="183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6"/>
    </row>
    <row r="95" spans="2:18" s="182" customFormat="1" ht="29.25" customHeight="1">
      <c r="B95" s="183"/>
      <c r="C95" s="230" t="s">
        <v>87</v>
      </c>
      <c r="D95" s="195"/>
      <c r="E95" s="195"/>
      <c r="F95" s="195"/>
      <c r="G95" s="195"/>
      <c r="H95" s="195"/>
      <c r="I95" s="195"/>
      <c r="J95" s="195"/>
      <c r="K95" s="195"/>
      <c r="L95" s="338">
        <f>ROUND(SUM(N88+N93),2)</f>
        <v>0</v>
      </c>
      <c r="M95" s="338"/>
      <c r="N95" s="338"/>
      <c r="O95" s="338"/>
      <c r="P95" s="338"/>
      <c r="Q95" s="338"/>
      <c r="R95" s="186"/>
    </row>
    <row r="96" spans="2:18" s="182" customFormat="1" ht="6.95" customHeight="1">
      <c r="B96" s="208"/>
      <c r="C96" s="209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10"/>
    </row>
    <row r="100" spans="2:18" s="182" customFormat="1" ht="6.95" customHeight="1"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2"/>
      <c r="O100" s="212"/>
      <c r="P100" s="212"/>
      <c r="Q100" s="212"/>
      <c r="R100" s="213"/>
    </row>
    <row r="101" spans="2:18" s="182" customFormat="1" ht="36.95" customHeight="1">
      <c r="B101" s="183"/>
      <c r="C101" s="314" t="s">
        <v>104</v>
      </c>
      <c r="D101" s="319"/>
      <c r="E101" s="319"/>
      <c r="F101" s="319"/>
      <c r="G101" s="319"/>
      <c r="H101" s="319"/>
      <c r="I101" s="319"/>
      <c r="J101" s="319"/>
      <c r="K101" s="319"/>
      <c r="L101" s="319"/>
      <c r="M101" s="319"/>
      <c r="N101" s="319"/>
      <c r="O101" s="319"/>
      <c r="P101" s="319"/>
      <c r="Q101" s="319"/>
      <c r="R101" s="186"/>
    </row>
    <row r="102" spans="2:18" s="182" customFormat="1" ht="6.95" customHeight="1">
      <c r="B102" s="183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6"/>
    </row>
    <row r="103" spans="2:18" s="182" customFormat="1" ht="30" customHeight="1">
      <c r="B103" s="183"/>
      <c r="C103" s="181" t="s">
        <v>17</v>
      </c>
      <c r="D103" s="184"/>
      <c r="E103" s="184"/>
      <c r="F103" s="316" t="str">
        <f>F6</f>
        <v>VŠE - Stavební práce - profese</v>
      </c>
      <c r="G103" s="317"/>
      <c r="H103" s="317"/>
      <c r="I103" s="317"/>
      <c r="J103" s="317"/>
      <c r="K103" s="317"/>
      <c r="L103" s="317"/>
      <c r="M103" s="317"/>
      <c r="N103" s="317"/>
      <c r="O103" s="317"/>
      <c r="P103" s="317"/>
      <c r="Q103" s="184"/>
      <c r="R103" s="186"/>
    </row>
    <row r="104" spans="2:18" s="182" customFormat="1" ht="36.95" customHeight="1">
      <c r="B104" s="183"/>
      <c r="C104" s="214" t="s">
        <v>95</v>
      </c>
      <c r="D104" s="184"/>
      <c r="E104" s="184"/>
      <c r="F104" s="328" t="str">
        <f>F7</f>
        <v>4 - Stavební přípomoce</v>
      </c>
      <c r="G104" s="319"/>
      <c r="H104" s="319"/>
      <c r="I104" s="319"/>
      <c r="J104" s="319"/>
      <c r="K104" s="319"/>
      <c r="L104" s="319"/>
      <c r="M104" s="319"/>
      <c r="N104" s="319"/>
      <c r="O104" s="319"/>
      <c r="P104" s="319"/>
      <c r="Q104" s="184"/>
      <c r="R104" s="186"/>
    </row>
    <row r="105" spans="2:18" s="182" customFormat="1" ht="6.95" customHeight="1">
      <c r="B105" s="183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6"/>
    </row>
    <row r="106" spans="2:18" s="182" customFormat="1" ht="18" customHeight="1">
      <c r="B106" s="183"/>
      <c r="C106" s="181" t="s">
        <v>20</v>
      </c>
      <c r="D106" s="184"/>
      <c r="E106" s="184"/>
      <c r="F106" s="187" t="str">
        <f>F9</f>
        <v xml:space="preserve"> </v>
      </c>
      <c r="G106" s="184"/>
      <c r="H106" s="184"/>
      <c r="I106" s="184"/>
      <c r="J106" s="184"/>
      <c r="K106" s="181" t="s">
        <v>22</v>
      </c>
      <c r="L106" s="184"/>
      <c r="M106" s="320" t="str">
        <f>IF(O9="","",O9)</f>
        <v>5.10.2017</v>
      </c>
      <c r="N106" s="320"/>
      <c r="O106" s="320"/>
      <c r="P106" s="320"/>
      <c r="Q106" s="184"/>
      <c r="R106" s="186"/>
    </row>
    <row r="107" spans="2:18" s="182" customFormat="1" ht="6.95" customHeight="1">
      <c r="B107" s="183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6"/>
    </row>
    <row r="108" spans="2:18" s="182" customFormat="1" ht="15">
      <c r="B108" s="183"/>
      <c r="C108" s="181" t="s">
        <v>24</v>
      </c>
      <c r="D108" s="184"/>
      <c r="E108" s="184"/>
      <c r="F108" s="187" t="str">
        <f>E12</f>
        <v xml:space="preserve"> </v>
      </c>
      <c r="G108" s="184"/>
      <c r="H108" s="184"/>
      <c r="I108" s="184"/>
      <c r="J108" s="184"/>
      <c r="K108" s="181" t="s">
        <v>28</v>
      </c>
      <c r="L108" s="184"/>
      <c r="M108" s="321" t="str">
        <f>E18</f>
        <v xml:space="preserve"> </v>
      </c>
      <c r="N108" s="321"/>
      <c r="O108" s="321"/>
      <c r="P108" s="321"/>
      <c r="Q108" s="321"/>
      <c r="R108" s="186"/>
    </row>
    <row r="109" spans="2:18" s="182" customFormat="1" ht="14.45" customHeight="1">
      <c r="B109" s="183"/>
      <c r="C109" s="181" t="s">
        <v>27</v>
      </c>
      <c r="D109" s="184"/>
      <c r="E109" s="184"/>
      <c r="F109" s="187" t="str">
        <f>IF(E15="","",E15)</f>
        <v xml:space="preserve"> </v>
      </c>
      <c r="G109" s="184"/>
      <c r="H109" s="184"/>
      <c r="I109" s="184"/>
      <c r="J109" s="184"/>
      <c r="K109" s="181" t="s">
        <v>30</v>
      </c>
      <c r="L109" s="184"/>
      <c r="M109" s="321" t="str">
        <f>E21</f>
        <v xml:space="preserve"> </v>
      </c>
      <c r="N109" s="321"/>
      <c r="O109" s="321"/>
      <c r="P109" s="321"/>
      <c r="Q109" s="321"/>
      <c r="R109" s="186"/>
    </row>
    <row r="110" spans="2:18" s="182" customFormat="1" ht="10.35" customHeight="1">
      <c r="B110" s="183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6"/>
    </row>
    <row r="111" spans="2:27" s="235" customFormat="1" ht="29.25" customHeight="1">
      <c r="B111" s="231"/>
      <c r="C111" s="232" t="s">
        <v>105</v>
      </c>
      <c r="D111" s="233" t="s">
        <v>106</v>
      </c>
      <c r="E111" s="233" t="s">
        <v>53</v>
      </c>
      <c r="F111" s="339" t="s">
        <v>107</v>
      </c>
      <c r="G111" s="339"/>
      <c r="H111" s="339"/>
      <c r="I111" s="339"/>
      <c r="J111" s="233" t="s">
        <v>108</v>
      </c>
      <c r="K111" s="233" t="s">
        <v>109</v>
      </c>
      <c r="L111" s="339" t="s">
        <v>110</v>
      </c>
      <c r="M111" s="339"/>
      <c r="N111" s="339" t="s">
        <v>100</v>
      </c>
      <c r="O111" s="339"/>
      <c r="P111" s="339"/>
      <c r="Q111" s="340"/>
      <c r="R111" s="234"/>
      <c r="T111" s="236" t="s">
        <v>111</v>
      </c>
      <c r="U111" s="237" t="s">
        <v>35</v>
      </c>
      <c r="V111" s="182"/>
      <c r="W111" s="237" t="s">
        <v>112</v>
      </c>
      <c r="X111" s="237" t="s">
        <v>113</v>
      </c>
      <c r="Y111" s="237" t="s">
        <v>114</v>
      </c>
      <c r="Z111" s="237" t="s">
        <v>115</v>
      </c>
      <c r="AA111" s="238" t="s">
        <v>116</v>
      </c>
    </row>
    <row r="112" spans="2:63" s="182" customFormat="1" ht="29.25" customHeight="1">
      <c r="B112" s="183"/>
      <c r="C112" s="239" t="s">
        <v>96</v>
      </c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344">
        <f>BK112</f>
        <v>0</v>
      </c>
      <c r="O112" s="345"/>
      <c r="P112" s="345"/>
      <c r="Q112" s="345"/>
      <c r="R112" s="186"/>
      <c r="T112" s="240"/>
      <c r="U112" s="188"/>
      <c r="W112" s="241">
        <f>W113</f>
        <v>0</v>
      </c>
      <c r="X112" s="188"/>
      <c r="Y112" s="241">
        <f>Y113</f>
        <v>1.2180400000000005</v>
      </c>
      <c r="Z112" s="188"/>
      <c r="AA112" s="242">
        <f>AA113</f>
        <v>3.220999999999999</v>
      </c>
      <c r="AT112" s="172" t="s">
        <v>70</v>
      </c>
      <c r="AU112" s="172" t="s">
        <v>102</v>
      </c>
      <c r="BK112" s="243">
        <f>BK113</f>
        <v>0</v>
      </c>
    </row>
    <row r="113" spans="2:63" s="246" customFormat="1" ht="37.35" customHeight="1">
      <c r="B113" s="244"/>
      <c r="C113" s="155"/>
      <c r="D113" s="157" t="s">
        <v>4570</v>
      </c>
      <c r="E113" s="157"/>
      <c r="F113" s="157"/>
      <c r="G113" s="157"/>
      <c r="H113" s="157"/>
      <c r="I113" s="157"/>
      <c r="J113" s="157"/>
      <c r="K113" s="157"/>
      <c r="L113" s="157"/>
      <c r="M113" s="157"/>
      <c r="N113" s="346">
        <f>BK113</f>
        <v>0</v>
      </c>
      <c r="O113" s="333"/>
      <c r="P113" s="333"/>
      <c r="Q113" s="333"/>
      <c r="R113" s="245"/>
      <c r="T113" s="247"/>
      <c r="U113" s="155"/>
      <c r="V113" s="248"/>
      <c r="W113" s="249">
        <f>W114+W153</f>
        <v>0</v>
      </c>
      <c r="X113" s="155"/>
      <c r="Y113" s="249">
        <f>Y114+Y153</f>
        <v>1.2180400000000005</v>
      </c>
      <c r="Z113" s="155"/>
      <c r="AA113" s="250">
        <f>AA114+AA153</f>
        <v>3.220999999999999</v>
      </c>
      <c r="AR113" s="251" t="s">
        <v>16</v>
      </c>
      <c r="AT113" s="252" t="s">
        <v>70</v>
      </c>
      <c r="AU113" s="252" t="s">
        <v>71</v>
      </c>
      <c r="AY113" s="251" t="s">
        <v>117</v>
      </c>
      <c r="BK113" s="253">
        <f>BK114+BK153</f>
        <v>0</v>
      </c>
    </row>
    <row r="114" spans="2:63" s="246" customFormat="1" ht="19.9" customHeight="1">
      <c r="B114" s="244"/>
      <c r="C114" s="155"/>
      <c r="D114" s="156" t="s">
        <v>4571</v>
      </c>
      <c r="E114" s="156"/>
      <c r="F114" s="156"/>
      <c r="G114" s="156"/>
      <c r="H114" s="156"/>
      <c r="I114" s="156"/>
      <c r="J114" s="156"/>
      <c r="K114" s="156"/>
      <c r="L114" s="156"/>
      <c r="M114" s="156"/>
      <c r="N114" s="347">
        <f>BK114</f>
        <v>0</v>
      </c>
      <c r="O114" s="348"/>
      <c r="P114" s="348"/>
      <c r="Q114" s="348"/>
      <c r="R114" s="245"/>
      <c r="T114" s="247"/>
      <c r="U114" s="155"/>
      <c r="V114" s="248"/>
      <c r="W114" s="249">
        <f>SUM(W115:W152)</f>
        <v>0</v>
      </c>
      <c r="X114" s="155"/>
      <c r="Y114" s="249">
        <f>SUM(Y115:Y152)</f>
        <v>1.2180400000000005</v>
      </c>
      <c r="Z114" s="155"/>
      <c r="AA114" s="250">
        <f>SUM(AA115:AA152)</f>
        <v>0</v>
      </c>
      <c r="AR114" s="251" t="s">
        <v>16</v>
      </c>
      <c r="AT114" s="252" t="s">
        <v>70</v>
      </c>
      <c r="AU114" s="252" t="s">
        <v>16</v>
      </c>
      <c r="AY114" s="251" t="s">
        <v>117</v>
      </c>
      <c r="BK114" s="253">
        <f>SUM(BK115:BK152)</f>
        <v>0</v>
      </c>
    </row>
    <row r="115" spans="2:65" s="182" customFormat="1" ht="25.5" customHeight="1">
      <c r="B115" s="183"/>
      <c r="C115" s="151" t="s">
        <v>16</v>
      </c>
      <c r="D115" s="151" t="s">
        <v>118</v>
      </c>
      <c r="E115" s="152" t="s">
        <v>4573</v>
      </c>
      <c r="F115" s="341" t="s">
        <v>4574</v>
      </c>
      <c r="G115" s="341"/>
      <c r="H115" s="341"/>
      <c r="I115" s="341"/>
      <c r="J115" s="153" t="s">
        <v>4575</v>
      </c>
      <c r="K115" s="154">
        <v>1</v>
      </c>
      <c r="L115" s="342"/>
      <c r="M115" s="342"/>
      <c r="N115" s="343">
        <f aca="true" t="shared" si="0" ref="N115:N152">ROUND(L115*K115,2)</f>
        <v>0</v>
      </c>
      <c r="O115" s="343"/>
      <c r="P115" s="343"/>
      <c r="Q115" s="343"/>
      <c r="R115" s="186"/>
      <c r="T115" s="254" t="s">
        <v>5</v>
      </c>
      <c r="U115" s="255" t="s">
        <v>36</v>
      </c>
      <c r="V115" s="256"/>
      <c r="W115" s="257">
        <f aca="true" t="shared" si="1" ref="W115:W152">V115*K115</f>
        <v>0</v>
      </c>
      <c r="X115" s="257">
        <v>0.04</v>
      </c>
      <c r="Y115" s="257">
        <f aca="true" t="shared" si="2" ref="Y115:Y152">X115*K115</f>
        <v>0.04</v>
      </c>
      <c r="Z115" s="257">
        <v>0</v>
      </c>
      <c r="AA115" s="258">
        <f aca="true" t="shared" si="3" ref="AA115:AA152">Z115*K115</f>
        <v>0</v>
      </c>
      <c r="AR115" s="172" t="s">
        <v>119</v>
      </c>
      <c r="AT115" s="172" t="s">
        <v>118</v>
      </c>
      <c r="AU115" s="172" t="s">
        <v>93</v>
      </c>
      <c r="AY115" s="172" t="s">
        <v>117</v>
      </c>
      <c r="BE115" s="259">
        <f aca="true" t="shared" si="4" ref="BE115:BE152">IF(U115="základní",N115,0)</f>
        <v>0</v>
      </c>
      <c r="BF115" s="259">
        <f aca="true" t="shared" si="5" ref="BF115:BF152">IF(U115="snížená",N115,0)</f>
        <v>0</v>
      </c>
      <c r="BG115" s="259">
        <f aca="true" t="shared" si="6" ref="BG115:BG152">IF(U115="zákl. přenesená",N115,0)</f>
        <v>0</v>
      </c>
      <c r="BH115" s="259">
        <f aca="true" t="shared" si="7" ref="BH115:BH152">IF(U115="sníž. přenesená",N115,0)</f>
        <v>0</v>
      </c>
      <c r="BI115" s="259">
        <f aca="true" t="shared" si="8" ref="BI115:BI152">IF(U115="nulová",N115,0)</f>
        <v>0</v>
      </c>
      <c r="BJ115" s="172" t="s">
        <v>16</v>
      </c>
      <c r="BK115" s="259">
        <f aca="true" t="shared" si="9" ref="BK115:BK152">ROUND(L115*K115,2)</f>
        <v>0</v>
      </c>
      <c r="BL115" s="172" t="s">
        <v>119</v>
      </c>
      <c r="BM115" s="172" t="s">
        <v>4576</v>
      </c>
    </row>
    <row r="116" spans="2:65" s="182" customFormat="1" ht="25.5" customHeight="1">
      <c r="B116" s="183"/>
      <c r="C116" s="151" t="s">
        <v>93</v>
      </c>
      <c r="D116" s="151" t="s">
        <v>118</v>
      </c>
      <c r="E116" s="152" t="s">
        <v>4577</v>
      </c>
      <c r="F116" s="341" t="s">
        <v>4578</v>
      </c>
      <c r="G116" s="341"/>
      <c r="H116" s="341"/>
      <c r="I116" s="341"/>
      <c r="J116" s="153" t="s">
        <v>4575</v>
      </c>
      <c r="K116" s="154">
        <v>1</v>
      </c>
      <c r="L116" s="342"/>
      <c r="M116" s="342"/>
      <c r="N116" s="343">
        <f t="shared" si="0"/>
        <v>0</v>
      </c>
      <c r="O116" s="343"/>
      <c r="P116" s="343"/>
      <c r="Q116" s="343"/>
      <c r="R116" s="186"/>
      <c r="T116" s="254" t="s">
        <v>5</v>
      </c>
      <c r="U116" s="255" t="s">
        <v>36</v>
      </c>
      <c r="V116" s="256"/>
      <c r="W116" s="257">
        <f t="shared" si="1"/>
        <v>0</v>
      </c>
      <c r="X116" s="257">
        <v>0.0389</v>
      </c>
      <c r="Y116" s="257">
        <f t="shared" si="2"/>
        <v>0.0389</v>
      </c>
      <c r="Z116" s="257">
        <v>0</v>
      </c>
      <c r="AA116" s="258">
        <f t="shared" si="3"/>
        <v>0</v>
      </c>
      <c r="AR116" s="172" t="s">
        <v>119</v>
      </c>
      <c r="AT116" s="172" t="s">
        <v>118</v>
      </c>
      <c r="AU116" s="172" t="s">
        <v>93</v>
      </c>
      <c r="AY116" s="172" t="s">
        <v>117</v>
      </c>
      <c r="BE116" s="259">
        <f t="shared" si="4"/>
        <v>0</v>
      </c>
      <c r="BF116" s="259">
        <f t="shared" si="5"/>
        <v>0</v>
      </c>
      <c r="BG116" s="259">
        <f t="shared" si="6"/>
        <v>0</v>
      </c>
      <c r="BH116" s="259">
        <f t="shared" si="7"/>
        <v>0</v>
      </c>
      <c r="BI116" s="259">
        <f t="shared" si="8"/>
        <v>0</v>
      </c>
      <c r="BJ116" s="172" t="s">
        <v>16</v>
      </c>
      <c r="BK116" s="259">
        <f t="shared" si="9"/>
        <v>0</v>
      </c>
      <c r="BL116" s="172" t="s">
        <v>119</v>
      </c>
      <c r="BM116" s="172" t="s">
        <v>4579</v>
      </c>
    </row>
    <row r="117" spans="2:65" s="182" customFormat="1" ht="25.5" customHeight="1">
      <c r="B117" s="183"/>
      <c r="C117" s="151" t="s">
        <v>120</v>
      </c>
      <c r="D117" s="151" t="s">
        <v>118</v>
      </c>
      <c r="E117" s="152" t="s">
        <v>4580</v>
      </c>
      <c r="F117" s="341" t="s">
        <v>4581</v>
      </c>
      <c r="G117" s="341"/>
      <c r="H117" s="341"/>
      <c r="I117" s="341"/>
      <c r="J117" s="153" t="s">
        <v>4575</v>
      </c>
      <c r="K117" s="154">
        <v>1</v>
      </c>
      <c r="L117" s="342"/>
      <c r="M117" s="342"/>
      <c r="N117" s="343">
        <f t="shared" si="0"/>
        <v>0</v>
      </c>
      <c r="O117" s="343"/>
      <c r="P117" s="343"/>
      <c r="Q117" s="343"/>
      <c r="R117" s="186"/>
      <c r="T117" s="254" t="s">
        <v>5</v>
      </c>
      <c r="U117" s="255" t="s">
        <v>36</v>
      </c>
      <c r="V117" s="256"/>
      <c r="W117" s="257">
        <f t="shared" si="1"/>
        <v>0</v>
      </c>
      <c r="X117" s="257">
        <v>0.0389</v>
      </c>
      <c r="Y117" s="257">
        <f t="shared" si="2"/>
        <v>0.0389</v>
      </c>
      <c r="Z117" s="257">
        <v>0</v>
      </c>
      <c r="AA117" s="258">
        <f t="shared" si="3"/>
        <v>0</v>
      </c>
      <c r="AR117" s="172" t="s">
        <v>119</v>
      </c>
      <c r="AT117" s="172" t="s">
        <v>118</v>
      </c>
      <c r="AU117" s="172" t="s">
        <v>93</v>
      </c>
      <c r="AY117" s="172" t="s">
        <v>117</v>
      </c>
      <c r="BE117" s="259">
        <f t="shared" si="4"/>
        <v>0</v>
      </c>
      <c r="BF117" s="259">
        <f t="shared" si="5"/>
        <v>0</v>
      </c>
      <c r="BG117" s="259">
        <f t="shared" si="6"/>
        <v>0</v>
      </c>
      <c r="BH117" s="259">
        <f t="shared" si="7"/>
        <v>0</v>
      </c>
      <c r="BI117" s="259">
        <f t="shared" si="8"/>
        <v>0</v>
      </c>
      <c r="BJ117" s="172" t="s">
        <v>16</v>
      </c>
      <c r="BK117" s="259">
        <f t="shared" si="9"/>
        <v>0</v>
      </c>
      <c r="BL117" s="172" t="s">
        <v>119</v>
      </c>
      <c r="BM117" s="172" t="s">
        <v>4582</v>
      </c>
    </row>
    <row r="118" spans="2:65" s="182" customFormat="1" ht="25.5" customHeight="1">
      <c r="B118" s="183"/>
      <c r="C118" s="151" t="s">
        <v>119</v>
      </c>
      <c r="D118" s="151" t="s">
        <v>118</v>
      </c>
      <c r="E118" s="152" t="s">
        <v>4583</v>
      </c>
      <c r="F118" s="341" t="s">
        <v>4584</v>
      </c>
      <c r="G118" s="341"/>
      <c r="H118" s="341"/>
      <c r="I118" s="341"/>
      <c r="J118" s="153" t="s">
        <v>4575</v>
      </c>
      <c r="K118" s="154">
        <v>1</v>
      </c>
      <c r="L118" s="342"/>
      <c r="M118" s="342"/>
      <c r="N118" s="343">
        <f t="shared" si="0"/>
        <v>0</v>
      </c>
      <c r="O118" s="343"/>
      <c r="P118" s="343"/>
      <c r="Q118" s="343"/>
      <c r="R118" s="186"/>
      <c r="T118" s="254" t="s">
        <v>5</v>
      </c>
      <c r="U118" s="255" t="s">
        <v>36</v>
      </c>
      <c r="V118" s="256"/>
      <c r="W118" s="257">
        <f t="shared" si="1"/>
        <v>0</v>
      </c>
      <c r="X118" s="257">
        <v>0.0389</v>
      </c>
      <c r="Y118" s="257">
        <f t="shared" si="2"/>
        <v>0.0389</v>
      </c>
      <c r="Z118" s="257">
        <v>0</v>
      </c>
      <c r="AA118" s="258">
        <f t="shared" si="3"/>
        <v>0</v>
      </c>
      <c r="AR118" s="172" t="s">
        <v>119</v>
      </c>
      <c r="AT118" s="172" t="s">
        <v>118</v>
      </c>
      <c r="AU118" s="172" t="s">
        <v>93</v>
      </c>
      <c r="AY118" s="172" t="s">
        <v>117</v>
      </c>
      <c r="BE118" s="259">
        <f t="shared" si="4"/>
        <v>0</v>
      </c>
      <c r="BF118" s="259">
        <f t="shared" si="5"/>
        <v>0</v>
      </c>
      <c r="BG118" s="259">
        <f t="shared" si="6"/>
        <v>0</v>
      </c>
      <c r="BH118" s="259">
        <f t="shared" si="7"/>
        <v>0</v>
      </c>
      <c r="BI118" s="259">
        <f t="shared" si="8"/>
        <v>0</v>
      </c>
      <c r="BJ118" s="172" t="s">
        <v>16</v>
      </c>
      <c r="BK118" s="259">
        <f t="shared" si="9"/>
        <v>0</v>
      </c>
      <c r="BL118" s="172" t="s">
        <v>119</v>
      </c>
      <c r="BM118" s="172" t="s">
        <v>4585</v>
      </c>
    </row>
    <row r="119" spans="2:65" s="182" customFormat="1" ht="25.5" customHeight="1">
      <c r="B119" s="183"/>
      <c r="C119" s="151" t="s">
        <v>121</v>
      </c>
      <c r="D119" s="151" t="s">
        <v>118</v>
      </c>
      <c r="E119" s="152" t="s">
        <v>4586</v>
      </c>
      <c r="F119" s="341" t="s">
        <v>4587</v>
      </c>
      <c r="G119" s="341"/>
      <c r="H119" s="341"/>
      <c r="I119" s="341"/>
      <c r="J119" s="153" t="s">
        <v>4575</v>
      </c>
      <c r="K119" s="154">
        <v>1</v>
      </c>
      <c r="L119" s="342"/>
      <c r="M119" s="342"/>
      <c r="N119" s="343">
        <f t="shared" si="0"/>
        <v>0</v>
      </c>
      <c r="O119" s="343"/>
      <c r="P119" s="343"/>
      <c r="Q119" s="343"/>
      <c r="R119" s="186"/>
      <c r="T119" s="254" t="s">
        <v>5</v>
      </c>
      <c r="U119" s="255" t="s">
        <v>36</v>
      </c>
      <c r="V119" s="256"/>
      <c r="W119" s="257">
        <f t="shared" si="1"/>
        <v>0</v>
      </c>
      <c r="X119" s="257">
        <v>0.0382</v>
      </c>
      <c r="Y119" s="257">
        <f t="shared" si="2"/>
        <v>0.0382</v>
      </c>
      <c r="Z119" s="257">
        <v>0</v>
      </c>
      <c r="AA119" s="258">
        <f t="shared" si="3"/>
        <v>0</v>
      </c>
      <c r="AR119" s="172" t="s">
        <v>119</v>
      </c>
      <c r="AT119" s="172" t="s">
        <v>118</v>
      </c>
      <c r="AU119" s="172" t="s">
        <v>93</v>
      </c>
      <c r="AY119" s="172" t="s">
        <v>117</v>
      </c>
      <c r="BE119" s="259">
        <f t="shared" si="4"/>
        <v>0</v>
      </c>
      <c r="BF119" s="259">
        <f t="shared" si="5"/>
        <v>0</v>
      </c>
      <c r="BG119" s="259">
        <f t="shared" si="6"/>
        <v>0</v>
      </c>
      <c r="BH119" s="259">
        <f t="shared" si="7"/>
        <v>0</v>
      </c>
      <c r="BI119" s="259">
        <f t="shared" si="8"/>
        <v>0</v>
      </c>
      <c r="BJ119" s="172" t="s">
        <v>16</v>
      </c>
      <c r="BK119" s="259">
        <f t="shared" si="9"/>
        <v>0</v>
      </c>
      <c r="BL119" s="172" t="s">
        <v>119</v>
      </c>
      <c r="BM119" s="172" t="s">
        <v>4588</v>
      </c>
    </row>
    <row r="120" spans="2:65" s="182" customFormat="1" ht="25.5" customHeight="1">
      <c r="B120" s="183"/>
      <c r="C120" s="151" t="s">
        <v>122</v>
      </c>
      <c r="D120" s="151" t="s">
        <v>118</v>
      </c>
      <c r="E120" s="152" t="s">
        <v>4589</v>
      </c>
      <c r="F120" s="341" t="s">
        <v>4590</v>
      </c>
      <c r="G120" s="341"/>
      <c r="H120" s="341"/>
      <c r="I120" s="341"/>
      <c r="J120" s="153" t="s">
        <v>4575</v>
      </c>
      <c r="K120" s="154">
        <v>1</v>
      </c>
      <c r="L120" s="342"/>
      <c r="M120" s="342"/>
      <c r="N120" s="343">
        <f t="shared" si="0"/>
        <v>0</v>
      </c>
      <c r="O120" s="343"/>
      <c r="P120" s="343"/>
      <c r="Q120" s="343"/>
      <c r="R120" s="186"/>
      <c r="T120" s="254" t="s">
        <v>5</v>
      </c>
      <c r="U120" s="255" t="s">
        <v>36</v>
      </c>
      <c r="V120" s="256"/>
      <c r="W120" s="257">
        <f t="shared" si="1"/>
        <v>0</v>
      </c>
      <c r="X120" s="257">
        <v>0.0382</v>
      </c>
      <c r="Y120" s="257">
        <f t="shared" si="2"/>
        <v>0.0382</v>
      </c>
      <c r="Z120" s="257">
        <v>0</v>
      </c>
      <c r="AA120" s="258">
        <f t="shared" si="3"/>
        <v>0</v>
      </c>
      <c r="AR120" s="172" t="s">
        <v>119</v>
      </c>
      <c r="AT120" s="172" t="s">
        <v>118</v>
      </c>
      <c r="AU120" s="172" t="s">
        <v>93</v>
      </c>
      <c r="AY120" s="172" t="s">
        <v>117</v>
      </c>
      <c r="BE120" s="259">
        <f t="shared" si="4"/>
        <v>0</v>
      </c>
      <c r="BF120" s="259">
        <f t="shared" si="5"/>
        <v>0</v>
      </c>
      <c r="BG120" s="259">
        <f t="shared" si="6"/>
        <v>0</v>
      </c>
      <c r="BH120" s="259">
        <f t="shared" si="7"/>
        <v>0</v>
      </c>
      <c r="BI120" s="259">
        <f t="shared" si="8"/>
        <v>0</v>
      </c>
      <c r="BJ120" s="172" t="s">
        <v>16</v>
      </c>
      <c r="BK120" s="259">
        <f t="shared" si="9"/>
        <v>0</v>
      </c>
      <c r="BL120" s="172" t="s">
        <v>119</v>
      </c>
      <c r="BM120" s="172" t="s">
        <v>4591</v>
      </c>
    </row>
    <row r="121" spans="2:65" s="182" customFormat="1" ht="25.5" customHeight="1">
      <c r="B121" s="183"/>
      <c r="C121" s="151" t="s">
        <v>123</v>
      </c>
      <c r="D121" s="151" t="s">
        <v>118</v>
      </c>
      <c r="E121" s="152" t="s">
        <v>4592</v>
      </c>
      <c r="F121" s="341" t="s">
        <v>4593</v>
      </c>
      <c r="G121" s="341"/>
      <c r="H121" s="341"/>
      <c r="I121" s="341"/>
      <c r="J121" s="153" t="s">
        <v>4575</v>
      </c>
      <c r="K121" s="154">
        <v>1</v>
      </c>
      <c r="L121" s="342"/>
      <c r="M121" s="342"/>
      <c r="N121" s="343">
        <f t="shared" si="0"/>
        <v>0</v>
      </c>
      <c r="O121" s="343"/>
      <c r="P121" s="343"/>
      <c r="Q121" s="343"/>
      <c r="R121" s="186"/>
      <c r="T121" s="254" t="s">
        <v>5</v>
      </c>
      <c r="U121" s="255" t="s">
        <v>36</v>
      </c>
      <c r="V121" s="256"/>
      <c r="W121" s="257">
        <f t="shared" si="1"/>
        <v>0</v>
      </c>
      <c r="X121" s="257">
        <v>0.0382</v>
      </c>
      <c r="Y121" s="257">
        <f t="shared" si="2"/>
        <v>0.0382</v>
      </c>
      <c r="Z121" s="257">
        <v>0</v>
      </c>
      <c r="AA121" s="258">
        <f t="shared" si="3"/>
        <v>0</v>
      </c>
      <c r="AR121" s="172" t="s">
        <v>119</v>
      </c>
      <c r="AT121" s="172" t="s">
        <v>118</v>
      </c>
      <c r="AU121" s="172" t="s">
        <v>93</v>
      </c>
      <c r="AY121" s="172" t="s">
        <v>117</v>
      </c>
      <c r="BE121" s="259">
        <f t="shared" si="4"/>
        <v>0</v>
      </c>
      <c r="BF121" s="259">
        <f t="shared" si="5"/>
        <v>0</v>
      </c>
      <c r="BG121" s="259">
        <f t="shared" si="6"/>
        <v>0</v>
      </c>
      <c r="BH121" s="259">
        <f t="shared" si="7"/>
        <v>0</v>
      </c>
      <c r="BI121" s="259">
        <f t="shared" si="8"/>
        <v>0</v>
      </c>
      <c r="BJ121" s="172" t="s">
        <v>16</v>
      </c>
      <c r="BK121" s="259">
        <f t="shared" si="9"/>
        <v>0</v>
      </c>
      <c r="BL121" s="172" t="s">
        <v>119</v>
      </c>
      <c r="BM121" s="172" t="s">
        <v>4594</v>
      </c>
    </row>
    <row r="122" spans="2:65" s="182" customFormat="1" ht="25.5" customHeight="1">
      <c r="B122" s="183"/>
      <c r="C122" s="151" t="s">
        <v>125</v>
      </c>
      <c r="D122" s="151" t="s">
        <v>118</v>
      </c>
      <c r="E122" s="152" t="s">
        <v>4595</v>
      </c>
      <c r="F122" s="341" t="s">
        <v>4596</v>
      </c>
      <c r="G122" s="341"/>
      <c r="H122" s="341"/>
      <c r="I122" s="341"/>
      <c r="J122" s="153" t="s">
        <v>4575</v>
      </c>
      <c r="K122" s="154">
        <v>1</v>
      </c>
      <c r="L122" s="342"/>
      <c r="M122" s="342"/>
      <c r="N122" s="343">
        <f t="shared" si="0"/>
        <v>0</v>
      </c>
      <c r="O122" s="343"/>
      <c r="P122" s="343"/>
      <c r="Q122" s="343"/>
      <c r="R122" s="186"/>
      <c r="T122" s="254" t="s">
        <v>5</v>
      </c>
      <c r="U122" s="255" t="s">
        <v>36</v>
      </c>
      <c r="V122" s="256"/>
      <c r="W122" s="257">
        <f t="shared" si="1"/>
        <v>0</v>
      </c>
      <c r="X122" s="257">
        <v>0.04153</v>
      </c>
      <c r="Y122" s="257">
        <f t="shared" si="2"/>
        <v>0.04153</v>
      </c>
      <c r="Z122" s="257">
        <v>0</v>
      </c>
      <c r="AA122" s="258">
        <f t="shared" si="3"/>
        <v>0</v>
      </c>
      <c r="AR122" s="172" t="s">
        <v>119</v>
      </c>
      <c r="AT122" s="172" t="s">
        <v>118</v>
      </c>
      <c r="AU122" s="172" t="s">
        <v>93</v>
      </c>
      <c r="AY122" s="172" t="s">
        <v>117</v>
      </c>
      <c r="BE122" s="259">
        <f t="shared" si="4"/>
        <v>0</v>
      </c>
      <c r="BF122" s="259">
        <f t="shared" si="5"/>
        <v>0</v>
      </c>
      <c r="BG122" s="259">
        <f t="shared" si="6"/>
        <v>0</v>
      </c>
      <c r="BH122" s="259">
        <f t="shared" si="7"/>
        <v>0</v>
      </c>
      <c r="BI122" s="259">
        <f t="shared" si="8"/>
        <v>0</v>
      </c>
      <c r="BJ122" s="172" t="s">
        <v>16</v>
      </c>
      <c r="BK122" s="259">
        <f t="shared" si="9"/>
        <v>0</v>
      </c>
      <c r="BL122" s="172" t="s">
        <v>119</v>
      </c>
      <c r="BM122" s="172" t="s">
        <v>4597</v>
      </c>
    </row>
    <row r="123" spans="2:65" s="182" customFormat="1" ht="25.5" customHeight="1">
      <c r="B123" s="183"/>
      <c r="C123" s="151" t="s">
        <v>126</v>
      </c>
      <c r="D123" s="151" t="s">
        <v>118</v>
      </c>
      <c r="E123" s="152" t="s">
        <v>4598</v>
      </c>
      <c r="F123" s="341" t="s">
        <v>4599</v>
      </c>
      <c r="G123" s="341"/>
      <c r="H123" s="341"/>
      <c r="I123" s="341"/>
      <c r="J123" s="153" t="s">
        <v>4575</v>
      </c>
      <c r="K123" s="154">
        <v>1</v>
      </c>
      <c r="L123" s="342"/>
      <c r="M123" s="342"/>
      <c r="N123" s="343">
        <f t="shared" si="0"/>
        <v>0</v>
      </c>
      <c r="O123" s="343"/>
      <c r="P123" s="343"/>
      <c r="Q123" s="343"/>
      <c r="R123" s="186"/>
      <c r="T123" s="254" t="s">
        <v>5</v>
      </c>
      <c r="U123" s="255" t="s">
        <v>36</v>
      </c>
      <c r="V123" s="256"/>
      <c r="W123" s="257">
        <f t="shared" si="1"/>
        <v>0</v>
      </c>
      <c r="X123" s="257">
        <v>0.04153</v>
      </c>
      <c r="Y123" s="257">
        <f t="shared" si="2"/>
        <v>0.04153</v>
      </c>
      <c r="Z123" s="257">
        <v>0</v>
      </c>
      <c r="AA123" s="258">
        <f t="shared" si="3"/>
        <v>0</v>
      </c>
      <c r="AR123" s="172" t="s">
        <v>119</v>
      </c>
      <c r="AT123" s="172" t="s">
        <v>118</v>
      </c>
      <c r="AU123" s="172" t="s">
        <v>93</v>
      </c>
      <c r="AY123" s="172" t="s">
        <v>117</v>
      </c>
      <c r="BE123" s="259">
        <f t="shared" si="4"/>
        <v>0</v>
      </c>
      <c r="BF123" s="259">
        <f t="shared" si="5"/>
        <v>0</v>
      </c>
      <c r="BG123" s="259">
        <f t="shared" si="6"/>
        <v>0</v>
      </c>
      <c r="BH123" s="259">
        <f t="shared" si="7"/>
        <v>0</v>
      </c>
      <c r="BI123" s="259">
        <f t="shared" si="8"/>
        <v>0</v>
      </c>
      <c r="BJ123" s="172" t="s">
        <v>16</v>
      </c>
      <c r="BK123" s="259">
        <f t="shared" si="9"/>
        <v>0</v>
      </c>
      <c r="BL123" s="172" t="s">
        <v>119</v>
      </c>
      <c r="BM123" s="172" t="s">
        <v>4600</v>
      </c>
    </row>
    <row r="124" spans="2:65" s="182" customFormat="1" ht="25.5" customHeight="1">
      <c r="B124" s="183"/>
      <c r="C124" s="151" t="s">
        <v>127</v>
      </c>
      <c r="D124" s="151" t="s">
        <v>118</v>
      </c>
      <c r="E124" s="152" t="s">
        <v>4601</v>
      </c>
      <c r="F124" s="341" t="s">
        <v>4602</v>
      </c>
      <c r="G124" s="341"/>
      <c r="H124" s="341"/>
      <c r="I124" s="341"/>
      <c r="J124" s="153" t="s">
        <v>4575</v>
      </c>
      <c r="K124" s="154">
        <v>1</v>
      </c>
      <c r="L124" s="342"/>
      <c r="M124" s="342"/>
      <c r="N124" s="343">
        <f t="shared" si="0"/>
        <v>0</v>
      </c>
      <c r="O124" s="343"/>
      <c r="P124" s="343"/>
      <c r="Q124" s="343"/>
      <c r="R124" s="186"/>
      <c r="T124" s="254" t="s">
        <v>5</v>
      </c>
      <c r="U124" s="255" t="s">
        <v>36</v>
      </c>
      <c r="V124" s="256"/>
      <c r="W124" s="257">
        <f t="shared" si="1"/>
        <v>0</v>
      </c>
      <c r="X124" s="257">
        <v>0.04153</v>
      </c>
      <c r="Y124" s="257">
        <f t="shared" si="2"/>
        <v>0.04153</v>
      </c>
      <c r="Z124" s="257">
        <v>0</v>
      </c>
      <c r="AA124" s="258">
        <f t="shared" si="3"/>
        <v>0</v>
      </c>
      <c r="AR124" s="172" t="s">
        <v>119</v>
      </c>
      <c r="AT124" s="172" t="s">
        <v>118</v>
      </c>
      <c r="AU124" s="172" t="s">
        <v>93</v>
      </c>
      <c r="AY124" s="172" t="s">
        <v>117</v>
      </c>
      <c r="BE124" s="259">
        <f t="shared" si="4"/>
        <v>0</v>
      </c>
      <c r="BF124" s="259">
        <f t="shared" si="5"/>
        <v>0</v>
      </c>
      <c r="BG124" s="259">
        <f t="shared" si="6"/>
        <v>0</v>
      </c>
      <c r="BH124" s="259">
        <f t="shared" si="7"/>
        <v>0</v>
      </c>
      <c r="BI124" s="259">
        <f t="shared" si="8"/>
        <v>0</v>
      </c>
      <c r="BJ124" s="172" t="s">
        <v>16</v>
      </c>
      <c r="BK124" s="259">
        <f t="shared" si="9"/>
        <v>0</v>
      </c>
      <c r="BL124" s="172" t="s">
        <v>119</v>
      </c>
      <c r="BM124" s="172" t="s">
        <v>4603</v>
      </c>
    </row>
    <row r="125" spans="2:65" s="182" customFormat="1" ht="25.5" customHeight="1">
      <c r="B125" s="183"/>
      <c r="C125" s="151" t="s">
        <v>128</v>
      </c>
      <c r="D125" s="151" t="s">
        <v>118</v>
      </c>
      <c r="E125" s="152" t="s">
        <v>4604</v>
      </c>
      <c r="F125" s="341" t="s">
        <v>4605</v>
      </c>
      <c r="G125" s="341"/>
      <c r="H125" s="341"/>
      <c r="I125" s="341"/>
      <c r="J125" s="153" t="s">
        <v>142</v>
      </c>
      <c r="K125" s="154">
        <v>1</v>
      </c>
      <c r="L125" s="342"/>
      <c r="M125" s="342"/>
      <c r="N125" s="343">
        <f t="shared" si="0"/>
        <v>0</v>
      </c>
      <c r="O125" s="343"/>
      <c r="P125" s="343"/>
      <c r="Q125" s="343"/>
      <c r="R125" s="186"/>
      <c r="T125" s="254" t="s">
        <v>5</v>
      </c>
      <c r="U125" s="255" t="s">
        <v>36</v>
      </c>
      <c r="V125" s="256"/>
      <c r="W125" s="257">
        <f t="shared" si="1"/>
        <v>0</v>
      </c>
      <c r="X125" s="257">
        <v>0.0035</v>
      </c>
      <c r="Y125" s="257">
        <f t="shared" si="2"/>
        <v>0.0035</v>
      </c>
      <c r="Z125" s="257">
        <v>0</v>
      </c>
      <c r="AA125" s="258">
        <f t="shared" si="3"/>
        <v>0</v>
      </c>
      <c r="AR125" s="172" t="s">
        <v>119</v>
      </c>
      <c r="AT125" s="172" t="s">
        <v>118</v>
      </c>
      <c r="AU125" s="172" t="s">
        <v>93</v>
      </c>
      <c r="AY125" s="172" t="s">
        <v>117</v>
      </c>
      <c r="BE125" s="259">
        <f t="shared" si="4"/>
        <v>0</v>
      </c>
      <c r="BF125" s="259">
        <f t="shared" si="5"/>
        <v>0</v>
      </c>
      <c r="BG125" s="259">
        <f t="shared" si="6"/>
        <v>0</v>
      </c>
      <c r="BH125" s="259">
        <f t="shared" si="7"/>
        <v>0</v>
      </c>
      <c r="BI125" s="259">
        <f t="shared" si="8"/>
        <v>0</v>
      </c>
      <c r="BJ125" s="172" t="s">
        <v>16</v>
      </c>
      <c r="BK125" s="259">
        <f t="shared" si="9"/>
        <v>0</v>
      </c>
      <c r="BL125" s="172" t="s">
        <v>119</v>
      </c>
      <c r="BM125" s="172" t="s">
        <v>4606</v>
      </c>
    </row>
    <row r="126" spans="2:65" s="182" customFormat="1" ht="25.5" customHeight="1">
      <c r="B126" s="183"/>
      <c r="C126" s="151" t="s">
        <v>129</v>
      </c>
      <c r="D126" s="151" t="s">
        <v>118</v>
      </c>
      <c r="E126" s="152" t="s">
        <v>4607</v>
      </c>
      <c r="F126" s="341" t="s">
        <v>4608</v>
      </c>
      <c r="G126" s="341"/>
      <c r="H126" s="341"/>
      <c r="I126" s="341"/>
      <c r="J126" s="153" t="s">
        <v>142</v>
      </c>
      <c r="K126" s="154">
        <v>1</v>
      </c>
      <c r="L126" s="342"/>
      <c r="M126" s="342"/>
      <c r="N126" s="343">
        <f t="shared" si="0"/>
        <v>0</v>
      </c>
      <c r="O126" s="343"/>
      <c r="P126" s="343"/>
      <c r="Q126" s="343"/>
      <c r="R126" s="186"/>
      <c r="T126" s="254" t="s">
        <v>5</v>
      </c>
      <c r="U126" s="255" t="s">
        <v>36</v>
      </c>
      <c r="V126" s="256"/>
      <c r="W126" s="257">
        <f t="shared" si="1"/>
        <v>0</v>
      </c>
      <c r="X126" s="257">
        <v>0.0097</v>
      </c>
      <c r="Y126" s="257">
        <f t="shared" si="2"/>
        <v>0.0097</v>
      </c>
      <c r="Z126" s="257">
        <v>0</v>
      </c>
      <c r="AA126" s="258">
        <f t="shared" si="3"/>
        <v>0</v>
      </c>
      <c r="AR126" s="172" t="s">
        <v>119</v>
      </c>
      <c r="AT126" s="172" t="s">
        <v>118</v>
      </c>
      <c r="AU126" s="172" t="s">
        <v>93</v>
      </c>
      <c r="AY126" s="172" t="s">
        <v>117</v>
      </c>
      <c r="BE126" s="259">
        <f t="shared" si="4"/>
        <v>0</v>
      </c>
      <c r="BF126" s="259">
        <f t="shared" si="5"/>
        <v>0</v>
      </c>
      <c r="BG126" s="259">
        <f t="shared" si="6"/>
        <v>0</v>
      </c>
      <c r="BH126" s="259">
        <f t="shared" si="7"/>
        <v>0</v>
      </c>
      <c r="BI126" s="259">
        <f t="shared" si="8"/>
        <v>0</v>
      </c>
      <c r="BJ126" s="172" t="s">
        <v>16</v>
      </c>
      <c r="BK126" s="259">
        <f t="shared" si="9"/>
        <v>0</v>
      </c>
      <c r="BL126" s="172" t="s">
        <v>119</v>
      </c>
      <c r="BM126" s="172" t="s">
        <v>4609</v>
      </c>
    </row>
    <row r="127" spans="2:65" s="182" customFormat="1" ht="25.5" customHeight="1">
      <c r="B127" s="183"/>
      <c r="C127" s="151" t="s">
        <v>130</v>
      </c>
      <c r="D127" s="151" t="s">
        <v>118</v>
      </c>
      <c r="E127" s="152" t="s">
        <v>4610</v>
      </c>
      <c r="F127" s="341" t="s">
        <v>4611</v>
      </c>
      <c r="G127" s="341"/>
      <c r="H127" s="341"/>
      <c r="I127" s="341"/>
      <c r="J127" s="153" t="s">
        <v>142</v>
      </c>
      <c r="K127" s="154">
        <v>1</v>
      </c>
      <c r="L127" s="342"/>
      <c r="M127" s="342"/>
      <c r="N127" s="343">
        <f t="shared" si="0"/>
        <v>0</v>
      </c>
      <c r="O127" s="343"/>
      <c r="P127" s="343"/>
      <c r="Q127" s="343"/>
      <c r="R127" s="186"/>
      <c r="T127" s="254" t="s">
        <v>5</v>
      </c>
      <c r="U127" s="255" t="s">
        <v>36</v>
      </c>
      <c r="V127" s="256"/>
      <c r="W127" s="257">
        <f t="shared" si="1"/>
        <v>0</v>
      </c>
      <c r="X127" s="257">
        <v>0.0389</v>
      </c>
      <c r="Y127" s="257">
        <f t="shared" si="2"/>
        <v>0.0389</v>
      </c>
      <c r="Z127" s="257">
        <v>0</v>
      </c>
      <c r="AA127" s="258">
        <f t="shared" si="3"/>
        <v>0</v>
      </c>
      <c r="AR127" s="172" t="s">
        <v>119</v>
      </c>
      <c r="AT127" s="172" t="s">
        <v>118</v>
      </c>
      <c r="AU127" s="172" t="s">
        <v>93</v>
      </c>
      <c r="AY127" s="172" t="s">
        <v>117</v>
      </c>
      <c r="BE127" s="259">
        <f t="shared" si="4"/>
        <v>0</v>
      </c>
      <c r="BF127" s="259">
        <f t="shared" si="5"/>
        <v>0</v>
      </c>
      <c r="BG127" s="259">
        <f t="shared" si="6"/>
        <v>0</v>
      </c>
      <c r="BH127" s="259">
        <f t="shared" si="7"/>
        <v>0</v>
      </c>
      <c r="BI127" s="259">
        <f t="shared" si="8"/>
        <v>0</v>
      </c>
      <c r="BJ127" s="172" t="s">
        <v>16</v>
      </c>
      <c r="BK127" s="259">
        <f t="shared" si="9"/>
        <v>0</v>
      </c>
      <c r="BL127" s="172" t="s">
        <v>119</v>
      </c>
      <c r="BM127" s="172" t="s">
        <v>4612</v>
      </c>
    </row>
    <row r="128" spans="2:65" s="182" customFormat="1" ht="25.5" customHeight="1">
      <c r="B128" s="183"/>
      <c r="C128" s="151" t="s">
        <v>131</v>
      </c>
      <c r="D128" s="151" t="s">
        <v>118</v>
      </c>
      <c r="E128" s="152" t="s">
        <v>4613</v>
      </c>
      <c r="F128" s="341" t="s">
        <v>4614</v>
      </c>
      <c r="G128" s="341"/>
      <c r="H128" s="341"/>
      <c r="I128" s="341"/>
      <c r="J128" s="153" t="s">
        <v>142</v>
      </c>
      <c r="K128" s="154">
        <v>1</v>
      </c>
      <c r="L128" s="342"/>
      <c r="M128" s="342"/>
      <c r="N128" s="343">
        <f t="shared" si="0"/>
        <v>0</v>
      </c>
      <c r="O128" s="343"/>
      <c r="P128" s="343"/>
      <c r="Q128" s="343"/>
      <c r="R128" s="186"/>
      <c r="T128" s="254" t="s">
        <v>5</v>
      </c>
      <c r="U128" s="255" t="s">
        <v>36</v>
      </c>
      <c r="V128" s="256"/>
      <c r="W128" s="257">
        <f t="shared" si="1"/>
        <v>0</v>
      </c>
      <c r="X128" s="257">
        <v>0.0035</v>
      </c>
      <c r="Y128" s="257">
        <f t="shared" si="2"/>
        <v>0.0035</v>
      </c>
      <c r="Z128" s="257">
        <v>0</v>
      </c>
      <c r="AA128" s="258">
        <f t="shared" si="3"/>
        <v>0</v>
      </c>
      <c r="AR128" s="172" t="s">
        <v>119</v>
      </c>
      <c r="AT128" s="172" t="s">
        <v>118</v>
      </c>
      <c r="AU128" s="172" t="s">
        <v>93</v>
      </c>
      <c r="AY128" s="172" t="s">
        <v>117</v>
      </c>
      <c r="BE128" s="259">
        <f t="shared" si="4"/>
        <v>0</v>
      </c>
      <c r="BF128" s="259">
        <f t="shared" si="5"/>
        <v>0</v>
      </c>
      <c r="BG128" s="259">
        <f t="shared" si="6"/>
        <v>0</v>
      </c>
      <c r="BH128" s="259">
        <f t="shared" si="7"/>
        <v>0</v>
      </c>
      <c r="BI128" s="259">
        <f t="shared" si="8"/>
        <v>0</v>
      </c>
      <c r="BJ128" s="172" t="s">
        <v>16</v>
      </c>
      <c r="BK128" s="259">
        <f t="shared" si="9"/>
        <v>0</v>
      </c>
      <c r="BL128" s="172" t="s">
        <v>119</v>
      </c>
      <c r="BM128" s="172" t="s">
        <v>4615</v>
      </c>
    </row>
    <row r="129" spans="2:65" s="182" customFormat="1" ht="25.5" customHeight="1">
      <c r="B129" s="183"/>
      <c r="C129" s="151" t="s">
        <v>11</v>
      </c>
      <c r="D129" s="151" t="s">
        <v>118</v>
      </c>
      <c r="E129" s="152" t="s">
        <v>4616</v>
      </c>
      <c r="F129" s="341" t="s">
        <v>4617</v>
      </c>
      <c r="G129" s="341"/>
      <c r="H129" s="341"/>
      <c r="I129" s="341"/>
      <c r="J129" s="153" t="s">
        <v>142</v>
      </c>
      <c r="K129" s="154">
        <v>1</v>
      </c>
      <c r="L129" s="342"/>
      <c r="M129" s="342"/>
      <c r="N129" s="343">
        <f t="shared" si="0"/>
        <v>0</v>
      </c>
      <c r="O129" s="343"/>
      <c r="P129" s="343"/>
      <c r="Q129" s="343"/>
      <c r="R129" s="186"/>
      <c r="T129" s="254" t="s">
        <v>5</v>
      </c>
      <c r="U129" s="255" t="s">
        <v>36</v>
      </c>
      <c r="V129" s="256"/>
      <c r="W129" s="257">
        <f t="shared" si="1"/>
        <v>0</v>
      </c>
      <c r="X129" s="257">
        <v>0.0095</v>
      </c>
      <c r="Y129" s="257">
        <f t="shared" si="2"/>
        <v>0.0095</v>
      </c>
      <c r="Z129" s="257">
        <v>0</v>
      </c>
      <c r="AA129" s="258">
        <f t="shared" si="3"/>
        <v>0</v>
      </c>
      <c r="AR129" s="172" t="s">
        <v>119</v>
      </c>
      <c r="AT129" s="172" t="s">
        <v>118</v>
      </c>
      <c r="AU129" s="172" t="s">
        <v>93</v>
      </c>
      <c r="AY129" s="172" t="s">
        <v>117</v>
      </c>
      <c r="BE129" s="259">
        <f t="shared" si="4"/>
        <v>0</v>
      </c>
      <c r="BF129" s="259">
        <f t="shared" si="5"/>
        <v>0</v>
      </c>
      <c r="BG129" s="259">
        <f t="shared" si="6"/>
        <v>0</v>
      </c>
      <c r="BH129" s="259">
        <f t="shared" si="7"/>
        <v>0</v>
      </c>
      <c r="BI129" s="259">
        <f t="shared" si="8"/>
        <v>0</v>
      </c>
      <c r="BJ129" s="172" t="s">
        <v>16</v>
      </c>
      <c r="BK129" s="259">
        <f t="shared" si="9"/>
        <v>0</v>
      </c>
      <c r="BL129" s="172" t="s">
        <v>119</v>
      </c>
      <c r="BM129" s="172" t="s">
        <v>4618</v>
      </c>
    </row>
    <row r="130" spans="2:65" s="182" customFormat="1" ht="25.5" customHeight="1">
      <c r="B130" s="183"/>
      <c r="C130" s="151" t="s">
        <v>132</v>
      </c>
      <c r="D130" s="151" t="s">
        <v>118</v>
      </c>
      <c r="E130" s="152" t="s">
        <v>4619</v>
      </c>
      <c r="F130" s="341" t="s">
        <v>4620</v>
      </c>
      <c r="G130" s="341"/>
      <c r="H130" s="341"/>
      <c r="I130" s="341"/>
      <c r="J130" s="153" t="s">
        <v>142</v>
      </c>
      <c r="K130" s="154">
        <v>1</v>
      </c>
      <c r="L130" s="342"/>
      <c r="M130" s="342"/>
      <c r="N130" s="343">
        <f t="shared" si="0"/>
        <v>0</v>
      </c>
      <c r="O130" s="343"/>
      <c r="P130" s="343"/>
      <c r="Q130" s="343"/>
      <c r="R130" s="186"/>
      <c r="T130" s="254" t="s">
        <v>5</v>
      </c>
      <c r="U130" s="255" t="s">
        <v>36</v>
      </c>
      <c r="V130" s="256"/>
      <c r="W130" s="257">
        <f t="shared" si="1"/>
        <v>0</v>
      </c>
      <c r="X130" s="257">
        <v>0.0389</v>
      </c>
      <c r="Y130" s="257">
        <f t="shared" si="2"/>
        <v>0.0389</v>
      </c>
      <c r="Z130" s="257">
        <v>0</v>
      </c>
      <c r="AA130" s="258">
        <f t="shared" si="3"/>
        <v>0</v>
      </c>
      <c r="AR130" s="172" t="s">
        <v>119</v>
      </c>
      <c r="AT130" s="172" t="s">
        <v>118</v>
      </c>
      <c r="AU130" s="172" t="s">
        <v>93</v>
      </c>
      <c r="AY130" s="172" t="s">
        <v>117</v>
      </c>
      <c r="BE130" s="259">
        <f t="shared" si="4"/>
        <v>0</v>
      </c>
      <c r="BF130" s="259">
        <f t="shared" si="5"/>
        <v>0</v>
      </c>
      <c r="BG130" s="259">
        <f t="shared" si="6"/>
        <v>0</v>
      </c>
      <c r="BH130" s="259">
        <f t="shared" si="7"/>
        <v>0</v>
      </c>
      <c r="BI130" s="259">
        <f t="shared" si="8"/>
        <v>0</v>
      </c>
      <c r="BJ130" s="172" t="s">
        <v>16</v>
      </c>
      <c r="BK130" s="259">
        <f t="shared" si="9"/>
        <v>0</v>
      </c>
      <c r="BL130" s="172" t="s">
        <v>119</v>
      </c>
      <c r="BM130" s="172" t="s">
        <v>4621</v>
      </c>
    </row>
    <row r="131" spans="2:65" s="182" customFormat="1" ht="25.5" customHeight="1">
      <c r="B131" s="183"/>
      <c r="C131" s="151" t="s">
        <v>133</v>
      </c>
      <c r="D131" s="151" t="s">
        <v>118</v>
      </c>
      <c r="E131" s="152" t="s">
        <v>4622</v>
      </c>
      <c r="F131" s="341" t="s">
        <v>4623</v>
      </c>
      <c r="G131" s="341"/>
      <c r="H131" s="341"/>
      <c r="I131" s="341"/>
      <c r="J131" s="153" t="s">
        <v>142</v>
      </c>
      <c r="K131" s="154">
        <v>1</v>
      </c>
      <c r="L131" s="342"/>
      <c r="M131" s="342"/>
      <c r="N131" s="343">
        <f t="shared" si="0"/>
        <v>0</v>
      </c>
      <c r="O131" s="343"/>
      <c r="P131" s="343"/>
      <c r="Q131" s="343"/>
      <c r="R131" s="186"/>
      <c r="T131" s="254" t="s">
        <v>5</v>
      </c>
      <c r="U131" s="255" t="s">
        <v>36</v>
      </c>
      <c r="V131" s="256"/>
      <c r="W131" s="257">
        <f t="shared" si="1"/>
        <v>0</v>
      </c>
      <c r="X131" s="257">
        <v>0.147</v>
      </c>
      <c r="Y131" s="257">
        <f t="shared" si="2"/>
        <v>0.147</v>
      </c>
      <c r="Z131" s="257">
        <v>0</v>
      </c>
      <c r="AA131" s="258">
        <f t="shared" si="3"/>
        <v>0</v>
      </c>
      <c r="AR131" s="172" t="s">
        <v>119</v>
      </c>
      <c r="AT131" s="172" t="s">
        <v>118</v>
      </c>
      <c r="AU131" s="172" t="s">
        <v>93</v>
      </c>
      <c r="AY131" s="172" t="s">
        <v>117</v>
      </c>
      <c r="BE131" s="259">
        <f t="shared" si="4"/>
        <v>0</v>
      </c>
      <c r="BF131" s="259">
        <f t="shared" si="5"/>
        <v>0</v>
      </c>
      <c r="BG131" s="259">
        <f t="shared" si="6"/>
        <v>0</v>
      </c>
      <c r="BH131" s="259">
        <f t="shared" si="7"/>
        <v>0</v>
      </c>
      <c r="BI131" s="259">
        <f t="shared" si="8"/>
        <v>0</v>
      </c>
      <c r="BJ131" s="172" t="s">
        <v>16</v>
      </c>
      <c r="BK131" s="259">
        <f t="shared" si="9"/>
        <v>0</v>
      </c>
      <c r="BL131" s="172" t="s">
        <v>119</v>
      </c>
      <c r="BM131" s="172" t="s">
        <v>4624</v>
      </c>
    </row>
    <row r="132" spans="2:65" s="182" customFormat="1" ht="25.5" customHeight="1">
      <c r="B132" s="183"/>
      <c r="C132" s="151" t="s">
        <v>134</v>
      </c>
      <c r="D132" s="151" t="s">
        <v>118</v>
      </c>
      <c r="E132" s="152" t="s">
        <v>4625</v>
      </c>
      <c r="F132" s="341" t="s">
        <v>4626</v>
      </c>
      <c r="G132" s="341"/>
      <c r="H132" s="341"/>
      <c r="I132" s="341"/>
      <c r="J132" s="153" t="s">
        <v>142</v>
      </c>
      <c r="K132" s="154">
        <v>1</v>
      </c>
      <c r="L132" s="342"/>
      <c r="M132" s="342"/>
      <c r="N132" s="343">
        <f t="shared" si="0"/>
        <v>0</v>
      </c>
      <c r="O132" s="343"/>
      <c r="P132" s="343"/>
      <c r="Q132" s="343"/>
      <c r="R132" s="186"/>
      <c r="T132" s="254" t="s">
        <v>5</v>
      </c>
      <c r="U132" s="255" t="s">
        <v>36</v>
      </c>
      <c r="V132" s="256"/>
      <c r="W132" s="257">
        <f t="shared" si="1"/>
        <v>0</v>
      </c>
      <c r="X132" s="257">
        <v>0.0037</v>
      </c>
      <c r="Y132" s="257">
        <f t="shared" si="2"/>
        <v>0.0037</v>
      </c>
      <c r="Z132" s="257">
        <v>0</v>
      </c>
      <c r="AA132" s="258">
        <f t="shared" si="3"/>
        <v>0</v>
      </c>
      <c r="AR132" s="172" t="s">
        <v>119</v>
      </c>
      <c r="AT132" s="172" t="s">
        <v>118</v>
      </c>
      <c r="AU132" s="172" t="s">
        <v>93</v>
      </c>
      <c r="AY132" s="172" t="s">
        <v>117</v>
      </c>
      <c r="BE132" s="259">
        <f t="shared" si="4"/>
        <v>0</v>
      </c>
      <c r="BF132" s="259">
        <f t="shared" si="5"/>
        <v>0</v>
      </c>
      <c r="BG132" s="259">
        <f t="shared" si="6"/>
        <v>0</v>
      </c>
      <c r="BH132" s="259">
        <f t="shared" si="7"/>
        <v>0</v>
      </c>
      <c r="BI132" s="259">
        <f t="shared" si="8"/>
        <v>0</v>
      </c>
      <c r="BJ132" s="172" t="s">
        <v>16</v>
      </c>
      <c r="BK132" s="259">
        <f t="shared" si="9"/>
        <v>0</v>
      </c>
      <c r="BL132" s="172" t="s">
        <v>119</v>
      </c>
      <c r="BM132" s="172" t="s">
        <v>4627</v>
      </c>
    </row>
    <row r="133" spans="2:65" s="182" customFormat="1" ht="25.5" customHeight="1">
      <c r="B133" s="183"/>
      <c r="C133" s="151" t="s">
        <v>196</v>
      </c>
      <c r="D133" s="151" t="s">
        <v>118</v>
      </c>
      <c r="E133" s="152" t="s">
        <v>4628</v>
      </c>
      <c r="F133" s="341" t="s">
        <v>4629</v>
      </c>
      <c r="G133" s="341"/>
      <c r="H133" s="341"/>
      <c r="I133" s="341"/>
      <c r="J133" s="153" t="s">
        <v>142</v>
      </c>
      <c r="K133" s="154">
        <v>1</v>
      </c>
      <c r="L133" s="342"/>
      <c r="M133" s="342"/>
      <c r="N133" s="343">
        <f t="shared" si="0"/>
        <v>0</v>
      </c>
      <c r="O133" s="343"/>
      <c r="P133" s="343"/>
      <c r="Q133" s="343"/>
      <c r="R133" s="186"/>
      <c r="T133" s="254" t="s">
        <v>5</v>
      </c>
      <c r="U133" s="255" t="s">
        <v>36</v>
      </c>
      <c r="V133" s="256"/>
      <c r="W133" s="257">
        <f t="shared" si="1"/>
        <v>0</v>
      </c>
      <c r="X133" s="257">
        <v>0.0102</v>
      </c>
      <c r="Y133" s="257">
        <f t="shared" si="2"/>
        <v>0.0102</v>
      </c>
      <c r="Z133" s="257">
        <v>0</v>
      </c>
      <c r="AA133" s="258">
        <f t="shared" si="3"/>
        <v>0</v>
      </c>
      <c r="AR133" s="172" t="s">
        <v>119</v>
      </c>
      <c r="AT133" s="172" t="s">
        <v>118</v>
      </c>
      <c r="AU133" s="172" t="s">
        <v>93</v>
      </c>
      <c r="AY133" s="172" t="s">
        <v>117</v>
      </c>
      <c r="BE133" s="259">
        <f t="shared" si="4"/>
        <v>0</v>
      </c>
      <c r="BF133" s="259">
        <f t="shared" si="5"/>
        <v>0</v>
      </c>
      <c r="BG133" s="259">
        <f t="shared" si="6"/>
        <v>0</v>
      </c>
      <c r="BH133" s="259">
        <f t="shared" si="7"/>
        <v>0</v>
      </c>
      <c r="BI133" s="259">
        <f t="shared" si="8"/>
        <v>0</v>
      </c>
      <c r="BJ133" s="172" t="s">
        <v>16</v>
      </c>
      <c r="BK133" s="259">
        <f t="shared" si="9"/>
        <v>0</v>
      </c>
      <c r="BL133" s="172" t="s">
        <v>119</v>
      </c>
      <c r="BM133" s="172" t="s">
        <v>4630</v>
      </c>
    </row>
    <row r="134" spans="2:65" s="182" customFormat="1" ht="25.5" customHeight="1">
      <c r="B134" s="183"/>
      <c r="C134" s="151" t="s">
        <v>200</v>
      </c>
      <c r="D134" s="151" t="s">
        <v>118</v>
      </c>
      <c r="E134" s="152" t="s">
        <v>4631</v>
      </c>
      <c r="F134" s="341" t="s">
        <v>4632</v>
      </c>
      <c r="G134" s="341"/>
      <c r="H134" s="341"/>
      <c r="I134" s="341"/>
      <c r="J134" s="153" t="s">
        <v>142</v>
      </c>
      <c r="K134" s="154">
        <v>1</v>
      </c>
      <c r="L134" s="342"/>
      <c r="M134" s="342"/>
      <c r="N134" s="343">
        <f t="shared" si="0"/>
        <v>0</v>
      </c>
      <c r="O134" s="343"/>
      <c r="P134" s="343"/>
      <c r="Q134" s="343"/>
      <c r="R134" s="186"/>
      <c r="T134" s="254" t="s">
        <v>5</v>
      </c>
      <c r="U134" s="255" t="s">
        <v>36</v>
      </c>
      <c r="V134" s="256"/>
      <c r="W134" s="257">
        <f t="shared" si="1"/>
        <v>0</v>
      </c>
      <c r="X134" s="257">
        <v>0.0415</v>
      </c>
      <c r="Y134" s="257">
        <f t="shared" si="2"/>
        <v>0.0415</v>
      </c>
      <c r="Z134" s="257">
        <v>0</v>
      </c>
      <c r="AA134" s="258">
        <f t="shared" si="3"/>
        <v>0</v>
      </c>
      <c r="AR134" s="172" t="s">
        <v>119</v>
      </c>
      <c r="AT134" s="172" t="s">
        <v>118</v>
      </c>
      <c r="AU134" s="172" t="s">
        <v>93</v>
      </c>
      <c r="AY134" s="172" t="s">
        <v>117</v>
      </c>
      <c r="BE134" s="259">
        <f t="shared" si="4"/>
        <v>0</v>
      </c>
      <c r="BF134" s="259">
        <f t="shared" si="5"/>
        <v>0</v>
      </c>
      <c r="BG134" s="259">
        <f t="shared" si="6"/>
        <v>0</v>
      </c>
      <c r="BH134" s="259">
        <f t="shared" si="7"/>
        <v>0</v>
      </c>
      <c r="BI134" s="259">
        <f t="shared" si="8"/>
        <v>0</v>
      </c>
      <c r="BJ134" s="172" t="s">
        <v>16</v>
      </c>
      <c r="BK134" s="259">
        <f t="shared" si="9"/>
        <v>0</v>
      </c>
      <c r="BL134" s="172" t="s">
        <v>119</v>
      </c>
      <c r="BM134" s="172" t="s">
        <v>4633</v>
      </c>
    </row>
    <row r="135" spans="2:65" s="182" customFormat="1" ht="25.5" customHeight="1">
      <c r="B135" s="183"/>
      <c r="C135" s="151" t="s">
        <v>10</v>
      </c>
      <c r="D135" s="151" t="s">
        <v>118</v>
      </c>
      <c r="E135" s="152" t="s">
        <v>4634</v>
      </c>
      <c r="F135" s="341" t="s">
        <v>4635</v>
      </c>
      <c r="G135" s="341"/>
      <c r="H135" s="341"/>
      <c r="I135" s="341"/>
      <c r="J135" s="153" t="s">
        <v>4575</v>
      </c>
      <c r="K135" s="154">
        <v>1</v>
      </c>
      <c r="L135" s="342"/>
      <c r="M135" s="342"/>
      <c r="N135" s="343">
        <f t="shared" si="0"/>
        <v>0</v>
      </c>
      <c r="O135" s="343"/>
      <c r="P135" s="343"/>
      <c r="Q135" s="343"/>
      <c r="R135" s="186"/>
      <c r="T135" s="254" t="s">
        <v>5</v>
      </c>
      <c r="U135" s="255" t="s">
        <v>36</v>
      </c>
      <c r="V135" s="256"/>
      <c r="W135" s="257">
        <f t="shared" si="1"/>
        <v>0</v>
      </c>
      <c r="X135" s="257">
        <v>0.04</v>
      </c>
      <c r="Y135" s="257">
        <f t="shared" si="2"/>
        <v>0.04</v>
      </c>
      <c r="Z135" s="257">
        <v>0</v>
      </c>
      <c r="AA135" s="258">
        <f t="shared" si="3"/>
        <v>0</v>
      </c>
      <c r="AR135" s="172" t="s">
        <v>119</v>
      </c>
      <c r="AT135" s="172" t="s">
        <v>118</v>
      </c>
      <c r="AU135" s="172" t="s">
        <v>93</v>
      </c>
      <c r="AY135" s="172" t="s">
        <v>117</v>
      </c>
      <c r="BE135" s="259">
        <f t="shared" si="4"/>
        <v>0</v>
      </c>
      <c r="BF135" s="259">
        <f t="shared" si="5"/>
        <v>0</v>
      </c>
      <c r="BG135" s="259">
        <f t="shared" si="6"/>
        <v>0</v>
      </c>
      <c r="BH135" s="259">
        <f t="shared" si="7"/>
        <v>0</v>
      </c>
      <c r="BI135" s="259">
        <f t="shared" si="8"/>
        <v>0</v>
      </c>
      <c r="BJ135" s="172" t="s">
        <v>16</v>
      </c>
      <c r="BK135" s="259">
        <f t="shared" si="9"/>
        <v>0</v>
      </c>
      <c r="BL135" s="172" t="s">
        <v>119</v>
      </c>
      <c r="BM135" s="172" t="s">
        <v>4636</v>
      </c>
    </row>
    <row r="136" spans="2:65" s="182" customFormat="1" ht="25.5" customHeight="1">
      <c r="B136" s="183"/>
      <c r="C136" s="151" t="s">
        <v>207</v>
      </c>
      <c r="D136" s="151" t="s">
        <v>118</v>
      </c>
      <c r="E136" s="152" t="s">
        <v>4637</v>
      </c>
      <c r="F136" s="341" t="s">
        <v>4638</v>
      </c>
      <c r="G136" s="341"/>
      <c r="H136" s="341"/>
      <c r="I136" s="341"/>
      <c r="J136" s="153" t="s">
        <v>4575</v>
      </c>
      <c r="K136" s="154">
        <v>1</v>
      </c>
      <c r="L136" s="342"/>
      <c r="M136" s="342"/>
      <c r="N136" s="343">
        <f t="shared" si="0"/>
        <v>0</v>
      </c>
      <c r="O136" s="343"/>
      <c r="P136" s="343"/>
      <c r="Q136" s="343"/>
      <c r="R136" s="186"/>
      <c r="T136" s="254" t="s">
        <v>5</v>
      </c>
      <c r="U136" s="255" t="s">
        <v>36</v>
      </c>
      <c r="V136" s="256"/>
      <c r="W136" s="257">
        <f t="shared" si="1"/>
        <v>0</v>
      </c>
      <c r="X136" s="257">
        <v>0.0389</v>
      </c>
      <c r="Y136" s="257">
        <f t="shared" si="2"/>
        <v>0.0389</v>
      </c>
      <c r="Z136" s="257">
        <v>0</v>
      </c>
      <c r="AA136" s="258">
        <f t="shared" si="3"/>
        <v>0</v>
      </c>
      <c r="AR136" s="172" t="s">
        <v>119</v>
      </c>
      <c r="AT136" s="172" t="s">
        <v>118</v>
      </c>
      <c r="AU136" s="172" t="s">
        <v>93</v>
      </c>
      <c r="AY136" s="172" t="s">
        <v>117</v>
      </c>
      <c r="BE136" s="259">
        <f t="shared" si="4"/>
        <v>0</v>
      </c>
      <c r="BF136" s="259">
        <f t="shared" si="5"/>
        <v>0</v>
      </c>
      <c r="BG136" s="259">
        <f t="shared" si="6"/>
        <v>0</v>
      </c>
      <c r="BH136" s="259">
        <f t="shared" si="7"/>
        <v>0</v>
      </c>
      <c r="BI136" s="259">
        <f t="shared" si="8"/>
        <v>0</v>
      </c>
      <c r="BJ136" s="172" t="s">
        <v>16</v>
      </c>
      <c r="BK136" s="259">
        <f t="shared" si="9"/>
        <v>0</v>
      </c>
      <c r="BL136" s="172" t="s">
        <v>119</v>
      </c>
      <c r="BM136" s="172" t="s">
        <v>4639</v>
      </c>
    </row>
    <row r="137" spans="2:65" s="182" customFormat="1" ht="25.5" customHeight="1">
      <c r="B137" s="183"/>
      <c r="C137" s="151" t="s">
        <v>211</v>
      </c>
      <c r="D137" s="151" t="s">
        <v>118</v>
      </c>
      <c r="E137" s="152" t="s">
        <v>4640</v>
      </c>
      <c r="F137" s="341" t="s">
        <v>4641</v>
      </c>
      <c r="G137" s="341"/>
      <c r="H137" s="341"/>
      <c r="I137" s="341"/>
      <c r="J137" s="153" t="s">
        <v>4575</v>
      </c>
      <c r="K137" s="154">
        <v>1</v>
      </c>
      <c r="L137" s="342"/>
      <c r="M137" s="342"/>
      <c r="N137" s="343">
        <f t="shared" si="0"/>
        <v>0</v>
      </c>
      <c r="O137" s="343"/>
      <c r="P137" s="343"/>
      <c r="Q137" s="343"/>
      <c r="R137" s="186"/>
      <c r="T137" s="254" t="s">
        <v>5</v>
      </c>
      <c r="U137" s="255" t="s">
        <v>36</v>
      </c>
      <c r="V137" s="256"/>
      <c r="W137" s="257">
        <f t="shared" si="1"/>
        <v>0</v>
      </c>
      <c r="X137" s="257">
        <v>0.0389</v>
      </c>
      <c r="Y137" s="257">
        <f t="shared" si="2"/>
        <v>0.0389</v>
      </c>
      <c r="Z137" s="257">
        <v>0</v>
      </c>
      <c r="AA137" s="258">
        <f t="shared" si="3"/>
        <v>0</v>
      </c>
      <c r="AR137" s="172" t="s">
        <v>119</v>
      </c>
      <c r="AT137" s="172" t="s">
        <v>118</v>
      </c>
      <c r="AU137" s="172" t="s">
        <v>93</v>
      </c>
      <c r="AY137" s="172" t="s">
        <v>117</v>
      </c>
      <c r="BE137" s="259">
        <f t="shared" si="4"/>
        <v>0</v>
      </c>
      <c r="BF137" s="259">
        <f t="shared" si="5"/>
        <v>0</v>
      </c>
      <c r="BG137" s="259">
        <f t="shared" si="6"/>
        <v>0</v>
      </c>
      <c r="BH137" s="259">
        <f t="shared" si="7"/>
        <v>0</v>
      </c>
      <c r="BI137" s="259">
        <f t="shared" si="8"/>
        <v>0</v>
      </c>
      <c r="BJ137" s="172" t="s">
        <v>16</v>
      </c>
      <c r="BK137" s="259">
        <f t="shared" si="9"/>
        <v>0</v>
      </c>
      <c r="BL137" s="172" t="s">
        <v>119</v>
      </c>
      <c r="BM137" s="172" t="s">
        <v>4642</v>
      </c>
    </row>
    <row r="138" spans="2:65" s="182" customFormat="1" ht="25.5" customHeight="1">
      <c r="B138" s="183"/>
      <c r="C138" s="151" t="s">
        <v>215</v>
      </c>
      <c r="D138" s="151" t="s">
        <v>118</v>
      </c>
      <c r="E138" s="152" t="s">
        <v>4643</v>
      </c>
      <c r="F138" s="341" t="s">
        <v>4644</v>
      </c>
      <c r="G138" s="341"/>
      <c r="H138" s="341"/>
      <c r="I138" s="341"/>
      <c r="J138" s="153" t="s">
        <v>4575</v>
      </c>
      <c r="K138" s="154">
        <v>1</v>
      </c>
      <c r="L138" s="342"/>
      <c r="M138" s="342"/>
      <c r="N138" s="343">
        <f t="shared" si="0"/>
        <v>0</v>
      </c>
      <c r="O138" s="343"/>
      <c r="P138" s="343"/>
      <c r="Q138" s="343"/>
      <c r="R138" s="186"/>
      <c r="T138" s="254" t="s">
        <v>5</v>
      </c>
      <c r="U138" s="255" t="s">
        <v>36</v>
      </c>
      <c r="V138" s="256"/>
      <c r="W138" s="257">
        <f t="shared" si="1"/>
        <v>0</v>
      </c>
      <c r="X138" s="257">
        <v>0.0382</v>
      </c>
      <c r="Y138" s="257">
        <f t="shared" si="2"/>
        <v>0.0382</v>
      </c>
      <c r="Z138" s="257">
        <v>0</v>
      </c>
      <c r="AA138" s="258">
        <f t="shared" si="3"/>
        <v>0</v>
      </c>
      <c r="AR138" s="172" t="s">
        <v>119</v>
      </c>
      <c r="AT138" s="172" t="s">
        <v>118</v>
      </c>
      <c r="AU138" s="172" t="s">
        <v>93</v>
      </c>
      <c r="AY138" s="172" t="s">
        <v>117</v>
      </c>
      <c r="BE138" s="259">
        <f t="shared" si="4"/>
        <v>0</v>
      </c>
      <c r="BF138" s="259">
        <f t="shared" si="5"/>
        <v>0</v>
      </c>
      <c r="BG138" s="259">
        <f t="shared" si="6"/>
        <v>0</v>
      </c>
      <c r="BH138" s="259">
        <f t="shared" si="7"/>
        <v>0</v>
      </c>
      <c r="BI138" s="259">
        <f t="shared" si="8"/>
        <v>0</v>
      </c>
      <c r="BJ138" s="172" t="s">
        <v>16</v>
      </c>
      <c r="BK138" s="259">
        <f t="shared" si="9"/>
        <v>0</v>
      </c>
      <c r="BL138" s="172" t="s">
        <v>119</v>
      </c>
      <c r="BM138" s="172" t="s">
        <v>4645</v>
      </c>
    </row>
    <row r="139" spans="2:65" s="182" customFormat="1" ht="25.5" customHeight="1">
      <c r="B139" s="183"/>
      <c r="C139" s="151" t="s">
        <v>219</v>
      </c>
      <c r="D139" s="151" t="s">
        <v>118</v>
      </c>
      <c r="E139" s="152" t="s">
        <v>4646</v>
      </c>
      <c r="F139" s="341" t="s">
        <v>4647</v>
      </c>
      <c r="G139" s="341"/>
      <c r="H139" s="341"/>
      <c r="I139" s="341"/>
      <c r="J139" s="153" t="s">
        <v>4575</v>
      </c>
      <c r="K139" s="154">
        <v>1</v>
      </c>
      <c r="L139" s="342"/>
      <c r="M139" s="342"/>
      <c r="N139" s="343">
        <f t="shared" si="0"/>
        <v>0</v>
      </c>
      <c r="O139" s="343"/>
      <c r="P139" s="343"/>
      <c r="Q139" s="343"/>
      <c r="R139" s="186"/>
      <c r="T139" s="254" t="s">
        <v>5</v>
      </c>
      <c r="U139" s="255" t="s">
        <v>36</v>
      </c>
      <c r="V139" s="256"/>
      <c r="W139" s="257">
        <f t="shared" si="1"/>
        <v>0</v>
      </c>
      <c r="X139" s="257">
        <v>0.0382</v>
      </c>
      <c r="Y139" s="257">
        <f t="shared" si="2"/>
        <v>0.0382</v>
      </c>
      <c r="Z139" s="257">
        <v>0</v>
      </c>
      <c r="AA139" s="258">
        <f t="shared" si="3"/>
        <v>0</v>
      </c>
      <c r="AR139" s="172" t="s">
        <v>119</v>
      </c>
      <c r="AT139" s="172" t="s">
        <v>118</v>
      </c>
      <c r="AU139" s="172" t="s">
        <v>93</v>
      </c>
      <c r="AY139" s="172" t="s">
        <v>117</v>
      </c>
      <c r="BE139" s="259">
        <f t="shared" si="4"/>
        <v>0</v>
      </c>
      <c r="BF139" s="259">
        <f t="shared" si="5"/>
        <v>0</v>
      </c>
      <c r="BG139" s="259">
        <f t="shared" si="6"/>
        <v>0</v>
      </c>
      <c r="BH139" s="259">
        <f t="shared" si="7"/>
        <v>0</v>
      </c>
      <c r="BI139" s="259">
        <f t="shared" si="8"/>
        <v>0</v>
      </c>
      <c r="BJ139" s="172" t="s">
        <v>16</v>
      </c>
      <c r="BK139" s="259">
        <f t="shared" si="9"/>
        <v>0</v>
      </c>
      <c r="BL139" s="172" t="s">
        <v>119</v>
      </c>
      <c r="BM139" s="172" t="s">
        <v>4648</v>
      </c>
    </row>
    <row r="140" spans="2:65" s="182" customFormat="1" ht="25.5" customHeight="1">
      <c r="B140" s="183"/>
      <c r="C140" s="151" t="s">
        <v>223</v>
      </c>
      <c r="D140" s="151" t="s">
        <v>118</v>
      </c>
      <c r="E140" s="152" t="s">
        <v>4649</v>
      </c>
      <c r="F140" s="341" t="s">
        <v>4650</v>
      </c>
      <c r="G140" s="341"/>
      <c r="H140" s="341"/>
      <c r="I140" s="341"/>
      <c r="J140" s="153" t="s">
        <v>4575</v>
      </c>
      <c r="K140" s="154">
        <v>1</v>
      </c>
      <c r="L140" s="342"/>
      <c r="M140" s="342"/>
      <c r="N140" s="343">
        <f t="shared" si="0"/>
        <v>0</v>
      </c>
      <c r="O140" s="343"/>
      <c r="P140" s="343"/>
      <c r="Q140" s="343"/>
      <c r="R140" s="186"/>
      <c r="T140" s="254" t="s">
        <v>5</v>
      </c>
      <c r="U140" s="255" t="s">
        <v>36</v>
      </c>
      <c r="V140" s="256"/>
      <c r="W140" s="257">
        <f t="shared" si="1"/>
        <v>0</v>
      </c>
      <c r="X140" s="257">
        <v>0.0382</v>
      </c>
      <c r="Y140" s="257">
        <f t="shared" si="2"/>
        <v>0.0382</v>
      </c>
      <c r="Z140" s="257">
        <v>0</v>
      </c>
      <c r="AA140" s="258">
        <f t="shared" si="3"/>
        <v>0</v>
      </c>
      <c r="AR140" s="172" t="s">
        <v>119</v>
      </c>
      <c r="AT140" s="172" t="s">
        <v>118</v>
      </c>
      <c r="AU140" s="172" t="s">
        <v>93</v>
      </c>
      <c r="AY140" s="172" t="s">
        <v>117</v>
      </c>
      <c r="BE140" s="259">
        <f t="shared" si="4"/>
        <v>0</v>
      </c>
      <c r="BF140" s="259">
        <f t="shared" si="5"/>
        <v>0</v>
      </c>
      <c r="BG140" s="259">
        <f t="shared" si="6"/>
        <v>0</v>
      </c>
      <c r="BH140" s="259">
        <f t="shared" si="7"/>
        <v>0</v>
      </c>
      <c r="BI140" s="259">
        <f t="shared" si="8"/>
        <v>0</v>
      </c>
      <c r="BJ140" s="172" t="s">
        <v>16</v>
      </c>
      <c r="BK140" s="259">
        <f t="shared" si="9"/>
        <v>0</v>
      </c>
      <c r="BL140" s="172" t="s">
        <v>119</v>
      </c>
      <c r="BM140" s="172" t="s">
        <v>4651</v>
      </c>
    </row>
    <row r="141" spans="2:65" s="182" customFormat="1" ht="25.5" customHeight="1">
      <c r="B141" s="183"/>
      <c r="C141" s="151" t="s">
        <v>227</v>
      </c>
      <c r="D141" s="151" t="s">
        <v>118</v>
      </c>
      <c r="E141" s="152" t="s">
        <v>4652</v>
      </c>
      <c r="F141" s="341" t="s">
        <v>4653</v>
      </c>
      <c r="G141" s="341"/>
      <c r="H141" s="341"/>
      <c r="I141" s="341"/>
      <c r="J141" s="153" t="s">
        <v>4575</v>
      </c>
      <c r="K141" s="154">
        <v>1</v>
      </c>
      <c r="L141" s="342"/>
      <c r="M141" s="342"/>
      <c r="N141" s="343">
        <f t="shared" si="0"/>
        <v>0</v>
      </c>
      <c r="O141" s="343"/>
      <c r="P141" s="343"/>
      <c r="Q141" s="343"/>
      <c r="R141" s="186"/>
      <c r="T141" s="254" t="s">
        <v>5</v>
      </c>
      <c r="U141" s="255" t="s">
        <v>36</v>
      </c>
      <c r="V141" s="256"/>
      <c r="W141" s="257">
        <f t="shared" si="1"/>
        <v>0</v>
      </c>
      <c r="X141" s="257">
        <v>0.04153</v>
      </c>
      <c r="Y141" s="257">
        <f t="shared" si="2"/>
        <v>0.04153</v>
      </c>
      <c r="Z141" s="257">
        <v>0</v>
      </c>
      <c r="AA141" s="258">
        <f t="shared" si="3"/>
        <v>0</v>
      </c>
      <c r="AR141" s="172" t="s">
        <v>119</v>
      </c>
      <c r="AT141" s="172" t="s">
        <v>118</v>
      </c>
      <c r="AU141" s="172" t="s">
        <v>93</v>
      </c>
      <c r="AY141" s="172" t="s">
        <v>117</v>
      </c>
      <c r="BE141" s="259">
        <f t="shared" si="4"/>
        <v>0</v>
      </c>
      <c r="BF141" s="259">
        <f t="shared" si="5"/>
        <v>0</v>
      </c>
      <c r="BG141" s="259">
        <f t="shared" si="6"/>
        <v>0</v>
      </c>
      <c r="BH141" s="259">
        <f t="shared" si="7"/>
        <v>0</v>
      </c>
      <c r="BI141" s="259">
        <f t="shared" si="8"/>
        <v>0</v>
      </c>
      <c r="BJ141" s="172" t="s">
        <v>16</v>
      </c>
      <c r="BK141" s="259">
        <f t="shared" si="9"/>
        <v>0</v>
      </c>
      <c r="BL141" s="172" t="s">
        <v>119</v>
      </c>
      <c r="BM141" s="172" t="s">
        <v>4654</v>
      </c>
    </row>
    <row r="142" spans="2:65" s="182" customFormat="1" ht="25.5" customHeight="1">
      <c r="B142" s="183"/>
      <c r="C142" s="151" t="s">
        <v>231</v>
      </c>
      <c r="D142" s="151" t="s">
        <v>118</v>
      </c>
      <c r="E142" s="152" t="s">
        <v>4655</v>
      </c>
      <c r="F142" s="341" t="s">
        <v>4656</v>
      </c>
      <c r="G142" s="341"/>
      <c r="H142" s="341"/>
      <c r="I142" s="341"/>
      <c r="J142" s="153" t="s">
        <v>4575</v>
      </c>
      <c r="K142" s="154">
        <v>1</v>
      </c>
      <c r="L142" s="342"/>
      <c r="M142" s="342"/>
      <c r="N142" s="343">
        <f t="shared" si="0"/>
        <v>0</v>
      </c>
      <c r="O142" s="343"/>
      <c r="P142" s="343"/>
      <c r="Q142" s="343"/>
      <c r="R142" s="186"/>
      <c r="T142" s="254" t="s">
        <v>5</v>
      </c>
      <c r="U142" s="255" t="s">
        <v>36</v>
      </c>
      <c r="V142" s="256"/>
      <c r="W142" s="257">
        <f t="shared" si="1"/>
        <v>0</v>
      </c>
      <c r="X142" s="257">
        <v>0.04153</v>
      </c>
      <c r="Y142" s="257">
        <f t="shared" si="2"/>
        <v>0.04153</v>
      </c>
      <c r="Z142" s="257">
        <v>0</v>
      </c>
      <c r="AA142" s="258">
        <f t="shared" si="3"/>
        <v>0</v>
      </c>
      <c r="AR142" s="172" t="s">
        <v>119</v>
      </c>
      <c r="AT142" s="172" t="s">
        <v>118</v>
      </c>
      <c r="AU142" s="172" t="s">
        <v>93</v>
      </c>
      <c r="AY142" s="172" t="s">
        <v>117</v>
      </c>
      <c r="BE142" s="259">
        <f t="shared" si="4"/>
        <v>0</v>
      </c>
      <c r="BF142" s="259">
        <f t="shared" si="5"/>
        <v>0</v>
      </c>
      <c r="BG142" s="259">
        <f t="shared" si="6"/>
        <v>0</v>
      </c>
      <c r="BH142" s="259">
        <f t="shared" si="7"/>
        <v>0</v>
      </c>
      <c r="BI142" s="259">
        <f t="shared" si="8"/>
        <v>0</v>
      </c>
      <c r="BJ142" s="172" t="s">
        <v>16</v>
      </c>
      <c r="BK142" s="259">
        <f t="shared" si="9"/>
        <v>0</v>
      </c>
      <c r="BL142" s="172" t="s">
        <v>119</v>
      </c>
      <c r="BM142" s="172" t="s">
        <v>4657</v>
      </c>
    </row>
    <row r="143" spans="2:65" s="182" customFormat="1" ht="25.5" customHeight="1">
      <c r="B143" s="183"/>
      <c r="C143" s="151" t="s">
        <v>235</v>
      </c>
      <c r="D143" s="151" t="s">
        <v>118</v>
      </c>
      <c r="E143" s="152" t="s">
        <v>4658</v>
      </c>
      <c r="F143" s="341" t="s">
        <v>4659</v>
      </c>
      <c r="G143" s="341"/>
      <c r="H143" s="341"/>
      <c r="I143" s="341"/>
      <c r="J143" s="153" t="s">
        <v>4575</v>
      </c>
      <c r="K143" s="154">
        <v>1</v>
      </c>
      <c r="L143" s="342"/>
      <c r="M143" s="342"/>
      <c r="N143" s="343">
        <f t="shared" si="0"/>
        <v>0</v>
      </c>
      <c r="O143" s="343"/>
      <c r="P143" s="343"/>
      <c r="Q143" s="343"/>
      <c r="R143" s="186"/>
      <c r="T143" s="254" t="s">
        <v>5</v>
      </c>
      <c r="U143" s="255" t="s">
        <v>36</v>
      </c>
      <c r="V143" s="256"/>
      <c r="W143" s="257">
        <f t="shared" si="1"/>
        <v>0</v>
      </c>
      <c r="X143" s="257">
        <v>0.04153</v>
      </c>
      <c r="Y143" s="257">
        <f t="shared" si="2"/>
        <v>0.04153</v>
      </c>
      <c r="Z143" s="257">
        <v>0</v>
      </c>
      <c r="AA143" s="258">
        <f t="shared" si="3"/>
        <v>0</v>
      </c>
      <c r="AR143" s="172" t="s">
        <v>119</v>
      </c>
      <c r="AT143" s="172" t="s">
        <v>118</v>
      </c>
      <c r="AU143" s="172" t="s">
        <v>93</v>
      </c>
      <c r="AY143" s="172" t="s">
        <v>117</v>
      </c>
      <c r="BE143" s="259">
        <f t="shared" si="4"/>
        <v>0</v>
      </c>
      <c r="BF143" s="259">
        <f t="shared" si="5"/>
        <v>0</v>
      </c>
      <c r="BG143" s="259">
        <f t="shared" si="6"/>
        <v>0</v>
      </c>
      <c r="BH143" s="259">
        <f t="shared" si="7"/>
        <v>0</v>
      </c>
      <c r="BI143" s="259">
        <f t="shared" si="8"/>
        <v>0</v>
      </c>
      <c r="BJ143" s="172" t="s">
        <v>16</v>
      </c>
      <c r="BK143" s="259">
        <f t="shared" si="9"/>
        <v>0</v>
      </c>
      <c r="BL143" s="172" t="s">
        <v>119</v>
      </c>
      <c r="BM143" s="172" t="s">
        <v>4660</v>
      </c>
    </row>
    <row r="144" spans="2:65" s="182" customFormat="1" ht="25.5" customHeight="1">
      <c r="B144" s="183"/>
      <c r="C144" s="151" t="s">
        <v>240</v>
      </c>
      <c r="D144" s="151" t="s">
        <v>118</v>
      </c>
      <c r="E144" s="152" t="s">
        <v>4661</v>
      </c>
      <c r="F144" s="341" t="s">
        <v>4662</v>
      </c>
      <c r="G144" s="341"/>
      <c r="H144" s="341"/>
      <c r="I144" s="341"/>
      <c r="J144" s="153" t="s">
        <v>142</v>
      </c>
      <c r="K144" s="154">
        <v>1</v>
      </c>
      <c r="L144" s="342"/>
      <c r="M144" s="342"/>
      <c r="N144" s="343">
        <f t="shared" si="0"/>
        <v>0</v>
      </c>
      <c r="O144" s="343"/>
      <c r="P144" s="343"/>
      <c r="Q144" s="343"/>
      <c r="R144" s="186"/>
      <c r="T144" s="254" t="s">
        <v>5</v>
      </c>
      <c r="U144" s="255" t="s">
        <v>36</v>
      </c>
      <c r="V144" s="256"/>
      <c r="W144" s="257">
        <f t="shared" si="1"/>
        <v>0</v>
      </c>
      <c r="X144" s="257">
        <v>0.0035</v>
      </c>
      <c r="Y144" s="257">
        <f t="shared" si="2"/>
        <v>0.0035</v>
      </c>
      <c r="Z144" s="257">
        <v>0</v>
      </c>
      <c r="AA144" s="258">
        <f t="shared" si="3"/>
        <v>0</v>
      </c>
      <c r="AR144" s="172" t="s">
        <v>119</v>
      </c>
      <c r="AT144" s="172" t="s">
        <v>118</v>
      </c>
      <c r="AU144" s="172" t="s">
        <v>93</v>
      </c>
      <c r="AY144" s="172" t="s">
        <v>117</v>
      </c>
      <c r="BE144" s="259">
        <f t="shared" si="4"/>
        <v>0</v>
      </c>
      <c r="BF144" s="259">
        <f t="shared" si="5"/>
        <v>0</v>
      </c>
      <c r="BG144" s="259">
        <f t="shared" si="6"/>
        <v>0</v>
      </c>
      <c r="BH144" s="259">
        <f t="shared" si="7"/>
        <v>0</v>
      </c>
      <c r="BI144" s="259">
        <f t="shared" si="8"/>
        <v>0</v>
      </c>
      <c r="BJ144" s="172" t="s">
        <v>16</v>
      </c>
      <c r="BK144" s="259">
        <f t="shared" si="9"/>
        <v>0</v>
      </c>
      <c r="BL144" s="172" t="s">
        <v>119</v>
      </c>
      <c r="BM144" s="172" t="s">
        <v>4663</v>
      </c>
    </row>
    <row r="145" spans="2:65" s="182" customFormat="1" ht="25.5" customHeight="1">
      <c r="B145" s="183"/>
      <c r="C145" s="151" t="s">
        <v>244</v>
      </c>
      <c r="D145" s="151" t="s">
        <v>118</v>
      </c>
      <c r="E145" s="152" t="s">
        <v>4664</v>
      </c>
      <c r="F145" s="341" t="s">
        <v>4665</v>
      </c>
      <c r="G145" s="341"/>
      <c r="H145" s="341"/>
      <c r="I145" s="341"/>
      <c r="J145" s="153" t="s">
        <v>142</v>
      </c>
      <c r="K145" s="154">
        <v>1</v>
      </c>
      <c r="L145" s="342"/>
      <c r="M145" s="342"/>
      <c r="N145" s="343">
        <f t="shared" si="0"/>
        <v>0</v>
      </c>
      <c r="O145" s="343"/>
      <c r="P145" s="343"/>
      <c r="Q145" s="343"/>
      <c r="R145" s="186"/>
      <c r="T145" s="254" t="s">
        <v>5</v>
      </c>
      <c r="U145" s="255" t="s">
        <v>36</v>
      </c>
      <c r="V145" s="256"/>
      <c r="W145" s="257">
        <f t="shared" si="1"/>
        <v>0</v>
      </c>
      <c r="X145" s="257">
        <v>0.0097</v>
      </c>
      <c r="Y145" s="257">
        <f t="shared" si="2"/>
        <v>0.0097</v>
      </c>
      <c r="Z145" s="257">
        <v>0</v>
      </c>
      <c r="AA145" s="258">
        <f t="shared" si="3"/>
        <v>0</v>
      </c>
      <c r="AR145" s="172" t="s">
        <v>119</v>
      </c>
      <c r="AT145" s="172" t="s">
        <v>118</v>
      </c>
      <c r="AU145" s="172" t="s">
        <v>93</v>
      </c>
      <c r="AY145" s="172" t="s">
        <v>117</v>
      </c>
      <c r="BE145" s="259">
        <f t="shared" si="4"/>
        <v>0</v>
      </c>
      <c r="BF145" s="259">
        <f t="shared" si="5"/>
        <v>0</v>
      </c>
      <c r="BG145" s="259">
        <f t="shared" si="6"/>
        <v>0</v>
      </c>
      <c r="BH145" s="259">
        <f t="shared" si="7"/>
        <v>0</v>
      </c>
      <c r="BI145" s="259">
        <f t="shared" si="8"/>
        <v>0</v>
      </c>
      <c r="BJ145" s="172" t="s">
        <v>16</v>
      </c>
      <c r="BK145" s="259">
        <f t="shared" si="9"/>
        <v>0</v>
      </c>
      <c r="BL145" s="172" t="s">
        <v>119</v>
      </c>
      <c r="BM145" s="172" t="s">
        <v>4666</v>
      </c>
    </row>
    <row r="146" spans="2:65" s="182" customFormat="1" ht="25.5" customHeight="1">
      <c r="B146" s="183"/>
      <c r="C146" s="151" t="s">
        <v>248</v>
      </c>
      <c r="D146" s="151" t="s">
        <v>118</v>
      </c>
      <c r="E146" s="152" t="s">
        <v>4667</v>
      </c>
      <c r="F146" s="341" t="s">
        <v>4668</v>
      </c>
      <c r="G146" s="341"/>
      <c r="H146" s="341"/>
      <c r="I146" s="341"/>
      <c r="J146" s="153" t="s">
        <v>142</v>
      </c>
      <c r="K146" s="154">
        <v>1</v>
      </c>
      <c r="L146" s="342"/>
      <c r="M146" s="342"/>
      <c r="N146" s="343">
        <f t="shared" si="0"/>
        <v>0</v>
      </c>
      <c r="O146" s="343"/>
      <c r="P146" s="343"/>
      <c r="Q146" s="343"/>
      <c r="R146" s="186"/>
      <c r="T146" s="254" t="s">
        <v>5</v>
      </c>
      <c r="U146" s="255" t="s">
        <v>36</v>
      </c>
      <c r="V146" s="256"/>
      <c r="W146" s="257">
        <f t="shared" si="1"/>
        <v>0</v>
      </c>
      <c r="X146" s="257">
        <v>0.0389</v>
      </c>
      <c r="Y146" s="257">
        <f t="shared" si="2"/>
        <v>0.0389</v>
      </c>
      <c r="Z146" s="257">
        <v>0</v>
      </c>
      <c r="AA146" s="258">
        <f t="shared" si="3"/>
        <v>0</v>
      </c>
      <c r="AR146" s="172" t="s">
        <v>119</v>
      </c>
      <c r="AT146" s="172" t="s">
        <v>118</v>
      </c>
      <c r="AU146" s="172" t="s">
        <v>93</v>
      </c>
      <c r="AY146" s="172" t="s">
        <v>117</v>
      </c>
      <c r="BE146" s="259">
        <f t="shared" si="4"/>
        <v>0</v>
      </c>
      <c r="BF146" s="259">
        <f t="shared" si="5"/>
        <v>0</v>
      </c>
      <c r="BG146" s="259">
        <f t="shared" si="6"/>
        <v>0</v>
      </c>
      <c r="BH146" s="259">
        <f t="shared" si="7"/>
        <v>0</v>
      </c>
      <c r="BI146" s="259">
        <f t="shared" si="8"/>
        <v>0</v>
      </c>
      <c r="BJ146" s="172" t="s">
        <v>16</v>
      </c>
      <c r="BK146" s="259">
        <f t="shared" si="9"/>
        <v>0</v>
      </c>
      <c r="BL146" s="172" t="s">
        <v>119</v>
      </c>
      <c r="BM146" s="172" t="s">
        <v>4669</v>
      </c>
    </row>
    <row r="147" spans="2:65" s="182" customFormat="1" ht="25.5" customHeight="1">
      <c r="B147" s="183"/>
      <c r="C147" s="151" t="s">
        <v>252</v>
      </c>
      <c r="D147" s="151" t="s">
        <v>118</v>
      </c>
      <c r="E147" s="152" t="s">
        <v>4670</v>
      </c>
      <c r="F147" s="341" t="s">
        <v>4671</v>
      </c>
      <c r="G147" s="341"/>
      <c r="H147" s="341"/>
      <c r="I147" s="341"/>
      <c r="J147" s="153" t="s">
        <v>142</v>
      </c>
      <c r="K147" s="154">
        <v>1</v>
      </c>
      <c r="L147" s="342"/>
      <c r="M147" s="342"/>
      <c r="N147" s="343">
        <f t="shared" si="0"/>
        <v>0</v>
      </c>
      <c r="O147" s="343"/>
      <c r="P147" s="343"/>
      <c r="Q147" s="343"/>
      <c r="R147" s="186"/>
      <c r="T147" s="254" t="s">
        <v>5</v>
      </c>
      <c r="U147" s="255" t="s">
        <v>36</v>
      </c>
      <c r="V147" s="256"/>
      <c r="W147" s="257">
        <f t="shared" si="1"/>
        <v>0</v>
      </c>
      <c r="X147" s="257">
        <v>0.0035</v>
      </c>
      <c r="Y147" s="257">
        <f t="shared" si="2"/>
        <v>0.0035</v>
      </c>
      <c r="Z147" s="257">
        <v>0</v>
      </c>
      <c r="AA147" s="258">
        <f t="shared" si="3"/>
        <v>0</v>
      </c>
      <c r="AR147" s="172" t="s">
        <v>119</v>
      </c>
      <c r="AT147" s="172" t="s">
        <v>118</v>
      </c>
      <c r="AU147" s="172" t="s">
        <v>93</v>
      </c>
      <c r="AY147" s="172" t="s">
        <v>117</v>
      </c>
      <c r="BE147" s="259">
        <f t="shared" si="4"/>
        <v>0</v>
      </c>
      <c r="BF147" s="259">
        <f t="shared" si="5"/>
        <v>0</v>
      </c>
      <c r="BG147" s="259">
        <f t="shared" si="6"/>
        <v>0</v>
      </c>
      <c r="BH147" s="259">
        <f t="shared" si="7"/>
        <v>0</v>
      </c>
      <c r="BI147" s="259">
        <f t="shared" si="8"/>
        <v>0</v>
      </c>
      <c r="BJ147" s="172" t="s">
        <v>16</v>
      </c>
      <c r="BK147" s="259">
        <f t="shared" si="9"/>
        <v>0</v>
      </c>
      <c r="BL147" s="172" t="s">
        <v>119</v>
      </c>
      <c r="BM147" s="172" t="s">
        <v>4672</v>
      </c>
    </row>
    <row r="148" spans="2:65" s="182" customFormat="1" ht="25.5" customHeight="1">
      <c r="B148" s="183"/>
      <c r="C148" s="151" t="s">
        <v>256</v>
      </c>
      <c r="D148" s="151" t="s">
        <v>118</v>
      </c>
      <c r="E148" s="152" t="s">
        <v>4673</v>
      </c>
      <c r="F148" s="341" t="s">
        <v>4674</v>
      </c>
      <c r="G148" s="341"/>
      <c r="H148" s="341"/>
      <c r="I148" s="341"/>
      <c r="J148" s="153" t="s">
        <v>142</v>
      </c>
      <c r="K148" s="154">
        <v>1</v>
      </c>
      <c r="L148" s="342"/>
      <c r="M148" s="342"/>
      <c r="N148" s="343">
        <f t="shared" si="0"/>
        <v>0</v>
      </c>
      <c r="O148" s="343"/>
      <c r="P148" s="343"/>
      <c r="Q148" s="343"/>
      <c r="R148" s="186"/>
      <c r="T148" s="254" t="s">
        <v>5</v>
      </c>
      <c r="U148" s="255" t="s">
        <v>36</v>
      </c>
      <c r="V148" s="256"/>
      <c r="W148" s="257">
        <f t="shared" si="1"/>
        <v>0</v>
      </c>
      <c r="X148" s="257">
        <v>0.0095</v>
      </c>
      <c r="Y148" s="257">
        <f t="shared" si="2"/>
        <v>0.0095</v>
      </c>
      <c r="Z148" s="257">
        <v>0</v>
      </c>
      <c r="AA148" s="258">
        <f t="shared" si="3"/>
        <v>0</v>
      </c>
      <c r="AR148" s="172" t="s">
        <v>119</v>
      </c>
      <c r="AT148" s="172" t="s">
        <v>118</v>
      </c>
      <c r="AU148" s="172" t="s">
        <v>93</v>
      </c>
      <c r="AY148" s="172" t="s">
        <v>117</v>
      </c>
      <c r="BE148" s="259">
        <f t="shared" si="4"/>
        <v>0</v>
      </c>
      <c r="BF148" s="259">
        <f t="shared" si="5"/>
        <v>0</v>
      </c>
      <c r="BG148" s="259">
        <f t="shared" si="6"/>
        <v>0</v>
      </c>
      <c r="BH148" s="259">
        <f t="shared" si="7"/>
        <v>0</v>
      </c>
      <c r="BI148" s="259">
        <f t="shared" si="8"/>
        <v>0</v>
      </c>
      <c r="BJ148" s="172" t="s">
        <v>16</v>
      </c>
      <c r="BK148" s="259">
        <f t="shared" si="9"/>
        <v>0</v>
      </c>
      <c r="BL148" s="172" t="s">
        <v>119</v>
      </c>
      <c r="BM148" s="172" t="s">
        <v>4675</v>
      </c>
    </row>
    <row r="149" spans="2:65" s="182" customFormat="1" ht="25.5" customHeight="1">
      <c r="B149" s="183"/>
      <c r="C149" s="151" t="s">
        <v>260</v>
      </c>
      <c r="D149" s="151" t="s">
        <v>118</v>
      </c>
      <c r="E149" s="152" t="s">
        <v>4676</v>
      </c>
      <c r="F149" s="341" t="s">
        <v>4677</v>
      </c>
      <c r="G149" s="341"/>
      <c r="H149" s="341"/>
      <c r="I149" s="341"/>
      <c r="J149" s="153" t="s">
        <v>142</v>
      </c>
      <c r="K149" s="154">
        <v>1</v>
      </c>
      <c r="L149" s="342"/>
      <c r="M149" s="342"/>
      <c r="N149" s="343">
        <f t="shared" si="0"/>
        <v>0</v>
      </c>
      <c r="O149" s="343"/>
      <c r="P149" s="343"/>
      <c r="Q149" s="343"/>
      <c r="R149" s="186"/>
      <c r="T149" s="254" t="s">
        <v>5</v>
      </c>
      <c r="U149" s="255" t="s">
        <v>36</v>
      </c>
      <c r="V149" s="256"/>
      <c r="W149" s="257">
        <f t="shared" si="1"/>
        <v>0</v>
      </c>
      <c r="X149" s="257">
        <v>0.0382</v>
      </c>
      <c r="Y149" s="257">
        <f t="shared" si="2"/>
        <v>0.0382</v>
      </c>
      <c r="Z149" s="257">
        <v>0</v>
      </c>
      <c r="AA149" s="258">
        <f t="shared" si="3"/>
        <v>0</v>
      </c>
      <c r="AR149" s="172" t="s">
        <v>119</v>
      </c>
      <c r="AT149" s="172" t="s">
        <v>118</v>
      </c>
      <c r="AU149" s="172" t="s">
        <v>93</v>
      </c>
      <c r="AY149" s="172" t="s">
        <v>117</v>
      </c>
      <c r="BE149" s="259">
        <f t="shared" si="4"/>
        <v>0</v>
      </c>
      <c r="BF149" s="259">
        <f t="shared" si="5"/>
        <v>0</v>
      </c>
      <c r="BG149" s="259">
        <f t="shared" si="6"/>
        <v>0</v>
      </c>
      <c r="BH149" s="259">
        <f t="shared" si="7"/>
        <v>0</v>
      </c>
      <c r="BI149" s="259">
        <f t="shared" si="8"/>
        <v>0</v>
      </c>
      <c r="BJ149" s="172" t="s">
        <v>16</v>
      </c>
      <c r="BK149" s="259">
        <f t="shared" si="9"/>
        <v>0</v>
      </c>
      <c r="BL149" s="172" t="s">
        <v>119</v>
      </c>
      <c r="BM149" s="172" t="s">
        <v>4678</v>
      </c>
    </row>
    <row r="150" spans="2:65" s="182" customFormat="1" ht="25.5" customHeight="1">
      <c r="B150" s="183"/>
      <c r="C150" s="151" t="s">
        <v>264</v>
      </c>
      <c r="D150" s="151" t="s">
        <v>118</v>
      </c>
      <c r="E150" s="152" t="s">
        <v>4679</v>
      </c>
      <c r="F150" s="341" t="s">
        <v>4680</v>
      </c>
      <c r="G150" s="341"/>
      <c r="H150" s="341"/>
      <c r="I150" s="341"/>
      <c r="J150" s="153" t="s">
        <v>142</v>
      </c>
      <c r="K150" s="154">
        <v>1</v>
      </c>
      <c r="L150" s="342"/>
      <c r="M150" s="342"/>
      <c r="N150" s="343">
        <f t="shared" si="0"/>
        <v>0</v>
      </c>
      <c r="O150" s="343"/>
      <c r="P150" s="343"/>
      <c r="Q150" s="343"/>
      <c r="R150" s="186"/>
      <c r="T150" s="254" t="s">
        <v>5</v>
      </c>
      <c r="U150" s="255" t="s">
        <v>36</v>
      </c>
      <c r="V150" s="256"/>
      <c r="W150" s="257">
        <f t="shared" si="1"/>
        <v>0</v>
      </c>
      <c r="X150" s="257">
        <v>0.00376</v>
      </c>
      <c r="Y150" s="257">
        <f t="shared" si="2"/>
        <v>0.00376</v>
      </c>
      <c r="Z150" s="257">
        <v>0</v>
      </c>
      <c r="AA150" s="258">
        <f t="shared" si="3"/>
        <v>0</v>
      </c>
      <c r="AR150" s="172" t="s">
        <v>119</v>
      </c>
      <c r="AT150" s="172" t="s">
        <v>118</v>
      </c>
      <c r="AU150" s="172" t="s">
        <v>93</v>
      </c>
      <c r="AY150" s="172" t="s">
        <v>117</v>
      </c>
      <c r="BE150" s="259">
        <f t="shared" si="4"/>
        <v>0</v>
      </c>
      <c r="BF150" s="259">
        <f t="shared" si="5"/>
        <v>0</v>
      </c>
      <c r="BG150" s="259">
        <f t="shared" si="6"/>
        <v>0</v>
      </c>
      <c r="BH150" s="259">
        <f t="shared" si="7"/>
        <v>0</v>
      </c>
      <c r="BI150" s="259">
        <f t="shared" si="8"/>
        <v>0</v>
      </c>
      <c r="BJ150" s="172" t="s">
        <v>16</v>
      </c>
      <c r="BK150" s="259">
        <f t="shared" si="9"/>
        <v>0</v>
      </c>
      <c r="BL150" s="172" t="s">
        <v>119</v>
      </c>
      <c r="BM150" s="172" t="s">
        <v>4681</v>
      </c>
    </row>
    <row r="151" spans="2:65" s="182" customFormat="1" ht="25.5" customHeight="1">
      <c r="B151" s="183"/>
      <c r="C151" s="151" t="s">
        <v>268</v>
      </c>
      <c r="D151" s="151" t="s">
        <v>118</v>
      </c>
      <c r="E151" s="152" t="s">
        <v>4682</v>
      </c>
      <c r="F151" s="341" t="s">
        <v>4683</v>
      </c>
      <c r="G151" s="341"/>
      <c r="H151" s="341"/>
      <c r="I151" s="341"/>
      <c r="J151" s="153" t="s">
        <v>142</v>
      </c>
      <c r="K151" s="154">
        <v>1</v>
      </c>
      <c r="L151" s="342"/>
      <c r="M151" s="342"/>
      <c r="N151" s="343">
        <f t="shared" si="0"/>
        <v>0</v>
      </c>
      <c r="O151" s="343"/>
      <c r="P151" s="343"/>
      <c r="Q151" s="343"/>
      <c r="R151" s="186"/>
      <c r="T151" s="254" t="s">
        <v>5</v>
      </c>
      <c r="U151" s="255" t="s">
        <v>36</v>
      </c>
      <c r="V151" s="256"/>
      <c r="W151" s="257">
        <f t="shared" si="1"/>
        <v>0</v>
      </c>
      <c r="X151" s="257">
        <v>0.0102</v>
      </c>
      <c r="Y151" s="257">
        <f t="shared" si="2"/>
        <v>0.0102</v>
      </c>
      <c r="Z151" s="257">
        <v>0</v>
      </c>
      <c r="AA151" s="258">
        <f t="shared" si="3"/>
        <v>0</v>
      </c>
      <c r="AR151" s="172" t="s">
        <v>119</v>
      </c>
      <c r="AT151" s="172" t="s">
        <v>118</v>
      </c>
      <c r="AU151" s="172" t="s">
        <v>93</v>
      </c>
      <c r="AY151" s="172" t="s">
        <v>117</v>
      </c>
      <c r="BE151" s="259">
        <f t="shared" si="4"/>
        <v>0</v>
      </c>
      <c r="BF151" s="259">
        <f t="shared" si="5"/>
        <v>0</v>
      </c>
      <c r="BG151" s="259">
        <f t="shared" si="6"/>
        <v>0</v>
      </c>
      <c r="BH151" s="259">
        <f t="shared" si="7"/>
        <v>0</v>
      </c>
      <c r="BI151" s="259">
        <f t="shared" si="8"/>
        <v>0</v>
      </c>
      <c r="BJ151" s="172" t="s">
        <v>16</v>
      </c>
      <c r="BK151" s="259">
        <f t="shared" si="9"/>
        <v>0</v>
      </c>
      <c r="BL151" s="172" t="s">
        <v>119</v>
      </c>
      <c r="BM151" s="172" t="s">
        <v>4684</v>
      </c>
    </row>
    <row r="152" spans="2:65" s="182" customFormat="1" ht="25.5" customHeight="1">
      <c r="B152" s="183"/>
      <c r="C152" s="151" t="s">
        <v>272</v>
      </c>
      <c r="D152" s="151" t="s">
        <v>118</v>
      </c>
      <c r="E152" s="152" t="s">
        <v>4685</v>
      </c>
      <c r="F152" s="341" t="s">
        <v>4686</v>
      </c>
      <c r="G152" s="341"/>
      <c r="H152" s="341"/>
      <c r="I152" s="341"/>
      <c r="J152" s="153" t="s">
        <v>142</v>
      </c>
      <c r="K152" s="154">
        <v>1</v>
      </c>
      <c r="L152" s="342"/>
      <c r="M152" s="342"/>
      <c r="N152" s="343">
        <f t="shared" si="0"/>
        <v>0</v>
      </c>
      <c r="O152" s="343"/>
      <c r="P152" s="343"/>
      <c r="Q152" s="343"/>
      <c r="R152" s="186"/>
      <c r="T152" s="254" t="s">
        <v>5</v>
      </c>
      <c r="U152" s="255" t="s">
        <v>36</v>
      </c>
      <c r="V152" s="256"/>
      <c r="W152" s="257">
        <f t="shared" si="1"/>
        <v>0</v>
      </c>
      <c r="X152" s="257">
        <v>0.0415</v>
      </c>
      <c r="Y152" s="257">
        <f t="shared" si="2"/>
        <v>0.0415</v>
      </c>
      <c r="Z152" s="257">
        <v>0</v>
      </c>
      <c r="AA152" s="258">
        <f t="shared" si="3"/>
        <v>0</v>
      </c>
      <c r="AR152" s="172" t="s">
        <v>119</v>
      </c>
      <c r="AT152" s="172" t="s">
        <v>118</v>
      </c>
      <c r="AU152" s="172" t="s">
        <v>93</v>
      </c>
      <c r="AY152" s="172" t="s">
        <v>117</v>
      </c>
      <c r="BE152" s="259">
        <f t="shared" si="4"/>
        <v>0</v>
      </c>
      <c r="BF152" s="259">
        <f t="shared" si="5"/>
        <v>0</v>
      </c>
      <c r="BG152" s="259">
        <f t="shared" si="6"/>
        <v>0</v>
      </c>
      <c r="BH152" s="259">
        <f t="shared" si="7"/>
        <v>0</v>
      </c>
      <c r="BI152" s="259">
        <f t="shared" si="8"/>
        <v>0</v>
      </c>
      <c r="BJ152" s="172" t="s">
        <v>16</v>
      </c>
      <c r="BK152" s="259">
        <f t="shared" si="9"/>
        <v>0</v>
      </c>
      <c r="BL152" s="172" t="s">
        <v>119</v>
      </c>
      <c r="BM152" s="172" t="s">
        <v>4687</v>
      </c>
    </row>
    <row r="153" spans="2:63" s="246" customFormat="1" ht="29.85" customHeight="1">
      <c r="B153" s="244"/>
      <c r="C153" s="155"/>
      <c r="D153" s="156" t="s">
        <v>4572</v>
      </c>
      <c r="E153" s="156"/>
      <c r="F153" s="156"/>
      <c r="G153" s="156"/>
      <c r="H153" s="156"/>
      <c r="I153" s="156"/>
      <c r="J153" s="156"/>
      <c r="K153" s="154">
        <v>1</v>
      </c>
      <c r="L153" s="273"/>
      <c r="M153" s="273"/>
      <c r="N153" s="358">
        <f>BK153</f>
        <v>0</v>
      </c>
      <c r="O153" s="359"/>
      <c r="P153" s="359"/>
      <c r="Q153" s="359"/>
      <c r="R153" s="245"/>
      <c r="T153" s="247"/>
      <c r="U153" s="155"/>
      <c r="V153" s="248"/>
      <c r="W153" s="249">
        <f>SUM(W154:W258)</f>
        <v>0</v>
      </c>
      <c r="X153" s="155"/>
      <c r="Y153" s="249">
        <f>SUM(Y154:Y258)</f>
        <v>0</v>
      </c>
      <c r="Z153" s="155"/>
      <c r="AA153" s="250">
        <f>SUM(AA154:AA258)</f>
        <v>3.220999999999999</v>
      </c>
      <c r="AR153" s="251" t="s">
        <v>16</v>
      </c>
      <c r="AT153" s="252" t="s">
        <v>70</v>
      </c>
      <c r="AU153" s="252" t="s">
        <v>16</v>
      </c>
      <c r="AY153" s="251" t="s">
        <v>117</v>
      </c>
      <c r="BK153" s="253">
        <f>SUM(BK154:BK258)</f>
        <v>0</v>
      </c>
    </row>
    <row r="154" spans="2:65" s="182" customFormat="1" ht="25.5" customHeight="1">
      <c r="B154" s="183"/>
      <c r="C154" s="151" t="s">
        <v>276</v>
      </c>
      <c r="D154" s="151" t="s">
        <v>118</v>
      </c>
      <c r="E154" s="152" t="s">
        <v>4688</v>
      </c>
      <c r="F154" s="341" t="s">
        <v>4689</v>
      </c>
      <c r="G154" s="341"/>
      <c r="H154" s="341"/>
      <c r="I154" s="341"/>
      <c r="J154" s="153" t="s">
        <v>238</v>
      </c>
      <c r="K154" s="154">
        <v>1</v>
      </c>
      <c r="L154" s="342"/>
      <c r="M154" s="342"/>
      <c r="N154" s="343">
        <f aca="true" t="shared" si="10" ref="N154:N185">ROUND(L154*K154,2)</f>
        <v>0</v>
      </c>
      <c r="O154" s="343"/>
      <c r="P154" s="343"/>
      <c r="Q154" s="343"/>
      <c r="R154" s="186"/>
      <c r="T154" s="254" t="s">
        <v>5</v>
      </c>
      <c r="U154" s="255" t="s">
        <v>36</v>
      </c>
      <c r="V154" s="256"/>
      <c r="W154" s="257">
        <f aca="true" t="shared" si="11" ref="W154:W185">V154*K154</f>
        <v>0</v>
      </c>
      <c r="X154" s="257">
        <v>0</v>
      </c>
      <c r="Y154" s="257">
        <f aca="true" t="shared" si="12" ref="Y154:Y185">X154*K154</f>
        <v>0</v>
      </c>
      <c r="Z154" s="257">
        <v>0.002</v>
      </c>
      <c r="AA154" s="258">
        <f aca="true" t="shared" si="13" ref="AA154:AA185">Z154*K154</f>
        <v>0.002</v>
      </c>
      <c r="AR154" s="172" t="s">
        <v>119</v>
      </c>
      <c r="AT154" s="172" t="s">
        <v>118</v>
      </c>
      <c r="AU154" s="172" t="s">
        <v>93</v>
      </c>
      <c r="AY154" s="172" t="s">
        <v>117</v>
      </c>
      <c r="BE154" s="259">
        <f aca="true" t="shared" si="14" ref="BE154:BE185">IF(U154="základní",N154,0)</f>
        <v>0</v>
      </c>
      <c r="BF154" s="259">
        <f aca="true" t="shared" si="15" ref="BF154:BF185">IF(U154="snížená",N154,0)</f>
        <v>0</v>
      </c>
      <c r="BG154" s="259">
        <f aca="true" t="shared" si="16" ref="BG154:BG185">IF(U154="zákl. přenesená",N154,0)</f>
        <v>0</v>
      </c>
      <c r="BH154" s="259">
        <f aca="true" t="shared" si="17" ref="BH154:BH185">IF(U154="sníž. přenesená",N154,0)</f>
        <v>0</v>
      </c>
      <c r="BI154" s="259">
        <f aca="true" t="shared" si="18" ref="BI154:BI185">IF(U154="nulová",N154,0)</f>
        <v>0</v>
      </c>
      <c r="BJ154" s="172" t="s">
        <v>16</v>
      </c>
      <c r="BK154" s="259">
        <f aca="true" t="shared" si="19" ref="BK154:BK185">ROUND(L154*K154,2)</f>
        <v>0</v>
      </c>
      <c r="BL154" s="172" t="s">
        <v>119</v>
      </c>
      <c r="BM154" s="172" t="s">
        <v>4690</v>
      </c>
    </row>
    <row r="155" spans="2:65" s="182" customFormat="1" ht="25.5" customHeight="1">
      <c r="B155" s="183"/>
      <c r="C155" s="151" t="s">
        <v>280</v>
      </c>
      <c r="D155" s="151" t="s">
        <v>118</v>
      </c>
      <c r="E155" s="152" t="s">
        <v>4691</v>
      </c>
      <c r="F155" s="341" t="s">
        <v>4692</v>
      </c>
      <c r="G155" s="341"/>
      <c r="H155" s="341"/>
      <c r="I155" s="341"/>
      <c r="J155" s="153" t="s">
        <v>238</v>
      </c>
      <c r="K155" s="154">
        <v>1</v>
      </c>
      <c r="L155" s="342"/>
      <c r="M155" s="342"/>
      <c r="N155" s="343">
        <f t="shared" si="10"/>
        <v>0</v>
      </c>
      <c r="O155" s="343"/>
      <c r="P155" s="343"/>
      <c r="Q155" s="343"/>
      <c r="R155" s="186"/>
      <c r="T155" s="254" t="s">
        <v>5</v>
      </c>
      <c r="U155" s="255" t="s">
        <v>36</v>
      </c>
      <c r="V155" s="256"/>
      <c r="W155" s="257">
        <f t="shared" si="11"/>
        <v>0</v>
      </c>
      <c r="X155" s="257">
        <v>0</v>
      </c>
      <c r="Y155" s="257">
        <f t="shared" si="12"/>
        <v>0</v>
      </c>
      <c r="Z155" s="257">
        <v>0.004</v>
      </c>
      <c r="AA155" s="258">
        <f t="shared" si="13"/>
        <v>0.004</v>
      </c>
      <c r="AR155" s="172" t="s">
        <v>119</v>
      </c>
      <c r="AT155" s="172" t="s">
        <v>118</v>
      </c>
      <c r="AU155" s="172" t="s">
        <v>93</v>
      </c>
      <c r="AY155" s="172" t="s">
        <v>117</v>
      </c>
      <c r="BE155" s="259">
        <f t="shared" si="14"/>
        <v>0</v>
      </c>
      <c r="BF155" s="259">
        <f t="shared" si="15"/>
        <v>0</v>
      </c>
      <c r="BG155" s="259">
        <f t="shared" si="16"/>
        <v>0</v>
      </c>
      <c r="BH155" s="259">
        <f t="shared" si="17"/>
        <v>0</v>
      </c>
      <c r="BI155" s="259">
        <f t="shared" si="18"/>
        <v>0</v>
      </c>
      <c r="BJ155" s="172" t="s">
        <v>16</v>
      </c>
      <c r="BK155" s="259">
        <f t="shared" si="19"/>
        <v>0</v>
      </c>
      <c r="BL155" s="172" t="s">
        <v>119</v>
      </c>
      <c r="BM155" s="172" t="s">
        <v>4693</v>
      </c>
    </row>
    <row r="156" spans="2:65" s="182" customFormat="1" ht="25.5" customHeight="1">
      <c r="B156" s="183"/>
      <c r="C156" s="151" t="s">
        <v>284</v>
      </c>
      <c r="D156" s="151" t="s">
        <v>118</v>
      </c>
      <c r="E156" s="152" t="s">
        <v>4694</v>
      </c>
      <c r="F156" s="341" t="s">
        <v>4695</v>
      </c>
      <c r="G156" s="341"/>
      <c r="H156" s="341"/>
      <c r="I156" s="341"/>
      <c r="J156" s="153" t="s">
        <v>238</v>
      </c>
      <c r="K156" s="154">
        <v>1</v>
      </c>
      <c r="L156" s="342"/>
      <c r="M156" s="342"/>
      <c r="N156" s="343">
        <f t="shared" si="10"/>
        <v>0</v>
      </c>
      <c r="O156" s="343"/>
      <c r="P156" s="343"/>
      <c r="Q156" s="343"/>
      <c r="R156" s="186"/>
      <c r="T156" s="254" t="s">
        <v>5</v>
      </c>
      <c r="U156" s="255" t="s">
        <v>36</v>
      </c>
      <c r="V156" s="256"/>
      <c r="W156" s="257">
        <f t="shared" si="11"/>
        <v>0</v>
      </c>
      <c r="X156" s="257">
        <v>0</v>
      </c>
      <c r="Y156" s="257">
        <f t="shared" si="12"/>
        <v>0</v>
      </c>
      <c r="Z156" s="257">
        <v>0.005</v>
      </c>
      <c r="AA156" s="258">
        <f t="shared" si="13"/>
        <v>0.005</v>
      </c>
      <c r="AR156" s="172" t="s">
        <v>119</v>
      </c>
      <c r="AT156" s="172" t="s">
        <v>118</v>
      </c>
      <c r="AU156" s="172" t="s">
        <v>93</v>
      </c>
      <c r="AY156" s="172" t="s">
        <v>117</v>
      </c>
      <c r="BE156" s="259">
        <f t="shared" si="14"/>
        <v>0</v>
      </c>
      <c r="BF156" s="259">
        <f t="shared" si="15"/>
        <v>0</v>
      </c>
      <c r="BG156" s="259">
        <f t="shared" si="16"/>
        <v>0</v>
      </c>
      <c r="BH156" s="259">
        <f t="shared" si="17"/>
        <v>0</v>
      </c>
      <c r="BI156" s="259">
        <f t="shared" si="18"/>
        <v>0</v>
      </c>
      <c r="BJ156" s="172" t="s">
        <v>16</v>
      </c>
      <c r="BK156" s="259">
        <f t="shared" si="19"/>
        <v>0</v>
      </c>
      <c r="BL156" s="172" t="s">
        <v>119</v>
      </c>
      <c r="BM156" s="172" t="s">
        <v>4696</v>
      </c>
    </row>
    <row r="157" spans="2:65" s="182" customFormat="1" ht="25.5" customHeight="1">
      <c r="B157" s="183"/>
      <c r="C157" s="151" t="s">
        <v>288</v>
      </c>
      <c r="D157" s="151" t="s">
        <v>118</v>
      </c>
      <c r="E157" s="152" t="s">
        <v>4697</v>
      </c>
      <c r="F157" s="341" t="s">
        <v>4698</v>
      </c>
      <c r="G157" s="341"/>
      <c r="H157" s="341"/>
      <c r="I157" s="341"/>
      <c r="J157" s="153" t="s">
        <v>238</v>
      </c>
      <c r="K157" s="154">
        <v>1</v>
      </c>
      <c r="L157" s="342"/>
      <c r="M157" s="342"/>
      <c r="N157" s="343">
        <f t="shared" si="10"/>
        <v>0</v>
      </c>
      <c r="O157" s="343"/>
      <c r="P157" s="343"/>
      <c r="Q157" s="343"/>
      <c r="R157" s="186"/>
      <c r="T157" s="254" t="s">
        <v>5</v>
      </c>
      <c r="U157" s="255" t="s">
        <v>36</v>
      </c>
      <c r="V157" s="256"/>
      <c r="W157" s="257">
        <f t="shared" si="11"/>
        <v>0</v>
      </c>
      <c r="X157" s="257">
        <v>0</v>
      </c>
      <c r="Y157" s="257">
        <f t="shared" si="12"/>
        <v>0</v>
      </c>
      <c r="Z157" s="257">
        <v>0.008</v>
      </c>
      <c r="AA157" s="258">
        <f t="shared" si="13"/>
        <v>0.008</v>
      </c>
      <c r="AR157" s="172" t="s">
        <v>119</v>
      </c>
      <c r="AT157" s="172" t="s">
        <v>118</v>
      </c>
      <c r="AU157" s="172" t="s">
        <v>93</v>
      </c>
      <c r="AY157" s="172" t="s">
        <v>117</v>
      </c>
      <c r="BE157" s="259">
        <f t="shared" si="14"/>
        <v>0</v>
      </c>
      <c r="BF157" s="259">
        <f t="shared" si="15"/>
        <v>0</v>
      </c>
      <c r="BG157" s="259">
        <f t="shared" si="16"/>
        <v>0</v>
      </c>
      <c r="BH157" s="259">
        <f t="shared" si="17"/>
        <v>0</v>
      </c>
      <c r="BI157" s="259">
        <f t="shared" si="18"/>
        <v>0</v>
      </c>
      <c r="BJ157" s="172" t="s">
        <v>16</v>
      </c>
      <c r="BK157" s="259">
        <f t="shared" si="19"/>
        <v>0</v>
      </c>
      <c r="BL157" s="172" t="s">
        <v>119</v>
      </c>
      <c r="BM157" s="172" t="s">
        <v>4699</v>
      </c>
    </row>
    <row r="158" spans="2:65" s="182" customFormat="1" ht="25.5" customHeight="1">
      <c r="B158" s="183"/>
      <c r="C158" s="151" t="s">
        <v>292</v>
      </c>
      <c r="D158" s="151" t="s">
        <v>118</v>
      </c>
      <c r="E158" s="152" t="s">
        <v>4700</v>
      </c>
      <c r="F158" s="341" t="s">
        <v>4701</v>
      </c>
      <c r="G158" s="341"/>
      <c r="H158" s="341"/>
      <c r="I158" s="341"/>
      <c r="J158" s="153" t="s">
        <v>238</v>
      </c>
      <c r="K158" s="154">
        <v>1</v>
      </c>
      <c r="L158" s="342"/>
      <c r="M158" s="342"/>
      <c r="N158" s="343">
        <f t="shared" si="10"/>
        <v>0</v>
      </c>
      <c r="O158" s="343"/>
      <c r="P158" s="343"/>
      <c r="Q158" s="343"/>
      <c r="R158" s="186"/>
      <c r="T158" s="254" t="s">
        <v>5</v>
      </c>
      <c r="U158" s="255" t="s">
        <v>36</v>
      </c>
      <c r="V158" s="256"/>
      <c r="W158" s="257">
        <f t="shared" si="11"/>
        <v>0</v>
      </c>
      <c r="X158" s="257">
        <v>0</v>
      </c>
      <c r="Y158" s="257">
        <f t="shared" si="12"/>
        <v>0</v>
      </c>
      <c r="Z158" s="257">
        <v>0.013</v>
      </c>
      <c r="AA158" s="258">
        <f t="shared" si="13"/>
        <v>0.013</v>
      </c>
      <c r="AR158" s="172" t="s">
        <v>119</v>
      </c>
      <c r="AT158" s="172" t="s">
        <v>118</v>
      </c>
      <c r="AU158" s="172" t="s">
        <v>93</v>
      </c>
      <c r="AY158" s="172" t="s">
        <v>117</v>
      </c>
      <c r="BE158" s="259">
        <f t="shared" si="14"/>
        <v>0</v>
      </c>
      <c r="BF158" s="259">
        <f t="shared" si="15"/>
        <v>0</v>
      </c>
      <c r="BG158" s="259">
        <f t="shared" si="16"/>
        <v>0</v>
      </c>
      <c r="BH158" s="259">
        <f t="shared" si="17"/>
        <v>0</v>
      </c>
      <c r="BI158" s="259">
        <f t="shared" si="18"/>
        <v>0</v>
      </c>
      <c r="BJ158" s="172" t="s">
        <v>16</v>
      </c>
      <c r="BK158" s="259">
        <f t="shared" si="19"/>
        <v>0</v>
      </c>
      <c r="BL158" s="172" t="s">
        <v>119</v>
      </c>
      <c r="BM158" s="172" t="s">
        <v>4702</v>
      </c>
    </row>
    <row r="159" spans="2:65" s="182" customFormat="1" ht="25.5" customHeight="1">
      <c r="B159" s="183"/>
      <c r="C159" s="151" t="s">
        <v>296</v>
      </c>
      <c r="D159" s="151" t="s">
        <v>118</v>
      </c>
      <c r="E159" s="152" t="s">
        <v>4703</v>
      </c>
      <c r="F159" s="341" t="s">
        <v>4704</v>
      </c>
      <c r="G159" s="341"/>
      <c r="H159" s="341"/>
      <c r="I159" s="341"/>
      <c r="J159" s="153" t="s">
        <v>238</v>
      </c>
      <c r="K159" s="154">
        <v>1</v>
      </c>
      <c r="L159" s="342"/>
      <c r="M159" s="342"/>
      <c r="N159" s="343">
        <f t="shared" si="10"/>
        <v>0</v>
      </c>
      <c r="O159" s="343"/>
      <c r="P159" s="343"/>
      <c r="Q159" s="343"/>
      <c r="R159" s="186"/>
      <c r="T159" s="254" t="s">
        <v>5</v>
      </c>
      <c r="U159" s="255" t="s">
        <v>36</v>
      </c>
      <c r="V159" s="256"/>
      <c r="W159" s="257">
        <f t="shared" si="11"/>
        <v>0</v>
      </c>
      <c r="X159" s="257">
        <v>0</v>
      </c>
      <c r="Y159" s="257">
        <f t="shared" si="12"/>
        <v>0</v>
      </c>
      <c r="Z159" s="257">
        <v>0.006</v>
      </c>
      <c r="AA159" s="258">
        <f t="shared" si="13"/>
        <v>0.006</v>
      </c>
      <c r="AR159" s="172" t="s">
        <v>119</v>
      </c>
      <c r="AT159" s="172" t="s">
        <v>118</v>
      </c>
      <c r="AU159" s="172" t="s">
        <v>93</v>
      </c>
      <c r="AY159" s="172" t="s">
        <v>117</v>
      </c>
      <c r="BE159" s="259">
        <f t="shared" si="14"/>
        <v>0</v>
      </c>
      <c r="BF159" s="259">
        <f t="shared" si="15"/>
        <v>0</v>
      </c>
      <c r="BG159" s="259">
        <f t="shared" si="16"/>
        <v>0</v>
      </c>
      <c r="BH159" s="259">
        <f t="shared" si="17"/>
        <v>0</v>
      </c>
      <c r="BI159" s="259">
        <f t="shared" si="18"/>
        <v>0</v>
      </c>
      <c r="BJ159" s="172" t="s">
        <v>16</v>
      </c>
      <c r="BK159" s="259">
        <f t="shared" si="19"/>
        <v>0</v>
      </c>
      <c r="BL159" s="172" t="s">
        <v>119</v>
      </c>
      <c r="BM159" s="172" t="s">
        <v>4705</v>
      </c>
    </row>
    <row r="160" spans="2:65" s="182" customFormat="1" ht="25.5" customHeight="1">
      <c r="B160" s="183"/>
      <c r="C160" s="151" t="s">
        <v>300</v>
      </c>
      <c r="D160" s="151" t="s">
        <v>118</v>
      </c>
      <c r="E160" s="152" t="s">
        <v>4706</v>
      </c>
      <c r="F160" s="341" t="s">
        <v>4707</v>
      </c>
      <c r="G160" s="341"/>
      <c r="H160" s="341"/>
      <c r="I160" s="341"/>
      <c r="J160" s="153" t="s">
        <v>238</v>
      </c>
      <c r="K160" s="154">
        <v>1</v>
      </c>
      <c r="L160" s="342"/>
      <c r="M160" s="342"/>
      <c r="N160" s="343">
        <f t="shared" si="10"/>
        <v>0</v>
      </c>
      <c r="O160" s="343"/>
      <c r="P160" s="343"/>
      <c r="Q160" s="343"/>
      <c r="R160" s="186"/>
      <c r="T160" s="254" t="s">
        <v>5</v>
      </c>
      <c r="U160" s="255" t="s">
        <v>36</v>
      </c>
      <c r="V160" s="256"/>
      <c r="W160" s="257">
        <f t="shared" si="11"/>
        <v>0</v>
      </c>
      <c r="X160" s="257">
        <v>0</v>
      </c>
      <c r="Y160" s="257">
        <f t="shared" si="12"/>
        <v>0</v>
      </c>
      <c r="Z160" s="257">
        <v>0.009</v>
      </c>
      <c r="AA160" s="258">
        <f t="shared" si="13"/>
        <v>0.009</v>
      </c>
      <c r="AR160" s="172" t="s">
        <v>119</v>
      </c>
      <c r="AT160" s="172" t="s">
        <v>118</v>
      </c>
      <c r="AU160" s="172" t="s">
        <v>93</v>
      </c>
      <c r="AY160" s="172" t="s">
        <v>117</v>
      </c>
      <c r="BE160" s="259">
        <f t="shared" si="14"/>
        <v>0</v>
      </c>
      <c r="BF160" s="259">
        <f t="shared" si="15"/>
        <v>0</v>
      </c>
      <c r="BG160" s="259">
        <f t="shared" si="16"/>
        <v>0</v>
      </c>
      <c r="BH160" s="259">
        <f t="shared" si="17"/>
        <v>0</v>
      </c>
      <c r="BI160" s="259">
        <f t="shared" si="18"/>
        <v>0</v>
      </c>
      <c r="BJ160" s="172" t="s">
        <v>16</v>
      </c>
      <c r="BK160" s="259">
        <f t="shared" si="19"/>
        <v>0</v>
      </c>
      <c r="BL160" s="172" t="s">
        <v>119</v>
      </c>
      <c r="BM160" s="172" t="s">
        <v>4708</v>
      </c>
    </row>
    <row r="161" spans="2:65" s="182" customFormat="1" ht="25.5" customHeight="1">
      <c r="B161" s="183"/>
      <c r="C161" s="151" t="s">
        <v>304</v>
      </c>
      <c r="D161" s="151" t="s">
        <v>118</v>
      </c>
      <c r="E161" s="152" t="s">
        <v>4709</v>
      </c>
      <c r="F161" s="341" t="s">
        <v>4710</v>
      </c>
      <c r="G161" s="341"/>
      <c r="H161" s="341"/>
      <c r="I161" s="341"/>
      <c r="J161" s="153" t="s">
        <v>238</v>
      </c>
      <c r="K161" s="154">
        <v>1</v>
      </c>
      <c r="L161" s="342"/>
      <c r="M161" s="342"/>
      <c r="N161" s="343">
        <f t="shared" si="10"/>
        <v>0</v>
      </c>
      <c r="O161" s="343"/>
      <c r="P161" s="343"/>
      <c r="Q161" s="343"/>
      <c r="R161" s="186"/>
      <c r="T161" s="254" t="s">
        <v>5</v>
      </c>
      <c r="U161" s="255" t="s">
        <v>36</v>
      </c>
      <c r="V161" s="256"/>
      <c r="W161" s="257">
        <f t="shared" si="11"/>
        <v>0</v>
      </c>
      <c r="X161" s="257">
        <v>0</v>
      </c>
      <c r="Y161" s="257">
        <f t="shared" si="12"/>
        <v>0</v>
      </c>
      <c r="Z161" s="257">
        <v>0.013</v>
      </c>
      <c r="AA161" s="258">
        <f t="shared" si="13"/>
        <v>0.013</v>
      </c>
      <c r="AR161" s="172" t="s">
        <v>119</v>
      </c>
      <c r="AT161" s="172" t="s">
        <v>118</v>
      </c>
      <c r="AU161" s="172" t="s">
        <v>93</v>
      </c>
      <c r="AY161" s="172" t="s">
        <v>117</v>
      </c>
      <c r="BE161" s="259">
        <f t="shared" si="14"/>
        <v>0</v>
      </c>
      <c r="BF161" s="259">
        <f t="shared" si="15"/>
        <v>0</v>
      </c>
      <c r="BG161" s="259">
        <f t="shared" si="16"/>
        <v>0</v>
      </c>
      <c r="BH161" s="259">
        <f t="shared" si="17"/>
        <v>0</v>
      </c>
      <c r="BI161" s="259">
        <f t="shared" si="18"/>
        <v>0</v>
      </c>
      <c r="BJ161" s="172" t="s">
        <v>16</v>
      </c>
      <c r="BK161" s="259">
        <f t="shared" si="19"/>
        <v>0</v>
      </c>
      <c r="BL161" s="172" t="s">
        <v>119</v>
      </c>
      <c r="BM161" s="172" t="s">
        <v>4711</v>
      </c>
    </row>
    <row r="162" spans="2:65" s="182" customFormat="1" ht="25.5" customHeight="1">
      <c r="B162" s="183"/>
      <c r="C162" s="151" t="s">
        <v>308</v>
      </c>
      <c r="D162" s="151" t="s">
        <v>118</v>
      </c>
      <c r="E162" s="152" t="s">
        <v>4712</v>
      </c>
      <c r="F162" s="341" t="s">
        <v>4713</v>
      </c>
      <c r="G162" s="341"/>
      <c r="H162" s="341"/>
      <c r="I162" s="341"/>
      <c r="J162" s="153" t="s">
        <v>238</v>
      </c>
      <c r="K162" s="154">
        <v>1</v>
      </c>
      <c r="L162" s="342"/>
      <c r="M162" s="342"/>
      <c r="N162" s="343">
        <f t="shared" si="10"/>
        <v>0</v>
      </c>
      <c r="O162" s="343"/>
      <c r="P162" s="343"/>
      <c r="Q162" s="343"/>
      <c r="R162" s="186"/>
      <c r="T162" s="254" t="s">
        <v>5</v>
      </c>
      <c r="U162" s="255" t="s">
        <v>36</v>
      </c>
      <c r="V162" s="256"/>
      <c r="W162" s="257">
        <f t="shared" si="11"/>
        <v>0</v>
      </c>
      <c r="X162" s="257">
        <v>0</v>
      </c>
      <c r="Y162" s="257">
        <f t="shared" si="12"/>
        <v>0</v>
      </c>
      <c r="Z162" s="257">
        <v>0.018</v>
      </c>
      <c r="AA162" s="258">
        <f t="shared" si="13"/>
        <v>0.018</v>
      </c>
      <c r="AR162" s="172" t="s">
        <v>119</v>
      </c>
      <c r="AT162" s="172" t="s">
        <v>118</v>
      </c>
      <c r="AU162" s="172" t="s">
        <v>93</v>
      </c>
      <c r="AY162" s="172" t="s">
        <v>117</v>
      </c>
      <c r="BE162" s="259">
        <f t="shared" si="14"/>
        <v>0</v>
      </c>
      <c r="BF162" s="259">
        <f t="shared" si="15"/>
        <v>0</v>
      </c>
      <c r="BG162" s="259">
        <f t="shared" si="16"/>
        <v>0</v>
      </c>
      <c r="BH162" s="259">
        <f t="shared" si="17"/>
        <v>0</v>
      </c>
      <c r="BI162" s="259">
        <f t="shared" si="18"/>
        <v>0</v>
      </c>
      <c r="BJ162" s="172" t="s">
        <v>16</v>
      </c>
      <c r="BK162" s="259">
        <f t="shared" si="19"/>
        <v>0</v>
      </c>
      <c r="BL162" s="172" t="s">
        <v>119</v>
      </c>
      <c r="BM162" s="172" t="s">
        <v>4714</v>
      </c>
    </row>
    <row r="163" spans="2:65" s="182" customFormat="1" ht="25.5" customHeight="1">
      <c r="B163" s="183"/>
      <c r="C163" s="151" t="s">
        <v>312</v>
      </c>
      <c r="D163" s="151" t="s">
        <v>118</v>
      </c>
      <c r="E163" s="152" t="s">
        <v>4715</v>
      </c>
      <c r="F163" s="341" t="s">
        <v>4716</v>
      </c>
      <c r="G163" s="341"/>
      <c r="H163" s="341"/>
      <c r="I163" s="341"/>
      <c r="J163" s="153" t="s">
        <v>238</v>
      </c>
      <c r="K163" s="154">
        <v>1</v>
      </c>
      <c r="L163" s="342"/>
      <c r="M163" s="342"/>
      <c r="N163" s="343">
        <f t="shared" si="10"/>
        <v>0</v>
      </c>
      <c r="O163" s="343"/>
      <c r="P163" s="343"/>
      <c r="Q163" s="343"/>
      <c r="R163" s="186"/>
      <c r="T163" s="254" t="s">
        <v>5</v>
      </c>
      <c r="U163" s="255" t="s">
        <v>36</v>
      </c>
      <c r="V163" s="256"/>
      <c r="W163" s="257">
        <f t="shared" si="11"/>
        <v>0</v>
      </c>
      <c r="X163" s="257">
        <v>0</v>
      </c>
      <c r="Y163" s="257">
        <f t="shared" si="12"/>
        <v>0</v>
      </c>
      <c r="Z163" s="257">
        <v>0.027</v>
      </c>
      <c r="AA163" s="258">
        <f t="shared" si="13"/>
        <v>0.027</v>
      </c>
      <c r="AR163" s="172" t="s">
        <v>119</v>
      </c>
      <c r="AT163" s="172" t="s">
        <v>118</v>
      </c>
      <c r="AU163" s="172" t="s">
        <v>93</v>
      </c>
      <c r="AY163" s="172" t="s">
        <v>117</v>
      </c>
      <c r="BE163" s="259">
        <f t="shared" si="14"/>
        <v>0</v>
      </c>
      <c r="BF163" s="259">
        <f t="shared" si="15"/>
        <v>0</v>
      </c>
      <c r="BG163" s="259">
        <f t="shared" si="16"/>
        <v>0</v>
      </c>
      <c r="BH163" s="259">
        <f t="shared" si="17"/>
        <v>0</v>
      </c>
      <c r="BI163" s="259">
        <f t="shared" si="18"/>
        <v>0</v>
      </c>
      <c r="BJ163" s="172" t="s">
        <v>16</v>
      </c>
      <c r="BK163" s="259">
        <f t="shared" si="19"/>
        <v>0</v>
      </c>
      <c r="BL163" s="172" t="s">
        <v>119</v>
      </c>
      <c r="BM163" s="172" t="s">
        <v>4717</v>
      </c>
    </row>
    <row r="164" spans="2:65" s="182" customFormat="1" ht="38.25" customHeight="1">
      <c r="B164" s="183"/>
      <c r="C164" s="151" t="s">
        <v>314</v>
      </c>
      <c r="D164" s="151" t="s">
        <v>118</v>
      </c>
      <c r="E164" s="152" t="s">
        <v>4718</v>
      </c>
      <c r="F164" s="341" t="s">
        <v>4719</v>
      </c>
      <c r="G164" s="341"/>
      <c r="H164" s="341"/>
      <c r="I164" s="341"/>
      <c r="J164" s="153" t="s">
        <v>238</v>
      </c>
      <c r="K164" s="154">
        <v>1</v>
      </c>
      <c r="L164" s="342"/>
      <c r="M164" s="342"/>
      <c r="N164" s="343">
        <f t="shared" si="10"/>
        <v>0</v>
      </c>
      <c r="O164" s="343"/>
      <c r="P164" s="343"/>
      <c r="Q164" s="343"/>
      <c r="R164" s="186"/>
      <c r="T164" s="254" t="s">
        <v>5</v>
      </c>
      <c r="U164" s="255" t="s">
        <v>36</v>
      </c>
      <c r="V164" s="256"/>
      <c r="W164" s="257">
        <f t="shared" si="11"/>
        <v>0</v>
      </c>
      <c r="X164" s="257">
        <v>0</v>
      </c>
      <c r="Y164" s="257">
        <f t="shared" si="12"/>
        <v>0</v>
      </c>
      <c r="Z164" s="257">
        <v>0.009</v>
      </c>
      <c r="AA164" s="258">
        <f t="shared" si="13"/>
        <v>0.009</v>
      </c>
      <c r="AR164" s="172" t="s">
        <v>119</v>
      </c>
      <c r="AT164" s="172" t="s">
        <v>118</v>
      </c>
      <c r="AU164" s="172" t="s">
        <v>93</v>
      </c>
      <c r="AY164" s="172" t="s">
        <v>117</v>
      </c>
      <c r="BE164" s="259">
        <f t="shared" si="14"/>
        <v>0</v>
      </c>
      <c r="BF164" s="259">
        <f t="shared" si="15"/>
        <v>0</v>
      </c>
      <c r="BG164" s="259">
        <f t="shared" si="16"/>
        <v>0</v>
      </c>
      <c r="BH164" s="259">
        <f t="shared" si="17"/>
        <v>0</v>
      </c>
      <c r="BI164" s="259">
        <f t="shared" si="18"/>
        <v>0</v>
      </c>
      <c r="BJ164" s="172" t="s">
        <v>16</v>
      </c>
      <c r="BK164" s="259">
        <f t="shared" si="19"/>
        <v>0</v>
      </c>
      <c r="BL164" s="172" t="s">
        <v>119</v>
      </c>
      <c r="BM164" s="172" t="s">
        <v>4720</v>
      </c>
    </row>
    <row r="165" spans="2:65" s="182" customFormat="1" ht="25.5" customHeight="1">
      <c r="B165" s="183"/>
      <c r="C165" s="151" t="s">
        <v>318</v>
      </c>
      <c r="D165" s="151" t="s">
        <v>118</v>
      </c>
      <c r="E165" s="152" t="s">
        <v>4721</v>
      </c>
      <c r="F165" s="341" t="s">
        <v>4722</v>
      </c>
      <c r="G165" s="341"/>
      <c r="H165" s="341"/>
      <c r="I165" s="341"/>
      <c r="J165" s="153" t="s">
        <v>238</v>
      </c>
      <c r="K165" s="154">
        <v>1</v>
      </c>
      <c r="L165" s="342"/>
      <c r="M165" s="342"/>
      <c r="N165" s="343">
        <f t="shared" si="10"/>
        <v>0</v>
      </c>
      <c r="O165" s="343"/>
      <c r="P165" s="343"/>
      <c r="Q165" s="343"/>
      <c r="R165" s="186"/>
      <c r="T165" s="254" t="s">
        <v>5</v>
      </c>
      <c r="U165" s="255" t="s">
        <v>36</v>
      </c>
      <c r="V165" s="256"/>
      <c r="W165" s="257">
        <f t="shared" si="11"/>
        <v>0</v>
      </c>
      <c r="X165" s="257">
        <v>0</v>
      </c>
      <c r="Y165" s="257">
        <f t="shared" si="12"/>
        <v>0</v>
      </c>
      <c r="Z165" s="257">
        <v>0.009</v>
      </c>
      <c r="AA165" s="258">
        <f t="shared" si="13"/>
        <v>0.009</v>
      </c>
      <c r="AR165" s="172" t="s">
        <v>119</v>
      </c>
      <c r="AT165" s="172" t="s">
        <v>118</v>
      </c>
      <c r="AU165" s="172" t="s">
        <v>93</v>
      </c>
      <c r="AY165" s="172" t="s">
        <v>117</v>
      </c>
      <c r="BE165" s="259">
        <f t="shared" si="14"/>
        <v>0</v>
      </c>
      <c r="BF165" s="259">
        <f t="shared" si="15"/>
        <v>0</v>
      </c>
      <c r="BG165" s="259">
        <f t="shared" si="16"/>
        <v>0</v>
      </c>
      <c r="BH165" s="259">
        <f t="shared" si="17"/>
        <v>0</v>
      </c>
      <c r="BI165" s="259">
        <f t="shared" si="18"/>
        <v>0</v>
      </c>
      <c r="BJ165" s="172" t="s">
        <v>16</v>
      </c>
      <c r="BK165" s="259">
        <f t="shared" si="19"/>
        <v>0</v>
      </c>
      <c r="BL165" s="172" t="s">
        <v>119</v>
      </c>
      <c r="BM165" s="172" t="s">
        <v>4723</v>
      </c>
    </row>
    <row r="166" spans="2:65" s="182" customFormat="1" ht="25.5" customHeight="1">
      <c r="B166" s="183"/>
      <c r="C166" s="151" t="s">
        <v>322</v>
      </c>
      <c r="D166" s="151" t="s">
        <v>118</v>
      </c>
      <c r="E166" s="152" t="s">
        <v>4724</v>
      </c>
      <c r="F166" s="341" t="s">
        <v>4725</v>
      </c>
      <c r="G166" s="341"/>
      <c r="H166" s="341"/>
      <c r="I166" s="341"/>
      <c r="J166" s="153" t="s">
        <v>238</v>
      </c>
      <c r="K166" s="154">
        <v>1</v>
      </c>
      <c r="L166" s="342"/>
      <c r="M166" s="342"/>
      <c r="N166" s="343">
        <f t="shared" si="10"/>
        <v>0</v>
      </c>
      <c r="O166" s="343"/>
      <c r="P166" s="343"/>
      <c r="Q166" s="343"/>
      <c r="R166" s="186"/>
      <c r="T166" s="254" t="s">
        <v>5</v>
      </c>
      <c r="U166" s="255" t="s">
        <v>36</v>
      </c>
      <c r="V166" s="256"/>
      <c r="W166" s="257">
        <f t="shared" si="11"/>
        <v>0</v>
      </c>
      <c r="X166" s="257">
        <v>0</v>
      </c>
      <c r="Y166" s="257">
        <f t="shared" si="12"/>
        <v>0</v>
      </c>
      <c r="Z166" s="257">
        <v>0.013</v>
      </c>
      <c r="AA166" s="258">
        <f t="shared" si="13"/>
        <v>0.013</v>
      </c>
      <c r="AR166" s="172" t="s">
        <v>119</v>
      </c>
      <c r="AT166" s="172" t="s">
        <v>118</v>
      </c>
      <c r="AU166" s="172" t="s">
        <v>93</v>
      </c>
      <c r="AY166" s="172" t="s">
        <v>117</v>
      </c>
      <c r="BE166" s="259">
        <f t="shared" si="14"/>
        <v>0</v>
      </c>
      <c r="BF166" s="259">
        <f t="shared" si="15"/>
        <v>0</v>
      </c>
      <c r="BG166" s="259">
        <f t="shared" si="16"/>
        <v>0</v>
      </c>
      <c r="BH166" s="259">
        <f t="shared" si="17"/>
        <v>0</v>
      </c>
      <c r="BI166" s="259">
        <f t="shared" si="18"/>
        <v>0</v>
      </c>
      <c r="BJ166" s="172" t="s">
        <v>16</v>
      </c>
      <c r="BK166" s="259">
        <f t="shared" si="19"/>
        <v>0</v>
      </c>
      <c r="BL166" s="172" t="s">
        <v>119</v>
      </c>
      <c r="BM166" s="172" t="s">
        <v>4726</v>
      </c>
    </row>
    <row r="167" spans="2:65" s="182" customFormat="1" ht="25.5" customHeight="1">
      <c r="B167" s="183"/>
      <c r="C167" s="151" t="s">
        <v>326</v>
      </c>
      <c r="D167" s="151" t="s">
        <v>118</v>
      </c>
      <c r="E167" s="152" t="s">
        <v>4727</v>
      </c>
      <c r="F167" s="341" t="s">
        <v>4728</v>
      </c>
      <c r="G167" s="341"/>
      <c r="H167" s="341"/>
      <c r="I167" s="341"/>
      <c r="J167" s="153" t="s">
        <v>238</v>
      </c>
      <c r="K167" s="154">
        <v>1</v>
      </c>
      <c r="L167" s="342"/>
      <c r="M167" s="342"/>
      <c r="N167" s="343">
        <f t="shared" si="10"/>
        <v>0</v>
      </c>
      <c r="O167" s="343"/>
      <c r="P167" s="343"/>
      <c r="Q167" s="343"/>
      <c r="R167" s="186"/>
      <c r="T167" s="254" t="s">
        <v>5</v>
      </c>
      <c r="U167" s="255" t="s">
        <v>36</v>
      </c>
      <c r="V167" s="256"/>
      <c r="W167" s="257">
        <f t="shared" si="11"/>
        <v>0</v>
      </c>
      <c r="X167" s="257">
        <v>0</v>
      </c>
      <c r="Y167" s="257">
        <f t="shared" si="12"/>
        <v>0</v>
      </c>
      <c r="Z167" s="257">
        <v>0.019</v>
      </c>
      <c r="AA167" s="258">
        <f t="shared" si="13"/>
        <v>0.019</v>
      </c>
      <c r="AR167" s="172" t="s">
        <v>119</v>
      </c>
      <c r="AT167" s="172" t="s">
        <v>118</v>
      </c>
      <c r="AU167" s="172" t="s">
        <v>93</v>
      </c>
      <c r="AY167" s="172" t="s">
        <v>117</v>
      </c>
      <c r="BE167" s="259">
        <f t="shared" si="14"/>
        <v>0</v>
      </c>
      <c r="BF167" s="259">
        <f t="shared" si="15"/>
        <v>0</v>
      </c>
      <c r="BG167" s="259">
        <f t="shared" si="16"/>
        <v>0</v>
      </c>
      <c r="BH167" s="259">
        <f t="shared" si="17"/>
        <v>0</v>
      </c>
      <c r="BI167" s="259">
        <f t="shared" si="18"/>
        <v>0</v>
      </c>
      <c r="BJ167" s="172" t="s">
        <v>16</v>
      </c>
      <c r="BK167" s="259">
        <f t="shared" si="19"/>
        <v>0</v>
      </c>
      <c r="BL167" s="172" t="s">
        <v>119</v>
      </c>
      <c r="BM167" s="172" t="s">
        <v>4729</v>
      </c>
    </row>
    <row r="168" spans="2:65" s="182" customFormat="1" ht="25.5" customHeight="1">
      <c r="B168" s="183"/>
      <c r="C168" s="151" t="s">
        <v>330</v>
      </c>
      <c r="D168" s="151" t="s">
        <v>118</v>
      </c>
      <c r="E168" s="152" t="s">
        <v>4730</v>
      </c>
      <c r="F168" s="341" t="s">
        <v>4731</v>
      </c>
      <c r="G168" s="341"/>
      <c r="H168" s="341"/>
      <c r="I168" s="341"/>
      <c r="J168" s="153" t="s">
        <v>238</v>
      </c>
      <c r="K168" s="154">
        <v>1</v>
      </c>
      <c r="L168" s="342"/>
      <c r="M168" s="342"/>
      <c r="N168" s="343">
        <f t="shared" si="10"/>
        <v>0</v>
      </c>
      <c r="O168" s="343"/>
      <c r="P168" s="343"/>
      <c r="Q168" s="343"/>
      <c r="R168" s="186"/>
      <c r="T168" s="254" t="s">
        <v>5</v>
      </c>
      <c r="U168" s="255" t="s">
        <v>36</v>
      </c>
      <c r="V168" s="256"/>
      <c r="W168" s="257">
        <f t="shared" si="11"/>
        <v>0</v>
      </c>
      <c r="X168" s="257">
        <v>0</v>
      </c>
      <c r="Y168" s="257">
        <f t="shared" si="12"/>
        <v>0</v>
      </c>
      <c r="Z168" s="257">
        <v>0.025</v>
      </c>
      <c r="AA168" s="258">
        <f t="shared" si="13"/>
        <v>0.025</v>
      </c>
      <c r="AR168" s="172" t="s">
        <v>119</v>
      </c>
      <c r="AT168" s="172" t="s">
        <v>118</v>
      </c>
      <c r="AU168" s="172" t="s">
        <v>93</v>
      </c>
      <c r="AY168" s="172" t="s">
        <v>117</v>
      </c>
      <c r="BE168" s="259">
        <f t="shared" si="14"/>
        <v>0</v>
      </c>
      <c r="BF168" s="259">
        <f t="shared" si="15"/>
        <v>0</v>
      </c>
      <c r="BG168" s="259">
        <f t="shared" si="16"/>
        <v>0</v>
      </c>
      <c r="BH168" s="259">
        <f t="shared" si="17"/>
        <v>0</v>
      </c>
      <c r="BI168" s="259">
        <f t="shared" si="18"/>
        <v>0</v>
      </c>
      <c r="BJ168" s="172" t="s">
        <v>16</v>
      </c>
      <c r="BK168" s="259">
        <f t="shared" si="19"/>
        <v>0</v>
      </c>
      <c r="BL168" s="172" t="s">
        <v>119</v>
      </c>
      <c r="BM168" s="172" t="s">
        <v>4732</v>
      </c>
    </row>
    <row r="169" spans="2:65" s="182" customFormat="1" ht="25.5" customHeight="1">
      <c r="B169" s="183"/>
      <c r="C169" s="151" t="s">
        <v>334</v>
      </c>
      <c r="D169" s="151" t="s">
        <v>118</v>
      </c>
      <c r="E169" s="152" t="s">
        <v>4733</v>
      </c>
      <c r="F169" s="341" t="s">
        <v>4734</v>
      </c>
      <c r="G169" s="341"/>
      <c r="H169" s="341"/>
      <c r="I169" s="341"/>
      <c r="J169" s="153" t="s">
        <v>238</v>
      </c>
      <c r="K169" s="154">
        <v>1</v>
      </c>
      <c r="L169" s="342"/>
      <c r="M169" s="342"/>
      <c r="N169" s="343">
        <f t="shared" si="10"/>
        <v>0</v>
      </c>
      <c r="O169" s="343"/>
      <c r="P169" s="343"/>
      <c r="Q169" s="343"/>
      <c r="R169" s="186"/>
      <c r="T169" s="254" t="s">
        <v>5</v>
      </c>
      <c r="U169" s="255" t="s">
        <v>36</v>
      </c>
      <c r="V169" s="256"/>
      <c r="W169" s="257">
        <f t="shared" si="11"/>
        <v>0</v>
      </c>
      <c r="X169" s="257">
        <v>0</v>
      </c>
      <c r="Y169" s="257">
        <f t="shared" si="12"/>
        <v>0</v>
      </c>
      <c r="Z169" s="257">
        <v>0.038</v>
      </c>
      <c r="AA169" s="258">
        <f t="shared" si="13"/>
        <v>0.038</v>
      </c>
      <c r="AR169" s="172" t="s">
        <v>119</v>
      </c>
      <c r="AT169" s="172" t="s">
        <v>118</v>
      </c>
      <c r="AU169" s="172" t="s">
        <v>93</v>
      </c>
      <c r="AY169" s="172" t="s">
        <v>117</v>
      </c>
      <c r="BE169" s="259">
        <f t="shared" si="14"/>
        <v>0</v>
      </c>
      <c r="BF169" s="259">
        <f t="shared" si="15"/>
        <v>0</v>
      </c>
      <c r="BG169" s="259">
        <f t="shared" si="16"/>
        <v>0</v>
      </c>
      <c r="BH169" s="259">
        <f t="shared" si="17"/>
        <v>0</v>
      </c>
      <c r="BI169" s="259">
        <f t="shared" si="18"/>
        <v>0</v>
      </c>
      <c r="BJ169" s="172" t="s">
        <v>16</v>
      </c>
      <c r="BK169" s="259">
        <f t="shared" si="19"/>
        <v>0</v>
      </c>
      <c r="BL169" s="172" t="s">
        <v>119</v>
      </c>
      <c r="BM169" s="172" t="s">
        <v>4735</v>
      </c>
    </row>
    <row r="170" spans="2:65" s="182" customFormat="1" ht="25.5" customHeight="1">
      <c r="B170" s="183"/>
      <c r="C170" s="151" t="s">
        <v>338</v>
      </c>
      <c r="D170" s="151" t="s">
        <v>118</v>
      </c>
      <c r="E170" s="152" t="s">
        <v>4736</v>
      </c>
      <c r="F170" s="341" t="s">
        <v>4737</v>
      </c>
      <c r="G170" s="341"/>
      <c r="H170" s="341"/>
      <c r="I170" s="341"/>
      <c r="J170" s="153" t="s">
        <v>238</v>
      </c>
      <c r="K170" s="154">
        <v>1</v>
      </c>
      <c r="L170" s="342"/>
      <c r="M170" s="342"/>
      <c r="N170" s="343">
        <f t="shared" si="10"/>
        <v>0</v>
      </c>
      <c r="O170" s="343"/>
      <c r="P170" s="343"/>
      <c r="Q170" s="343"/>
      <c r="R170" s="186"/>
      <c r="T170" s="254" t="s">
        <v>5</v>
      </c>
      <c r="U170" s="255" t="s">
        <v>36</v>
      </c>
      <c r="V170" s="256"/>
      <c r="W170" s="257">
        <f t="shared" si="11"/>
        <v>0</v>
      </c>
      <c r="X170" s="257">
        <v>0</v>
      </c>
      <c r="Y170" s="257">
        <f t="shared" si="12"/>
        <v>0</v>
      </c>
      <c r="Z170" s="257">
        <v>0.018</v>
      </c>
      <c r="AA170" s="258">
        <f t="shared" si="13"/>
        <v>0.018</v>
      </c>
      <c r="AR170" s="172" t="s">
        <v>119</v>
      </c>
      <c r="AT170" s="172" t="s">
        <v>118</v>
      </c>
      <c r="AU170" s="172" t="s">
        <v>93</v>
      </c>
      <c r="AY170" s="172" t="s">
        <v>117</v>
      </c>
      <c r="BE170" s="259">
        <f t="shared" si="14"/>
        <v>0</v>
      </c>
      <c r="BF170" s="259">
        <f t="shared" si="15"/>
        <v>0</v>
      </c>
      <c r="BG170" s="259">
        <f t="shared" si="16"/>
        <v>0</v>
      </c>
      <c r="BH170" s="259">
        <f t="shared" si="17"/>
        <v>0</v>
      </c>
      <c r="BI170" s="259">
        <f t="shared" si="18"/>
        <v>0</v>
      </c>
      <c r="BJ170" s="172" t="s">
        <v>16</v>
      </c>
      <c r="BK170" s="259">
        <f t="shared" si="19"/>
        <v>0</v>
      </c>
      <c r="BL170" s="172" t="s">
        <v>119</v>
      </c>
      <c r="BM170" s="172" t="s">
        <v>4738</v>
      </c>
    </row>
    <row r="171" spans="2:65" s="182" customFormat="1" ht="25.5" customHeight="1">
      <c r="B171" s="183"/>
      <c r="C171" s="151" t="s">
        <v>342</v>
      </c>
      <c r="D171" s="151" t="s">
        <v>118</v>
      </c>
      <c r="E171" s="152" t="s">
        <v>4739</v>
      </c>
      <c r="F171" s="341" t="s">
        <v>4740</v>
      </c>
      <c r="G171" s="341"/>
      <c r="H171" s="341"/>
      <c r="I171" s="341"/>
      <c r="J171" s="153" t="s">
        <v>238</v>
      </c>
      <c r="K171" s="154">
        <v>1</v>
      </c>
      <c r="L171" s="342"/>
      <c r="M171" s="342"/>
      <c r="N171" s="343">
        <f t="shared" si="10"/>
        <v>0</v>
      </c>
      <c r="O171" s="343"/>
      <c r="P171" s="343"/>
      <c r="Q171" s="343"/>
      <c r="R171" s="186"/>
      <c r="T171" s="254" t="s">
        <v>5</v>
      </c>
      <c r="U171" s="255" t="s">
        <v>36</v>
      </c>
      <c r="V171" s="256"/>
      <c r="W171" s="257">
        <f t="shared" si="11"/>
        <v>0</v>
      </c>
      <c r="X171" s="257">
        <v>0</v>
      </c>
      <c r="Y171" s="257">
        <f t="shared" si="12"/>
        <v>0</v>
      </c>
      <c r="Z171" s="257">
        <v>0.027</v>
      </c>
      <c r="AA171" s="258">
        <f t="shared" si="13"/>
        <v>0.027</v>
      </c>
      <c r="AR171" s="172" t="s">
        <v>119</v>
      </c>
      <c r="AT171" s="172" t="s">
        <v>118</v>
      </c>
      <c r="AU171" s="172" t="s">
        <v>93</v>
      </c>
      <c r="AY171" s="172" t="s">
        <v>117</v>
      </c>
      <c r="BE171" s="259">
        <f t="shared" si="14"/>
        <v>0</v>
      </c>
      <c r="BF171" s="259">
        <f t="shared" si="15"/>
        <v>0</v>
      </c>
      <c r="BG171" s="259">
        <f t="shared" si="16"/>
        <v>0</v>
      </c>
      <c r="BH171" s="259">
        <f t="shared" si="17"/>
        <v>0</v>
      </c>
      <c r="BI171" s="259">
        <f t="shared" si="18"/>
        <v>0</v>
      </c>
      <c r="BJ171" s="172" t="s">
        <v>16</v>
      </c>
      <c r="BK171" s="259">
        <f t="shared" si="19"/>
        <v>0</v>
      </c>
      <c r="BL171" s="172" t="s">
        <v>119</v>
      </c>
      <c r="BM171" s="172" t="s">
        <v>4741</v>
      </c>
    </row>
    <row r="172" spans="2:65" s="182" customFormat="1" ht="25.5" customHeight="1">
      <c r="B172" s="183"/>
      <c r="C172" s="151" t="s">
        <v>346</v>
      </c>
      <c r="D172" s="151" t="s">
        <v>118</v>
      </c>
      <c r="E172" s="152" t="s">
        <v>4742</v>
      </c>
      <c r="F172" s="341" t="s">
        <v>4743</v>
      </c>
      <c r="G172" s="341"/>
      <c r="H172" s="341"/>
      <c r="I172" s="341"/>
      <c r="J172" s="153" t="s">
        <v>238</v>
      </c>
      <c r="K172" s="154">
        <v>1</v>
      </c>
      <c r="L172" s="342"/>
      <c r="M172" s="342"/>
      <c r="N172" s="343">
        <f t="shared" si="10"/>
        <v>0</v>
      </c>
      <c r="O172" s="343"/>
      <c r="P172" s="343"/>
      <c r="Q172" s="343"/>
      <c r="R172" s="186"/>
      <c r="T172" s="254" t="s">
        <v>5</v>
      </c>
      <c r="U172" s="255" t="s">
        <v>36</v>
      </c>
      <c r="V172" s="256"/>
      <c r="W172" s="257">
        <f t="shared" si="11"/>
        <v>0</v>
      </c>
      <c r="X172" s="257">
        <v>0</v>
      </c>
      <c r="Y172" s="257">
        <f t="shared" si="12"/>
        <v>0</v>
      </c>
      <c r="Z172" s="257">
        <v>0.038</v>
      </c>
      <c r="AA172" s="258">
        <f t="shared" si="13"/>
        <v>0.038</v>
      </c>
      <c r="AR172" s="172" t="s">
        <v>119</v>
      </c>
      <c r="AT172" s="172" t="s">
        <v>118</v>
      </c>
      <c r="AU172" s="172" t="s">
        <v>93</v>
      </c>
      <c r="AY172" s="172" t="s">
        <v>117</v>
      </c>
      <c r="BE172" s="259">
        <f t="shared" si="14"/>
        <v>0</v>
      </c>
      <c r="BF172" s="259">
        <f t="shared" si="15"/>
        <v>0</v>
      </c>
      <c r="BG172" s="259">
        <f t="shared" si="16"/>
        <v>0</v>
      </c>
      <c r="BH172" s="259">
        <f t="shared" si="17"/>
        <v>0</v>
      </c>
      <c r="BI172" s="259">
        <f t="shared" si="18"/>
        <v>0</v>
      </c>
      <c r="BJ172" s="172" t="s">
        <v>16</v>
      </c>
      <c r="BK172" s="259">
        <f t="shared" si="19"/>
        <v>0</v>
      </c>
      <c r="BL172" s="172" t="s">
        <v>119</v>
      </c>
      <c r="BM172" s="172" t="s">
        <v>4744</v>
      </c>
    </row>
    <row r="173" spans="2:65" s="182" customFormat="1" ht="25.5" customHeight="1">
      <c r="B173" s="183"/>
      <c r="C173" s="151" t="s">
        <v>350</v>
      </c>
      <c r="D173" s="151" t="s">
        <v>118</v>
      </c>
      <c r="E173" s="152" t="s">
        <v>4745</v>
      </c>
      <c r="F173" s="341" t="s">
        <v>4746</v>
      </c>
      <c r="G173" s="341"/>
      <c r="H173" s="341"/>
      <c r="I173" s="341"/>
      <c r="J173" s="153" t="s">
        <v>238</v>
      </c>
      <c r="K173" s="154">
        <v>1</v>
      </c>
      <c r="L173" s="342"/>
      <c r="M173" s="342"/>
      <c r="N173" s="343">
        <f t="shared" si="10"/>
        <v>0</v>
      </c>
      <c r="O173" s="343"/>
      <c r="P173" s="343"/>
      <c r="Q173" s="343"/>
      <c r="R173" s="186"/>
      <c r="T173" s="254" t="s">
        <v>5</v>
      </c>
      <c r="U173" s="255" t="s">
        <v>36</v>
      </c>
      <c r="V173" s="256"/>
      <c r="W173" s="257">
        <f t="shared" si="11"/>
        <v>0</v>
      </c>
      <c r="X173" s="257">
        <v>0</v>
      </c>
      <c r="Y173" s="257">
        <f t="shared" si="12"/>
        <v>0</v>
      </c>
      <c r="Z173" s="257">
        <v>0.054</v>
      </c>
      <c r="AA173" s="258">
        <f t="shared" si="13"/>
        <v>0.054</v>
      </c>
      <c r="AR173" s="172" t="s">
        <v>119</v>
      </c>
      <c r="AT173" s="172" t="s">
        <v>118</v>
      </c>
      <c r="AU173" s="172" t="s">
        <v>93</v>
      </c>
      <c r="AY173" s="172" t="s">
        <v>117</v>
      </c>
      <c r="BE173" s="259">
        <f t="shared" si="14"/>
        <v>0</v>
      </c>
      <c r="BF173" s="259">
        <f t="shared" si="15"/>
        <v>0</v>
      </c>
      <c r="BG173" s="259">
        <f t="shared" si="16"/>
        <v>0</v>
      </c>
      <c r="BH173" s="259">
        <f t="shared" si="17"/>
        <v>0</v>
      </c>
      <c r="BI173" s="259">
        <f t="shared" si="18"/>
        <v>0</v>
      </c>
      <c r="BJ173" s="172" t="s">
        <v>16</v>
      </c>
      <c r="BK173" s="259">
        <f t="shared" si="19"/>
        <v>0</v>
      </c>
      <c r="BL173" s="172" t="s">
        <v>119</v>
      </c>
      <c r="BM173" s="172" t="s">
        <v>4747</v>
      </c>
    </row>
    <row r="174" spans="2:65" s="182" customFormat="1" ht="25.5" customHeight="1">
      <c r="B174" s="183"/>
      <c r="C174" s="151" t="s">
        <v>354</v>
      </c>
      <c r="D174" s="151" t="s">
        <v>118</v>
      </c>
      <c r="E174" s="152" t="s">
        <v>4748</v>
      </c>
      <c r="F174" s="341" t="s">
        <v>4749</v>
      </c>
      <c r="G174" s="341"/>
      <c r="H174" s="341"/>
      <c r="I174" s="341"/>
      <c r="J174" s="153" t="s">
        <v>238</v>
      </c>
      <c r="K174" s="154">
        <v>1</v>
      </c>
      <c r="L174" s="342"/>
      <c r="M174" s="342"/>
      <c r="N174" s="343">
        <f t="shared" si="10"/>
        <v>0</v>
      </c>
      <c r="O174" s="343"/>
      <c r="P174" s="343"/>
      <c r="Q174" s="343"/>
      <c r="R174" s="186"/>
      <c r="T174" s="254" t="s">
        <v>5</v>
      </c>
      <c r="U174" s="255" t="s">
        <v>36</v>
      </c>
      <c r="V174" s="256"/>
      <c r="W174" s="257">
        <f t="shared" si="11"/>
        <v>0</v>
      </c>
      <c r="X174" s="257">
        <v>0</v>
      </c>
      <c r="Y174" s="257">
        <f t="shared" si="12"/>
        <v>0</v>
      </c>
      <c r="Z174" s="257">
        <v>0.04</v>
      </c>
      <c r="AA174" s="258">
        <f t="shared" si="13"/>
        <v>0.04</v>
      </c>
      <c r="AR174" s="172" t="s">
        <v>119</v>
      </c>
      <c r="AT174" s="172" t="s">
        <v>118</v>
      </c>
      <c r="AU174" s="172" t="s">
        <v>93</v>
      </c>
      <c r="AY174" s="172" t="s">
        <v>117</v>
      </c>
      <c r="BE174" s="259">
        <f t="shared" si="14"/>
        <v>0</v>
      </c>
      <c r="BF174" s="259">
        <f t="shared" si="15"/>
        <v>0</v>
      </c>
      <c r="BG174" s="259">
        <f t="shared" si="16"/>
        <v>0</v>
      </c>
      <c r="BH174" s="259">
        <f t="shared" si="17"/>
        <v>0</v>
      </c>
      <c r="BI174" s="259">
        <f t="shared" si="18"/>
        <v>0</v>
      </c>
      <c r="BJ174" s="172" t="s">
        <v>16</v>
      </c>
      <c r="BK174" s="259">
        <f t="shared" si="19"/>
        <v>0</v>
      </c>
      <c r="BL174" s="172" t="s">
        <v>119</v>
      </c>
      <c r="BM174" s="172" t="s">
        <v>4750</v>
      </c>
    </row>
    <row r="175" spans="2:65" s="182" customFormat="1" ht="25.5" customHeight="1">
      <c r="B175" s="183"/>
      <c r="C175" s="151" t="s">
        <v>358</v>
      </c>
      <c r="D175" s="151" t="s">
        <v>118</v>
      </c>
      <c r="E175" s="152" t="s">
        <v>4751</v>
      </c>
      <c r="F175" s="341" t="s">
        <v>4752</v>
      </c>
      <c r="G175" s="341"/>
      <c r="H175" s="341"/>
      <c r="I175" s="341"/>
      <c r="J175" s="153" t="s">
        <v>238</v>
      </c>
      <c r="K175" s="154">
        <v>1</v>
      </c>
      <c r="L175" s="342"/>
      <c r="M175" s="342"/>
      <c r="N175" s="343">
        <f t="shared" si="10"/>
        <v>0</v>
      </c>
      <c r="O175" s="343"/>
      <c r="P175" s="343"/>
      <c r="Q175" s="343"/>
      <c r="R175" s="186"/>
      <c r="T175" s="254" t="s">
        <v>5</v>
      </c>
      <c r="U175" s="255" t="s">
        <v>36</v>
      </c>
      <c r="V175" s="256"/>
      <c r="W175" s="257">
        <f t="shared" si="11"/>
        <v>0</v>
      </c>
      <c r="X175" s="257">
        <v>0</v>
      </c>
      <c r="Y175" s="257">
        <f t="shared" si="12"/>
        <v>0</v>
      </c>
      <c r="Z175" s="257">
        <v>0.054</v>
      </c>
      <c r="AA175" s="258">
        <f t="shared" si="13"/>
        <v>0.054</v>
      </c>
      <c r="AR175" s="172" t="s">
        <v>119</v>
      </c>
      <c r="AT175" s="172" t="s">
        <v>118</v>
      </c>
      <c r="AU175" s="172" t="s">
        <v>93</v>
      </c>
      <c r="AY175" s="172" t="s">
        <v>117</v>
      </c>
      <c r="BE175" s="259">
        <f t="shared" si="14"/>
        <v>0</v>
      </c>
      <c r="BF175" s="259">
        <f t="shared" si="15"/>
        <v>0</v>
      </c>
      <c r="BG175" s="259">
        <f t="shared" si="16"/>
        <v>0</v>
      </c>
      <c r="BH175" s="259">
        <f t="shared" si="17"/>
        <v>0</v>
      </c>
      <c r="BI175" s="259">
        <f t="shared" si="18"/>
        <v>0</v>
      </c>
      <c r="BJ175" s="172" t="s">
        <v>16</v>
      </c>
      <c r="BK175" s="259">
        <f t="shared" si="19"/>
        <v>0</v>
      </c>
      <c r="BL175" s="172" t="s">
        <v>119</v>
      </c>
      <c r="BM175" s="172" t="s">
        <v>4753</v>
      </c>
    </row>
    <row r="176" spans="2:65" s="182" customFormat="1" ht="25.5" customHeight="1">
      <c r="B176" s="183"/>
      <c r="C176" s="151" t="s">
        <v>362</v>
      </c>
      <c r="D176" s="151" t="s">
        <v>118</v>
      </c>
      <c r="E176" s="152" t="s">
        <v>4754</v>
      </c>
      <c r="F176" s="341" t="s">
        <v>4755</v>
      </c>
      <c r="G176" s="341"/>
      <c r="H176" s="341"/>
      <c r="I176" s="341"/>
      <c r="J176" s="153" t="s">
        <v>238</v>
      </c>
      <c r="K176" s="154">
        <v>1</v>
      </c>
      <c r="L176" s="342"/>
      <c r="M176" s="342"/>
      <c r="N176" s="343">
        <f t="shared" si="10"/>
        <v>0</v>
      </c>
      <c r="O176" s="343"/>
      <c r="P176" s="343"/>
      <c r="Q176" s="343"/>
      <c r="R176" s="186"/>
      <c r="T176" s="254" t="s">
        <v>5</v>
      </c>
      <c r="U176" s="255" t="s">
        <v>36</v>
      </c>
      <c r="V176" s="256"/>
      <c r="W176" s="257">
        <f t="shared" si="11"/>
        <v>0</v>
      </c>
      <c r="X176" s="257">
        <v>0</v>
      </c>
      <c r="Y176" s="257">
        <f t="shared" si="12"/>
        <v>0</v>
      </c>
      <c r="Z176" s="257">
        <v>0.081</v>
      </c>
      <c r="AA176" s="258">
        <f t="shared" si="13"/>
        <v>0.081</v>
      </c>
      <c r="AR176" s="172" t="s">
        <v>119</v>
      </c>
      <c r="AT176" s="172" t="s">
        <v>118</v>
      </c>
      <c r="AU176" s="172" t="s">
        <v>93</v>
      </c>
      <c r="AY176" s="172" t="s">
        <v>117</v>
      </c>
      <c r="BE176" s="259">
        <f t="shared" si="14"/>
        <v>0</v>
      </c>
      <c r="BF176" s="259">
        <f t="shared" si="15"/>
        <v>0</v>
      </c>
      <c r="BG176" s="259">
        <f t="shared" si="16"/>
        <v>0</v>
      </c>
      <c r="BH176" s="259">
        <f t="shared" si="17"/>
        <v>0</v>
      </c>
      <c r="BI176" s="259">
        <f t="shared" si="18"/>
        <v>0</v>
      </c>
      <c r="BJ176" s="172" t="s">
        <v>16</v>
      </c>
      <c r="BK176" s="259">
        <f t="shared" si="19"/>
        <v>0</v>
      </c>
      <c r="BL176" s="172" t="s">
        <v>119</v>
      </c>
      <c r="BM176" s="172" t="s">
        <v>4756</v>
      </c>
    </row>
    <row r="177" spans="2:65" s="182" customFormat="1" ht="38.25" customHeight="1">
      <c r="B177" s="183"/>
      <c r="C177" s="151" t="s">
        <v>366</v>
      </c>
      <c r="D177" s="151" t="s">
        <v>118</v>
      </c>
      <c r="E177" s="152" t="s">
        <v>4757</v>
      </c>
      <c r="F177" s="341" t="s">
        <v>4758</v>
      </c>
      <c r="G177" s="341"/>
      <c r="H177" s="341"/>
      <c r="I177" s="341"/>
      <c r="J177" s="153" t="s">
        <v>238</v>
      </c>
      <c r="K177" s="154">
        <v>1</v>
      </c>
      <c r="L177" s="342"/>
      <c r="M177" s="342"/>
      <c r="N177" s="343">
        <f t="shared" si="10"/>
        <v>0</v>
      </c>
      <c r="O177" s="343"/>
      <c r="P177" s="343"/>
      <c r="Q177" s="343"/>
      <c r="R177" s="186"/>
      <c r="T177" s="254" t="s">
        <v>5</v>
      </c>
      <c r="U177" s="255" t="s">
        <v>36</v>
      </c>
      <c r="V177" s="256"/>
      <c r="W177" s="257">
        <f t="shared" si="11"/>
        <v>0</v>
      </c>
      <c r="X177" s="257">
        <v>0</v>
      </c>
      <c r="Y177" s="257">
        <f t="shared" si="12"/>
        <v>0</v>
      </c>
      <c r="Z177" s="257">
        <v>0.04</v>
      </c>
      <c r="AA177" s="258">
        <f t="shared" si="13"/>
        <v>0.04</v>
      </c>
      <c r="AR177" s="172" t="s">
        <v>119</v>
      </c>
      <c r="AT177" s="172" t="s">
        <v>118</v>
      </c>
      <c r="AU177" s="172" t="s">
        <v>93</v>
      </c>
      <c r="AY177" s="172" t="s">
        <v>117</v>
      </c>
      <c r="BE177" s="259">
        <f t="shared" si="14"/>
        <v>0</v>
      </c>
      <c r="BF177" s="259">
        <f t="shared" si="15"/>
        <v>0</v>
      </c>
      <c r="BG177" s="259">
        <f t="shared" si="16"/>
        <v>0</v>
      </c>
      <c r="BH177" s="259">
        <f t="shared" si="17"/>
        <v>0</v>
      </c>
      <c r="BI177" s="259">
        <f t="shared" si="18"/>
        <v>0</v>
      </c>
      <c r="BJ177" s="172" t="s">
        <v>16</v>
      </c>
      <c r="BK177" s="259">
        <f t="shared" si="19"/>
        <v>0</v>
      </c>
      <c r="BL177" s="172" t="s">
        <v>119</v>
      </c>
      <c r="BM177" s="172" t="s">
        <v>4759</v>
      </c>
    </row>
    <row r="178" spans="2:65" s="182" customFormat="1" ht="25.5" customHeight="1">
      <c r="B178" s="183"/>
      <c r="C178" s="151" t="s">
        <v>370</v>
      </c>
      <c r="D178" s="151" t="s">
        <v>118</v>
      </c>
      <c r="E178" s="152" t="s">
        <v>4760</v>
      </c>
      <c r="F178" s="341" t="s">
        <v>4761</v>
      </c>
      <c r="G178" s="341"/>
      <c r="H178" s="341"/>
      <c r="I178" s="341"/>
      <c r="J178" s="153" t="s">
        <v>238</v>
      </c>
      <c r="K178" s="154">
        <v>1</v>
      </c>
      <c r="L178" s="342"/>
      <c r="M178" s="342"/>
      <c r="N178" s="343">
        <f t="shared" si="10"/>
        <v>0</v>
      </c>
      <c r="O178" s="343"/>
      <c r="P178" s="343"/>
      <c r="Q178" s="343"/>
      <c r="R178" s="186"/>
      <c r="T178" s="254" t="s">
        <v>5</v>
      </c>
      <c r="U178" s="255" t="s">
        <v>36</v>
      </c>
      <c r="V178" s="256"/>
      <c r="W178" s="257">
        <f t="shared" si="11"/>
        <v>0</v>
      </c>
      <c r="X178" s="257">
        <v>0</v>
      </c>
      <c r="Y178" s="257">
        <f t="shared" si="12"/>
        <v>0</v>
      </c>
      <c r="Z178" s="257">
        <v>0.002</v>
      </c>
      <c r="AA178" s="258">
        <f t="shared" si="13"/>
        <v>0.002</v>
      </c>
      <c r="AR178" s="172" t="s">
        <v>119</v>
      </c>
      <c r="AT178" s="172" t="s">
        <v>118</v>
      </c>
      <c r="AU178" s="172" t="s">
        <v>93</v>
      </c>
      <c r="AY178" s="172" t="s">
        <v>117</v>
      </c>
      <c r="BE178" s="259">
        <f t="shared" si="14"/>
        <v>0</v>
      </c>
      <c r="BF178" s="259">
        <f t="shared" si="15"/>
        <v>0</v>
      </c>
      <c r="BG178" s="259">
        <f t="shared" si="16"/>
        <v>0</v>
      </c>
      <c r="BH178" s="259">
        <f t="shared" si="17"/>
        <v>0</v>
      </c>
      <c r="BI178" s="259">
        <f t="shared" si="18"/>
        <v>0</v>
      </c>
      <c r="BJ178" s="172" t="s">
        <v>16</v>
      </c>
      <c r="BK178" s="259">
        <f t="shared" si="19"/>
        <v>0</v>
      </c>
      <c r="BL178" s="172" t="s">
        <v>119</v>
      </c>
      <c r="BM178" s="172" t="s">
        <v>4762</v>
      </c>
    </row>
    <row r="179" spans="2:65" s="182" customFormat="1" ht="25.5" customHeight="1">
      <c r="B179" s="183"/>
      <c r="C179" s="151" t="s">
        <v>374</v>
      </c>
      <c r="D179" s="151" t="s">
        <v>118</v>
      </c>
      <c r="E179" s="152" t="s">
        <v>4763</v>
      </c>
      <c r="F179" s="341" t="s">
        <v>4764</v>
      </c>
      <c r="G179" s="341"/>
      <c r="H179" s="341"/>
      <c r="I179" s="341"/>
      <c r="J179" s="153" t="s">
        <v>238</v>
      </c>
      <c r="K179" s="154">
        <v>1</v>
      </c>
      <c r="L179" s="342"/>
      <c r="M179" s="342"/>
      <c r="N179" s="343">
        <f t="shared" si="10"/>
        <v>0</v>
      </c>
      <c r="O179" s="343"/>
      <c r="P179" s="343"/>
      <c r="Q179" s="343"/>
      <c r="R179" s="186"/>
      <c r="T179" s="254" t="s">
        <v>5</v>
      </c>
      <c r="U179" s="255" t="s">
        <v>36</v>
      </c>
      <c r="V179" s="256"/>
      <c r="W179" s="257">
        <f t="shared" si="11"/>
        <v>0</v>
      </c>
      <c r="X179" s="257">
        <v>0</v>
      </c>
      <c r="Y179" s="257">
        <f t="shared" si="12"/>
        <v>0</v>
      </c>
      <c r="Z179" s="257">
        <v>0.004</v>
      </c>
      <c r="AA179" s="258">
        <f t="shared" si="13"/>
        <v>0.004</v>
      </c>
      <c r="AR179" s="172" t="s">
        <v>119</v>
      </c>
      <c r="AT179" s="172" t="s">
        <v>118</v>
      </c>
      <c r="AU179" s="172" t="s">
        <v>93</v>
      </c>
      <c r="AY179" s="172" t="s">
        <v>117</v>
      </c>
      <c r="BE179" s="259">
        <f t="shared" si="14"/>
        <v>0</v>
      </c>
      <c r="BF179" s="259">
        <f t="shared" si="15"/>
        <v>0</v>
      </c>
      <c r="BG179" s="259">
        <f t="shared" si="16"/>
        <v>0</v>
      </c>
      <c r="BH179" s="259">
        <f t="shared" si="17"/>
        <v>0</v>
      </c>
      <c r="BI179" s="259">
        <f t="shared" si="18"/>
        <v>0</v>
      </c>
      <c r="BJ179" s="172" t="s">
        <v>16</v>
      </c>
      <c r="BK179" s="259">
        <f t="shared" si="19"/>
        <v>0</v>
      </c>
      <c r="BL179" s="172" t="s">
        <v>119</v>
      </c>
      <c r="BM179" s="172" t="s">
        <v>4765</v>
      </c>
    </row>
    <row r="180" spans="2:65" s="182" customFormat="1" ht="25.5" customHeight="1">
      <c r="B180" s="183"/>
      <c r="C180" s="151" t="s">
        <v>378</v>
      </c>
      <c r="D180" s="151" t="s">
        <v>118</v>
      </c>
      <c r="E180" s="152" t="s">
        <v>4766</v>
      </c>
      <c r="F180" s="341" t="s">
        <v>4767</v>
      </c>
      <c r="G180" s="341"/>
      <c r="H180" s="341"/>
      <c r="I180" s="341"/>
      <c r="J180" s="153" t="s">
        <v>238</v>
      </c>
      <c r="K180" s="154">
        <v>1</v>
      </c>
      <c r="L180" s="342"/>
      <c r="M180" s="342"/>
      <c r="N180" s="343">
        <f t="shared" si="10"/>
        <v>0</v>
      </c>
      <c r="O180" s="343"/>
      <c r="P180" s="343"/>
      <c r="Q180" s="343"/>
      <c r="R180" s="186"/>
      <c r="T180" s="254" t="s">
        <v>5</v>
      </c>
      <c r="U180" s="255" t="s">
        <v>36</v>
      </c>
      <c r="V180" s="256"/>
      <c r="W180" s="257">
        <f t="shared" si="11"/>
        <v>0</v>
      </c>
      <c r="X180" s="257">
        <v>0</v>
      </c>
      <c r="Y180" s="257">
        <f t="shared" si="12"/>
        <v>0</v>
      </c>
      <c r="Z180" s="257">
        <v>0.005</v>
      </c>
      <c r="AA180" s="258">
        <f t="shared" si="13"/>
        <v>0.005</v>
      </c>
      <c r="AR180" s="172" t="s">
        <v>119</v>
      </c>
      <c r="AT180" s="172" t="s">
        <v>118</v>
      </c>
      <c r="AU180" s="172" t="s">
        <v>93</v>
      </c>
      <c r="AY180" s="172" t="s">
        <v>117</v>
      </c>
      <c r="BE180" s="259">
        <f t="shared" si="14"/>
        <v>0</v>
      </c>
      <c r="BF180" s="259">
        <f t="shared" si="15"/>
        <v>0</v>
      </c>
      <c r="BG180" s="259">
        <f t="shared" si="16"/>
        <v>0</v>
      </c>
      <c r="BH180" s="259">
        <f t="shared" si="17"/>
        <v>0</v>
      </c>
      <c r="BI180" s="259">
        <f t="shared" si="18"/>
        <v>0</v>
      </c>
      <c r="BJ180" s="172" t="s">
        <v>16</v>
      </c>
      <c r="BK180" s="259">
        <f t="shared" si="19"/>
        <v>0</v>
      </c>
      <c r="BL180" s="172" t="s">
        <v>119</v>
      </c>
      <c r="BM180" s="172" t="s">
        <v>4768</v>
      </c>
    </row>
    <row r="181" spans="2:65" s="182" customFormat="1" ht="25.5" customHeight="1">
      <c r="B181" s="183"/>
      <c r="C181" s="151" t="s">
        <v>382</v>
      </c>
      <c r="D181" s="151" t="s">
        <v>118</v>
      </c>
      <c r="E181" s="152" t="s">
        <v>4769</v>
      </c>
      <c r="F181" s="341" t="s">
        <v>4770</v>
      </c>
      <c r="G181" s="341"/>
      <c r="H181" s="341"/>
      <c r="I181" s="341"/>
      <c r="J181" s="153" t="s">
        <v>238</v>
      </c>
      <c r="K181" s="154">
        <v>1</v>
      </c>
      <c r="L181" s="342"/>
      <c r="M181" s="342"/>
      <c r="N181" s="343">
        <f t="shared" si="10"/>
        <v>0</v>
      </c>
      <c r="O181" s="343"/>
      <c r="P181" s="343"/>
      <c r="Q181" s="343"/>
      <c r="R181" s="186"/>
      <c r="T181" s="254" t="s">
        <v>5</v>
      </c>
      <c r="U181" s="255" t="s">
        <v>36</v>
      </c>
      <c r="V181" s="256"/>
      <c r="W181" s="257">
        <f t="shared" si="11"/>
        <v>0</v>
      </c>
      <c r="X181" s="257">
        <v>0</v>
      </c>
      <c r="Y181" s="257">
        <f t="shared" si="12"/>
        <v>0</v>
      </c>
      <c r="Z181" s="257">
        <v>0.008</v>
      </c>
      <c r="AA181" s="258">
        <f t="shared" si="13"/>
        <v>0.008</v>
      </c>
      <c r="AR181" s="172" t="s">
        <v>119</v>
      </c>
      <c r="AT181" s="172" t="s">
        <v>118</v>
      </c>
      <c r="AU181" s="172" t="s">
        <v>93</v>
      </c>
      <c r="AY181" s="172" t="s">
        <v>117</v>
      </c>
      <c r="BE181" s="259">
        <f t="shared" si="14"/>
        <v>0</v>
      </c>
      <c r="BF181" s="259">
        <f t="shared" si="15"/>
        <v>0</v>
      </c>
      <c r="BG181" s="259">
        <f t="shared" si="16"/>
        <v>0</v>
      </c>
      <c r="BH181" s="259">
        <f t="shared" si="17"/>
        <v>0</v>
      </c>
      <c r="BI181" s="259">
        <f t="shared" si="18"/>
        <v>0</v>
      </c>
      <c r="BJ181" s="172" t="s">
        <v>16</v>
      </c>
      <c r="BK181" s="259">
        <f t="shared" si="19"/>
        <v>0</v>
      </c>
      <c r="BL181" s="172" t="s">
        <v>119</v>
      </c>
      <c r="BM181" s="172" t="s">
        <v>4771</v>
      </c>
    </row>
    <row r="182" spans="2:65" s="182" customFormat="1" ht="25.5" customHeight="1">
      <c r="B182" s="183"/>
      <c r="C182" s="151" t="s">
        <v>386</v>
      </c>
      <c r="D182" s="151" t="s">
        <v>118</v>
      </c>
      <c r="E182" s="152" t="s">
        <v>4772</v>
      </c>
      <c r="F182" s="341" t="s">
        <v>4773</v>
      </c>
      <c r="G182" s="341"/>
      <c r="H182" s="341"/>
      <c r="I182" s="341"/>
      <c r="J182" s="153" t="s">
        <v>238</v>
      </c>
      <c r="K182" s="154">
        <v>1</v>
      </c>
      <c r="L182" s="342"/>
      <c r="M182" s="342"/>
      <c r="N182" s="343">
        <f t="shared" si="10"/>
        <v>0</v>
      </c>
      <c r="O182" s="343"/>
      <c r="P182" s="343"/>
      <c r="Q182" s="343"/>
      <c r="R182" s="186"/>
      <c r="T182" s="254" t="s">
        <v>5</v>
      </c>
      <c r="U182" s="255" t="s">
        <v>36</v>
      </c>
      <c r="V182" s="256"/>
      <c r="W182" s="257">
        <f t="shared" si="11"/>
        <v>0</v>
      </c>
      <c r="X182" s="257">
        <v>0</v>
      </c>
      <c r="Y182" s="257">
        <f t="shared" si="12"/>
        <v>0</v>
      </c>
      <c r="Z182" s="257">
        <v>0.013</v>
      </c>
      <c r="AA182" s="258">
        <f t="shared" si="13"/>
        <v>0.013</v>
      </c>
      <c r="AR182" s="172" t="s">
        <v>119</v>
      </c>
      <c r="AT182" s="172" t="s">
        <v>118</v>
      </c>
      <c r="AU182" s="172" t="s">
        <v>93</v>
      </c>
      <c r="AY182" s="172" t="s">
        <v>117</v>
      </c>
      <c r="BE182" s="259">
        <f t="shared" si="14"/>
        <v>0</v>
      </c>
      <c r="BF182" s="259">
        <f t="shared" si="15"/>
        <v>0</v>
      </c>
      <c r="BG182" s="259">
        <f t="shared" si="16"/>
        <v>0</v>
      </c>
      <c r="BH182" s="259">
        <f t="shared" si="17"/>
        <v>0</v>
      </c>
      <c r="BI182" s="259">
        <f t="shared" si="18"/>
        <v>0</v>
      </c>
      <c r="BJ182" s="172" t="s">
        <v>16</v>
      </c>
      <c r="BK182" s="259">
        <f t="shared" si="19"/>
        <v>0</v>
      </c>
      <c r="BL182" s="172" t="s">
        <v>119</v>
      </c>
      <c r="BM182" s="172" t="s">
        <v>4774</v>
      </c>
    </row>
    <row r="183" spans="2:65" s="182" customFormat="1" ht="25.5" customHeight="1">
      <c r="B183" s="183"/>
      <c r="C183" s="151" t="s">
        <v>390</v>
      </c>
      <c r="D183" s="151" t="s">
        <v>118</v>
      </c>
      <c r="E183" s="152" t="s">
        <v>4775</v>
      </c>
      <c r="F183" s="341" t="s">
        <v>4776</v>
      </c>
      <c r="G183" s="341"/>
      <c r="H183" s="341"/>
      <c r="I183" s="341"/>
      <c r="J183" s="153" t="s">
        <v>238</v>
      </c>
      <c r="K183" s="154">
        <v>1</v>
      </c>
      <c r="L183" s="342"/>
      <c r="M183" s="342"/>
      <c r="N183" s="343">
        <f t="shared" si="10"/>
        <v>0</v>
      </c>
      <c r="O183" s="343"/>
      <c r="P183" s="343"/>
      <c r="Q183" s="343"/>
      <c r="R183" s="186"/>
      <c r="T183" s="254" t="s">
        <v>5</v>
      </c>
      <c r="U183" s="255" t="s">
        <v>36</v>
      </c>
      <c r="V183" s="256"/>
      <c r="W183" s="257">
        <f t="shared" si="11"/>
        <v>0</v>
      </c>
      <c r="X183" s="257">
        <v>0</v>
      </c>
      <c r="Y183" s="257">
        <f t="shared" si="12"/>
        <v>0</v>
      </c>
      <c r="Z183" s="257">
        <v>0.006</v>
      </c>
      <c r="AA183" s="258">
        <f t="shared" si="13"/>
        <v>0.006</v>
      </c>
      <c r="AR183" s="172" t="s">
        <v>119</v>
      </c>
      <c r="AT183" s="172" t="s">
        <v>118</v>
      </c>
      <c r="AU183" s="172" t="s">
        <v>93</v>
      </c>
      <c r="AY183" s="172" t="s">
        <v>117</v>
      </c>
      <c r="BE183" s="259">
        <f t="shared" si="14"/>
        <v>0</v>
      </c>
      <c r="BF183" s="259">
        <f t="shared" si="15"/>
        <v>0</v>
      </c>
      <c r="BG183" s="259">
        <f t="shared" si="16"/>
        <v>0</v>
      </c>
      <c r="BH183" s="259">
        <f t="shared" si="17"/>
        <v>0</v>
      </c>
      <c r="BI183" s="259">
        <f t="shared" si="18"/>
        <v>0</v>
      </c>
      <c r="BJ183" s="172" t="s">
        <v>16</v>
      </c>
      <c r="BK183" s="259">
        <f t="shared" si="19"/>
        <v>0</v>
      </c>
      <c r="BL183" s="172" t="s">
        <v>119</v>
      </c>
      <c r="BM183" s="172" t="s">
        <v>4777</v>
      </c>
    </row>
    <row r="184" spans="2:65" s="182" customFormat="1" ht="25.5" customHeight="1">
      <c r="B184" s="183"/>
      <c r="C184" s="151" t="s">
        <v>394</v>
      </c>
      <c r="D184" s="151" t="s">
        <v>118</v>
      </c>
      <c r="E184" s="152" t="s">
        <v>4778</v>
      </c>
      <c r="F184" s="341" t="s">
        <v>4779</v>
      </c>
      <c r="G184" s="341"/>
      <c r="H184" s="341"/>
      <c r="I184" s="341"/>
      <c r="J184" s="153" t="s">
        <v>238</v>
      </c>
      <c r="K184" s="154">
        <v>1</v>
      </c>
      <c r="L184" s="342"/>
      <c r="M184" s="342"/>
      <c r="N184" s="343">
        <f t="shared" si="10"/>
        <v>0</v>
      </c>
      <c r="O184" s="343"/>
      <c r="P184" s="343"/>
      <c r="Q184" s="343"/>
      <c r="R184" s="186"/>
      <c r="T184" s="254" t="s">
        <v>5</v>
      </c>
      <c r="U184" s="255" t="s">
        <v>36</v>
      </c>
      <c r="V184" s="256"/>
      <c r="W184" s="257">
        <f t="shared" si="11"/>
        <v>0</v>
      </c>
      <c r="X184" s="257">
        <v>0</v>
      </c>
      <c r="Y184" s="257">
        <f t="shared" si="12"/>
        <v>0</v>
      </c>
      <c r="Z184" s="257">
        <v>0.009</v>
      </c>
      <c r="AA184" s="258">
        <f t="shared" si="13"/>
        <v>0.009</v>
      </c>
      <c r="AR184" s="172" t="s">
        <v>119</v>
      </c>
      <c r="AT184" s="172" t="s">
        <v>118</v>
      </c>
      <c r="AU184" s="172" t="s">
        <v>93</v>
      </c>
      <c r="AY184" s="172" t="s">
        <v>117</v>
      </c>
      <c r="BE184" s="259">
        <f t="shared" si="14"/>
        <v>0</v>
      </c>
      <c r="BF184" s="259">
        <f t="shared" si="15"/>
        <v>0</v>
      </c>
      <c r="BG184" s="259">
        <f t="shared" si="16"/>
        <v>0</v>
      </c>
      <c r="BH184" s="259">
        <f t="shared" si="17"/>
        <v>0</v>
      </c>
      <c r="BI184" s="259">
        <f t="shared" si="18"/>
        <v>0</v>
      </c>
      <c r="BJ184" s="172" t="s">
        <v>16</v>
      </c>
      <c r="BK184" s="259">
        <f t="shared" si="19"/>
        <v>0</v>
      </c>
      <c r="BL184" s="172" t="s">
        <v>119</v>
      </c>
      <c r="BM184" s="172" t="s">
        <v>4780</v>
      </c>
    </row>
    <row r="185" spans="2:65" s="182" customFormat="1" ht="25.5" customHeight="1">
      <c r="B185" s="183"/>
      <c r="C185" s="151" t="s">
        <v>398</v>
      </c>
      <c r="D185" s="151" t="s">
        <v>118</v>
      </c>
      <c r="E185" s="152" t="s">
        <v>4781</v>
      </c>
      <c r="F185" s="341" t="s">
        <v>4782</v>
      </c>
      <c r="G185" s="341"/>
      <c r="H185" s="341"/>
      <c r="I185" s="341"/>
      <c r="J185" s="153" t="s">
        <v>238</v>
      </c>
      <c r="K185" s="154">
        <v>1</v>
      </c>
      <c r="L185" s="342"/>
      <c r="M185" s="342"/>
      <c r="N185" s="343">
        <f t="shared" si="10"/>
        <v>0</v>
      </c>
      <c r="O185" s="343"/>
      <c r="P185" s="343"/>
      <c r="Q185" s="343"/>
      <c r="R185" s="186"/>
      <c r="T185" s="254" t="s">
        <v>5</v>
      </c>
      <c r="U185" s="255" t="s">
        <v>36</v>
      </c>
      <c r="V185" s="256"/>
      <c r="W185" s="257">
        <f t="shared" si="11"/>
        <v>0</v>
      </c>
      <c r="X185" s="257">
        <v>0</v>
      </c>
      <c r="Y185" s="257">
        <f t="shared" si="12"/>
        <v>0</v>
      </c>
      <c r="Z185" s="257">
        <v>0.013</v>
      </c>
      <c r="AA185" s="258">
        <f t="shared" si="13"/>
        <v>0.013</v>
      </c>
      <c r="AR185" s="172" t="s">
        <v>119</v>
      </c>
      <c r="AT185" s="172" t="s">
        <v>118</v>
      </c>
      <c r="AU185" s="172" t="s">
        <v>93</v>
      </c>
      <c r="AY185" s="172" t="s">
        <v>117</v>
      </c>
      <c r="BE185" s="259">
        <f t="shared" si="14"/>
        <v>0</v>
      </c>
      <c r="BF185" s="259">
        <f t="shared" si="15"/>
        <v>0</v>
      </c>
      <c r="BG185" s="259">
        <f t="shared" si="16"/>
        <v>0</v>
      </c>
      <c r="BH185" s="259">
        <f t="shared" si="17"/>
        <v>0</v>
      </c>
      <c r="BI185" s="259">
        <f t="shared" si="18"/>
        <v>0</v>
      </c>
      <c r="BJ185" s="172" t="s">
        <v>16</v>
      </c>
      <c r="BK185" s="259">
        <f t="shared" si="19"/>
        <v>0</v>
      </c>
      <c r="BL185" s="172" t="s">
        <v>119</v>
      </c>
      <c r="BM185" s="172" t="s">
        <v>4783</v>
      </c>
    </row>
    <row r="186" spans="2:65" s="182" customFormat="1" ht="25.5" customHeight="1">
      <c r="B186" s="183"/>
      <c r="C186" s="151" t="s">
        <v>402</v>
      </c>
      <c r="D186" s="151" t="s">
        <v>118</v>
      </c>
      <c r="E186" s="152" t="s">
        <v>4784</v>
      </c>
      <c r="F186" s="341" t="s">
        <v>4785</v>
      </c>
      <c r="G186" s="341"/>
      <c r="H186" s="341"/>
      <c r="I186" s="341"/>
      <c r="J186" s="153" t="s">
        <v>238</v>
      </c>
      <c r="K186" s="154">
        <v>1</v>
      </c>
      <c r="L186" s="342"/>
      <c r="M186" s="342"/>
      <c r="N186" s="343">
        <f aca="true" t="shared" si="20" ref="N186:N217">ROUND(L186*K186,2)</f>
        <v>0</v>
      </c>
      <c r="O186" s="343"/>
      <c r="P186" s="343"/>
      <c r="Q186" s="343"/>
      <c r="R186" s="186"/>
      <c r="T186" s="254" t="s">
        <v>5</v>
      </c>
      <c r="U186" s="255" t="s">
        <v>36</v>
      </c>
      <c r="V186" s="256"/>
      <c r="W186" s="257">
        <f aca="true" t="shared" si="21" ref="W186:W217">V186*K186</f>
        <v>0</v>
      </c>
      <c r="X186" s="257">
        <v>0</v>
      </c>
      <c r="Y186" s="257">
        <f aca="true" t="shared" si="22" ref="Y186:Y217">X186*K186</f>
        <v>0</v>
      </c>
      <c r="Z186" s="257">
        <v>0.018</v>
      </c>
      <c r="AA186" s="258">
        <f aca="true" t="shared" si="23" ref="AA186:AA217">Z186*K186</f>
        <v>0.018</v>
      </c>
      <c r="AR186" s="172" t="s">
        <v>119</v>
      </c>
      <c r="AT186" s="172" t="s">
        <v>118</v>
      </c>
      <c r="AU186" s="172" t="s">
        <v>93</v>
      </c>
      <c r="AY186" s="172" t="s">
        <v>117</v>
      </c>
      <c r="BE186" s="259">
        <f aca="true" t="shared" si="24" ref="BE186:BE217">IF(U186="základní",N186,0)</f>
        <v>0</v>
      </c>
      <c r="BF186" s="259">
        <f aca="true" t="shared" si="25" ref="BF186:BF217">IF(U186="snížená",N186,0)</f>
        <v>0</v>
      </c>
      <c r="BG186" s="259">
        <f aca="true" t="shared" si="26" ref="BG186:BG217">IF(U186="zákl. přenesená",N186,0)</f>
        <v>0</v>
      </c>
      <c r="BH186" s="259">
        <f aca="true" t="shared" si="27" ref="BH186:BH217">IF(U186="sníž. přenesená",N186,0)</f>
        <v>0</v>
      </c>
      <c r="BI186" s="259">
        <f aca="true" t="shared" si="28" ref="BI186:BI217">IF(U186="nulová",N186,0)</f>
        <v>0</v>
      </c>
      <c r="BJ186" s="172" t="s">
        <v>16</v>
      </c>
      <c r="BK186" s="259">
        <f aca="true" t="shared" si="29" ref="BK186:BK217">ROUND(L186*K186,2)</f>
        <v>0</v>
      </c>
      <c r="BL186" s="172" t="s">
        <v>119</v>
      </c>
      <c r="BM186" s="172" t="s">
        <v>4786</v>
      </c>
    </row>
    <row r="187" spans="2:65" s="182" customFormat="1" ht="25.5" customHeight="1">
      <c r="B187" s="183"/>
      <c r="C187" s="151" t="s">
        <v>406</v>
      </c>
      <c r="D187" s="151" t="s">
        <v>118</v>
      </c>
      <c r="E187" s="152" t="s">
        <v>4787</v>
      </c>
      <c r="F187" s="341" t="s">
        <v>4788</v>
      </c>
      <c r="G187" s="341"/>
      <c r="H187" s="341"/>
      <c r="I187" s="341"/>
      <c r="J187" s="153" t="s">
        <v>238</v>
      </c>
      <c r="K187" s="154">
        <v>1</v>
      </c>
      <c r="L187" s="342"/>
      <c r="M187" s="342"/>
      <c r="N187" s="343">
        <f t="shared" si="20"/>
        <v>0</v>
      </c>
      <c r="O187" s="343"/>
      <c r="P187" s="343"/>
      <c r="Q187" s="343"/>
      <c r="R187" s="186"/>
      <c r="T187" s="254" t="s">
        <v>5</v>
      </c>
      <c r="U187" s="255" t="s">
        <v>36</v>
      </c>
      <c r="V187" s="256"/>
      <c r="W187" s="257">
        <f t="shared" si="21"/>
        <v>0</v>
      </c>
      <c r="X187" s="257">
        <v>0</v>
      </c>
      <c r="Y187" s="257">
        <f t="shared" si="22"/>
        <v>0</v>
      </c>
      <c r="Z187" s="257">
        <v>0.027</v>
      </c>
      <c r="AA187" s="258">
        <f t="shared" si="23"/>
        <v>0.027</v>
      </c>
      <c r="AR187" s="172" t="s">
        <v>119</v>
      </c>
      <c r="AT187" s="172" t="s">
        <v>118</v>
      </c>
      <c r="AU187" s="172" t="s">
        <v>93</v>
      </c>
      <c r="AY187" s="172" t="s">
        <v>117</v>
      </c>
      <c r="BE187" s="259">
        <f t="shared" si="24"/>
        <v>0</v>
      </c>
      <c r="BF187" s="259">
        <f t="shared" si="25"/>
        <v>0</v>
      </c>
      <c r="BG187" s="259">
        <f t="shared" si="26"/>
        <v>0</v>
      </c>
      <c r="BH187" s="259">
        <f t="shared" si="27"/>
        <v>0</v>
      </c>
      <c r="BI187" s="259">
        <f t="shared" si="28"/>
        <v>0</v>
      </c>
      <c r="BJ187" s="172" t="s">
        <v>16</v>
      </c>
      <c r="BK187" s="259">
        <f t="shared" si="29"/>
        <v>0</v>
      </c>
      <c r="BL187" s="172" t="s">
        <v>119</v>
      </c>
      <c r="BM187" s="172" t="s">
        <v>4789</v>
      </c>
    </row>
    <row r="188" spans="2:65" s="182" customFormat="1" ht="38.25" customHeight="1">
      <c r="B188" s="183"/>
      <c r="C188" s="151" t="s">
        <v>410</v>
      </c>
      <c r="D188" s="151" t="s">
        <v>118</v>
      </c>
      <c r="E188" s="152" t="s">
        <v>4790</v>
      </c>
      <c r="F188" s="341" t="s">
        <v>4791</v>
      </c>
      <c r="G188" s="341"/>
      <c r="H188" s="341"/>
      <c r="I188" s="341"/>
      <c r="J188" s="153" t="s">
        <v>238</v>
      </c>
      <c r="K188" s="154">
        <v>1</v>
      </c>
      <c r="L188" s="342"/>
      <c r="M188" s="342"/>
      <c r="N188" s="343">
        <f t="shared" si="20"/>
        <v>0</v>
      </c>
      <c r="O188" s="343"/>
      <c r="P188" s="343"/>
      <c r="Q188" s="343"/>
      <c r="R188" s="186"/>
      <c r="T188" s="254" t="s">
        <v>5</v>
      </c>
      <c r="U188" s="255" t="s">
        <v>36</v>
      </c>
      <c r="V188" s="256"/>
      <c r="W188" s="257">
        <f t="shared" si="21"/>
        <v>0</v>
      </c>
      <c r="X188" s="257">
        <v>0</v>
      </c>
      <c r="Y188" s="257">
        <f t="shared" si="22"/>
        <v>0</v>
      </c>
      <c r="Z188" s="257">
        <v>0.009</v>
      </c>
      <c r="AA188" s="258">
        <f t="shared" si="23"/>
        <v>0.009</v>
      </c>
      <c r="AR188" s="172" t="s">
        <v>119</v>
      </c>
      <c r="AT188" s="172" t="s">
        <v>118</v>
      </c>
      <c r="AU188" s="172" t="s">
        <v>93</v>
      </c>
      <c r="AY188" s="172" t="s">
        <v>117</v>
      </c>
      <c r="BE188" s="259">
        <f t="shared" si="24"/>
        <v>0</v>
      </c>
      <c r="BF188" s="259">
        <f t="shared" si="25"/>
        <v>0</v>
      </c>
      <c r="BG188" s="259">
        <f t="shared" si="26"/>
        <v>0</v>
      </c>
      <c r="BH188" s="259">
        <f t="shared" si="27"/>
        <v>0</v>
      </c>
      <c r="BI188" s="259">
        <f t="shared" si="28"/>
        <v>0</v>
      </c>
      <c r="BJ188" s="172" t="s">
        <v>16</v>
      </c>
      <c r="BK188" s="259">
        <f t="shared" si="29"/>
        <v>0</v>
      </c>
      <c r="BL188" s="172" t="s">
        <v>119</v>
      </c>
      <c r="BM188" s="172" t="s">
        <v>4792</v>
      </c>
    </row>
    <row r="189" spans="2:65" s="182" customFormat="1" ht="25.5" customHeight="1">
      <c r="B189" s="183"/>
      <c r="C189" s="151" t="s">
        <v>414</v>
      </c>
      <c r="D189" s="151" t="s">
        <v>118</v>
      </c>
      <c r="E189" s="152" t="s">
        <v>4793</v>
      </c>
      <c r="F189" s="341" t="s">
        <v>4794</v>
      </c>
      <c r="G189" s="341"/>
      <c r="H189" s="341"/>
      <c r="I189" s="341"/>
      <c r="J189" s="153" t="s">
        <v>238</v>
      </c>
      <c r="K189" s="154">
        <v>1</v>
      </c>
      <c r="L189" s="342"/>
      <c r="M189" s="342"/>
      <c r="N189" s="343">
        <f t="shared" si="20"/>
        <v>0</v>
      </c>
      <c r="O189" s="343"/>
      <c r="P189" s="343"/>
      <c r="Q189" s="343"/>
      <c r="R189" s="186"/>
      <c r="T189" s="254" t="s">
        <v>5</v>
      </c>
      <c r="U189" s="255" t="s">
        <v>36</v>
      </c>
      <c r="V189" s="256"/>
      <c r="W189" s="257">
        <f t="shared" si="21"/>
        <v>0</v>
      </c>
      <c r="X189" s="257">
        <v>0</v>
      </c>
      <c r="Y189" s="257">
        <f t="shared" si="22"/>
        <v>0</v>
      </c>
      <c r="Z189" s="257">
        <v>0.009</v>
      </c>
      <c r="AA189" s="258">
        <f t="shared" si="23"/>
        <v>0.009</v>
      </c>
      <c r="AR189" s="172" t="s">
        <v>119</v>
      </c>
      <c r="AT189" s="172" t="s">
        <v>118</v>
      </c>
      <c r="AU189" s="172" t="s">
        <v>93</v>
      </c>
      <c r="AY189" s="172" t="s">
        <v>117</v>
      </c>
      <c r="BE189" s="259">
        <f t="shared" si="24"/>
        <v>0</v>
      </c>
      <c r="BF189" s="259">
        <f t="shared" si="25"/>
        <v>0</v>
      </c>
      <c r="BG189" s="259">
        <f t="shared" si="26"/>
        <v>0</v>
      </c>
      <c r="BH189" s="259">
        <f t="shared" si="27"/>
        <v>0</v>
      </c>
      <c r="BI189" s="259">
        <f t="shared" si="28"/>
        <v>0</v>
      </c>
      <c r="BJ189" s="172" t="s">
        <v>16</v>
      </c>
      <c r="BK189" s="259">
        <f t="shared" si="29"/>
        <v>0</v>
      </c>
      <c r="BL189" s="172" t="s">
        <v>119</v>
      </c>
      <c r="BM189" s="172" t="s">
        <v>4795</v>
      </c>
    </row>
    <row r="190" spans="2:65" s="182" customFormat="1" ht="25.5" customHeight="1">
      <c r="B190" s="183"/>
      <c r="C190" s="151" t="s">
        <v>418</v>
      </c>
      <c r="D190" s="151" t="s">
        <v>118</v>
      </c>
      <c r="E190" s="152" t="s">
        <v>4796</v>
      </c>
      <c r="F190" s="341" t="s">
        <v>4797</v>
      </c>
      <c r="G190" s="341"/>
      <c r="H190" s="341"/>
      <c r="I190" s="341"/>
      <c r="J190" s="153" t="s">
        <v>238</v>
      </c>
      <c r="K190" s="154">
        <v>1</v>
      </c>
      <c r="L190" s="342"/>
      <c r="M190" s="342"/>
      <c r="N190" s="343">
        <f t="shared" si="20"/>
        <v>0</v>
      </c>
      <c r="O190" s="343"/>
      <c r="P190" s="343"/>
      <c r="Q190" s="343"/>
      <c r="R190" s="186"/>
      <c r="T190" s="254" t="s">
        <v>5</v>
      </c>
      <c r="U190" s="255" t="s">
        <v>36</v>
      </c>
      <c r="V190" s="256"/>
      <c r="W190" s="257">
        <f t="shared" si="21"/>
        <v>0</v>
      </c>
      <c r="X190" s="257">
        <v>0</v>
      </c>
      <c r="Y190" s="257">
        <f t="shared" si="22"/>
        <v>0</v>
      </c>
      <c r="Z190" s="257">
        <v>0.013</v>
      </c>
      <c r="AA190" s="258">
        <f t="shared" si="23"/>
        <v>0.013</v>
      </c>
      <c r="AR190" s="172" t="s">
        <v>119</v>
      </c>
      <c r="AT190" s="172" t="s">
        <v>118</v>
      </c>
      <c r="AU190" s="172" t="s">
        <v>93</v>
      </c>
      <c r="AY190" s="172" t="s">
        <v>117</v>
      </c>
      <c r="BE190" s="259">
        <f t="shared" si="24"/>
        <v>0</v>
      </c>
      <c r="BF190" s="259">
        <f t="shared" si="25"/>
        <v>0</v>
      </c>
      <c r="BG190" s="259">
        <f t="shared" si="26"/>
        <v>0</v>
      </c>
      <c r="BH190" s="259">
        <f t="shared" si="27"/>
        <v>0</v>
      </c>
      <c r="BI190" s="259">
        <f t="shared" si="28"/>
        <v>0</v>
      </c>
      <c r="BJ190" s="172" t="s">
        <v>16</v>
      </c>
      <c r="BK190" s="259">
        <f t="shared" si="29"/>
        <v>0</v>
      </c>
      <c r="BL190" s="172" t="s">
        <v>119</v>
      </c>
      <c r="BM190" s="172" t="s">
        <v>4798</v>
      </c>
    </row>
    <row r="191" spans="2:65" s="182" customFormat="1" ht="25.5" customHeight="1">
      <c r="B191" s="183"/>
      <c r="C191" s="151" t="s">
        <v>422</v>
      </c>
      <c r="D191" s="151" t="s">
        <v>118</v>
      </c>
      <c r="E191" s="152" t="s">
        <v>4799</v>
      </c>
      <c r="F191" s="341" t="s">
        <v>4800</v>
      </c>
      <c r="G191" s="341"/>
      <c r="H191" s="341"/>
      <c r="I191" s="341"/>
      <c r="J191" s="153" t="s">
        <v>238</v>
      </c>
      <c r="K191" s="154">
        <v>1</v>
      </c>
      <c r="L191" s="342"/>
      <c r="M191" s="342"/>
      <c r="N191" s="343">
        <f t="shared" si="20"/>
        <v>0</v>
      </c>
      <c r="O191" s="343"/>
      <c r="P191" s="343"/>
      <c r="Q191" s="343"/>
      <c r="R191" s="186"/>
      <c r="T191" s="254" t="s">
        <v>5</v>
      </c>
      <c r="U191" s="255" t="s">
        <v>36</v>
      </c>
      <c r="V191" s="256"/>
      <c r="W191" s="257">
        <f t="shared" si="21"/>
        <v>0</v>
      </c>
      <c r="X191" s="257">
        <v>0</v>
      </c>
      <c r="Y191" s="257">
        <f t="shared" si="22"/>
        <v>0</v>
      </c>
      <c r="Z191" s="257">
        <v>0.019</v>
      </c>
      <c r="AA191" s="258">
        <f t="shared" si="23"/>
        <v>0.019</v>
      </c>
      <c r="AR191" s="172" t="s">
        <v>119</v>
      </c>
      <c r="AT191" s="172" t="s">
        <v>118</v>
      </c>
      <c r="AU191" s="172" t="s">
        <v>93</v>
      </c>
      <c r="AY191" s="172" t="s">
        <v>117</v>
      </c>
      <c r="BE191" s="259">
        <f t="shared" si="24"/>
        <v>0</v>
      </c>
      <c r="BF191" s="259">
        <f t="shared" si="25"/>
        <v>0</v>
      </c>
      <c r="BG191" s="259">
        <f t="shared" si="26"/>
        <v>0</v>
      </c>
      <c r="BH191" s="259">
        <f t="shared" si="27"/>
        <v>0</v>
      </c>
      <c r="BI191" s="259">
        <f t="shared" si="28"/>
        <v>0</v>
      </c>
      <c r="BJ191" s="172" t="s">
        <v>16</v>
      </c>
      <c r="BK191" s="259">
        <f t="shared" si="29"/>
        <v>0</v>
      </c>
      <c r="BL191" s="172" t="s">
        <v>119</v>
      </c>
      <c r="BM191" s="172" t="s">
        <v>4801</v>
      </c>
    </row>
    <row r="192" spans="2:65" s="182" customFormat="1" ht="25.5" customHeight="1">
      <c r="B192" s="183"/>
      <c r="C192" s="151" t="s">
        <v>426</v>
      </c>
      <c r="D192" s="151" t="s">
        <v>118</v>
      </c>
      <c r="E192" s="152" t="s">
        <v>4802</v>
      </c>
      <c r="F192" s="341" t="s">
        <v>4803</v>
      </c>
      <c r="G192" s="341"/>
      <c r="H192" s="341"/>
      <c r="I192" s="341"/>
      <c r="J192" s="153" t="s">
        <v>238</v>
      </c>
      <c r="K192" s="154">
        <v>1</v>
      </c>
      <c r="L192" s="342"/>
      <c r="M192" s="342"/>
      <c r="N192" s="343">
        <f t="shared" si="20"/>
        <v>0</v>
      </c>
      <c r="O192" s="343"/>
      <c r="P192" s="343"/>
      <c r="Q192" s="343"/>
      <c r="R192" s="186"/>
      <c r="T192" s="254" t="s">
        <v>5</v>
      </c>
      <c r="U192" s="255" t="s">
        <v>36</v>
      </c>
      <c r="V192" s="256"/>
      <c r="W192" s="257">
        <f t="shared" si="21"/>
        <v>0</v>
      </c>
      <c r="X192" s="257">
        <v>0</v>
      </c>
      <c r="Y192" s="257">
        <f t="shared" si="22"/>
        <v>0</v>
      </c>
      <c r="Z192" s="257">
        <v>0.025</v>
      </c>
      <c r="AA192" s="258">
        <f t="shared" si="23"/>
        <v>0.025</v>
      </c>
      <c r="AR192" s="172" t="s">
        <v>119</v>
      </c>
      <c r="AT192" s="172" t="s">
        <v>118</v>
      </c>
      <c r="AU192" s="172" t="s">
        <v>93</v>
      </c>
      <c r="AY192" s="172" t="s">
        <v>117</v>
      </c>
      <c r="BE192" s="259">
        <f t="shared" si="24"/>
        <v>0</v>
      </c>
      <c r="BF192" s="259">
        <f t="shared" si="25"/>
        <v>0</v>
      </c>
      <c r="BG192" s="259">
        <f t="shared" si="26"/>
        <v>0</v>
      </c>
      <c r="BH192" s="259">
        <f t="shared" si="27"/>
        <v>0</v>
      </c>
      <c r="BI192" s="259">
        <f t="shared" si="28"/>
        <v>0</v>
      </c>
      <c r="BJ192" s="172" t="s">
        <v>16</v>
      </c>
      <c r="BK192" s="259">
        <f t="shared" si="29"/>
        <v>0</v>
      </c>
      <c r="BL192" s="172" t="s">
        <v>119</v>
      </c>
      <c r="BM192" s="172" t="s">
        <v>4804</v>
      </c>
    </row>
    <row r="193" spans="2:65" s="182" customFormat="1" ht="25.5" customHeight="1">
      <c r="B193" s="183"/>
      <c r="C193" s="151" t="s">
        <v>430</v>
      </c>
      <c r="D193" s="151" t="s">
        <v>118</v>
      </c>
      <c r="E193" s="152" t="s">
        <v>4805</v>
      </c>
      <c r="F193" s="341" t="s">
        <v>4806</v>
      </c>
      <c r="G193" s="341"/>
      <c r="H193" s="341"/>
      <c r="I193" s="341"/>
      <c r="J193" s="153" t="s">
        <v>238</v>
      </c>
      <c r="K193" s="154">
        <v>1</v>
      </c>
      <c r="L193" s="342"/>
      <c r="M193" s="342"/>
      <c r="N193" s="343">
        <f t="shared" si="20"/>
        <v>0</v>
      </c>
      <c r="O193" s="343"/>
      <c r="P193" s="343"/>
      <c r="Q193" s="343"/>
      <c r="R193" s="186"/>
      <c r="T193" s="254" t="s">
        <v>5</v>
      </c>
      <c r="U193" s="255" t="s">
        <v>36</v>
      </c>
      <c r="V193" s="256"/>
      <c r="W193" s="257">
        <f t="shared" si="21"/>
        <v>0</v>
      </c>
      <c r="X193" s="257">
        <v>0</v>
      </c>
      <c r="Y193" s="257">
        <f t="shared" si="22"/>
        <v>0</v>
      </c>
      <c r="Z193" s="257">
        <v>0.038</v>
      </c>
      <c r="AA193" s="258">
        <f t="shared" si="23"/>
        <v>0.038</v>
      </c>
      <c r="AR193" s="172" t="s">
        <v>119</v>
      </c>
      <c r="AT193" s="172" t="s">
        <v>118</v>
      </c>
      <c r="AU193" s="172" t="s">
        <v>93</v>
      </c>
      <c r="AY193" s="172" t="s">
        <v>117</v>
      </c>
      <c r="BE193" s="259">
        <f t="shared" si="24"/>
        <v>0</v>
      </c>
      <c r="BF193" s="259">
        <f t="shared" si="25"/>
        <v>0</v>
      </c>
      <c r="BG193" s="259">
        <f t="shared" si="26"/>
        <v>0</v>
      </c>
      <c r="BH193" s="259">
        <f t="shared" si="27"/>
        <v>0</v>
      </c>
      <c r="BI193" s="259">
        <f t="shared" si="28"/>
        <v>0</v>
      </c>
      <c r="BJ193" s="172" t="s">
        <v>16</v>
      </c>
      <c r="BK193" s="259">
        <f t="shared" si="29"/>
        <v>0</v>
      </c>
      <c r="BL193" s="172" t="s">
        <v>119</v>
      </c>
      <c r="BM193" s="172" t="s">
        <v>4807</v>
      </c>
    </row>
    <row r="194" spans="2:65" s="182" customFormat="1" ht="25.5" customHeight="1">
      <c r="B194" s="183"/>
      <c r="C194" s="151" t="s">
        <v>434</v>
      </c>
      <c r="D194" s="151" t="s">
        <v>118</v>
      </c>
      <c r="E194" s="152" t="s">
        <v>4808</v>
      </c>
      <c r="F194" s="341" t="s">
        <v>4809</v>
      </c>
      <c r="G194" s="341"/>
      <c r="H194" s="341"/>
      <c r="I194" s="341"/>
      <c r="J194" s="153" t="s">
        <v>238</v>
      </c>
      <c r="K194" s="154">
        <v>1</v>
      </c>
      <c r="L194" s="342"/>
      <c r="M194" s="342"/>
      <c r="N194" s="343">
        <f t="shared" si="20"/>
        <v>0</v>
      </c>
      <c r="O194" s="343"/>
      <c r="P194" s="343"/>
      <c r="Q194" s="343"/>
      <c r="R194" s="186"/>
      <c r="T194" s="254" t="s">
        <v>5</v>
      </c>
      <c r="U194" s="255" t="s">
        <v>36</v>
      </c>
      <c r="V194" s="256"/>
      <c r="W194" s="257">
        <f t="shared" si="21"/>
        <v>0</v>
      </c>
      <c r="X194" s="257">
        <v>0</v>
      </c>
      <c r="Y194" s="257">
        <f t="shared" si="22"/>
        <v>0</v>
      </c>
      <c r="Z194" s="257">
        <v>0.018</v>
      </c>
      <c r="AA194" s="258">
        <f t="shared" si="23"/>
        <v>0.018</v>
      </c>
      <c r="AR194" s="172" t="s">
        <v>119</v>
      </c>
      <c r="AT194" s="172" t="s">
        <v>118</v>
      </c>
      <c r="AU194" s="172" t="s">
        <v>93</v>
      </c>
      <c r="AY194" s="172" t="s">
        <v>117</v>
      </c>
      <c r="BE194" s="259">
        <f t="shared" si="24"/>
        <v>0</v>
      </c>
      <c r="BF194" s="259">
        <f t="shared" si="25"/>
        <v>0</v>
      </c>
      <c r="BG194" s="259">
        <f t="shared" si="26"/>
        <v>0</v>
      </c>
      <c r="BH194" s="259">
        <f t="shared" si="27"/>
        <v>0</v>
      </c>
      <c r="BI194" s="259">
        <f t="shared" si="28"/>
        <v>0</v>
      </c>
      <c r="BJ194" s="172" t="s">
        <v>16</v>
      </c>
      <c r="BK194" s="259">
        <f t="shared" si="29"/>
        <v>0</v>
      </c>
      <c r="BL194" s="172" t="s">
        <v>119</v>
      </c>
      <c r="BM194" s="172" t="s">
        <v>4810</v>
      </c>
    </row>
    <row r="195" spans="2:65" s="182" customFormat="1" ht="25.5" customHeight="1">
      <c r="B195" s="183"/>
      <c r="C195" s="151" t="s">
        <v>438</v>
      </c>
      <c r="D195" s="151" t="s">
        <v>118</v>
      </c>
      <c r="E195" s="152" t="s">
        <v>4811</v>
      </c>
      <c r="F195" s="341" t="s">
        <v>4812</v>
      </c>
      <c r="G195" s="341"/>
      <c r="H195" s="341"/>
      <c r="I195" s="341"/>
      <c r="J195" s="153" t="s">
        <v>238</v>
      </c>
      <c r="K195" s="154">
        <v>1</v>
      </c>
      <c r="L195" s="342"/>
      <c r="M195" s="342"/>
      <c r="N195" s="343">
        <f t="shared" si="20"/>
        <v>0</v>
      </c>
      <c r="O195" s="343"/>
      <c r="P195" s="343"/>
      <c r="Q195" s="343"/>
      <c r="R195" s="186"/>
      <c r="T195" s="254" t="s">
        <v>5</v>
      </c>
      <c r="U195" s="255" t="s">
        <v>36</v>
      </c>
      <c r="V195" s="256"/>
      <c r="W195" s="257">
        <f t="shared" si="21"/>
        <v>0</v>
      </c>
      <c r="X195" s="257">
        <v>0</v>
      </c>
      <c r="Y195" s="257">
        <f t="shared" si="22"/>
        <v>0</v>
      </c>
      <c r="Z195" s="257">
        <v>0.027</v>
      </c>
      <c r="AA195" s="258">
        <f t="shared" si="23"/>
        <v>0.027</v>
      </c>
      <c r="AR195" s="172" t="s">
        <v>119</v>
      </c>
      <c r="AT195" s="172" t="s">
        <v>118</v>
      </c>
      <c r="AU195" s="172" t="s">
        <v>93</v>
      </c>
      <c r="AY195" s="172" t="s">
        <v>117</v>
      </c>
      <c r="BE195" s="259">
        <f t="shared" si="24"/>
        <v>0</v>
      </c>
      <c r="BF195" s="259">
        <f t="shared" si="25"/>
        <v>0</v>
      </c>
      <c r="BG195" s="259">
        <f t="shared" si="26"/>
        <v>0</v>
      </c>
      <c r="BH195" s="259">
        <f t="shared" si="27"/>
        <v>0</v>
      </c>
      <c r="BI195" s="259">
        <f t="shared" si="28"/>
        <v>0</v>
      </c>
      <c r="BJ195" s="172" t="s">
        <v>16</v>
      </c>
      <c r="BK195" s="259">
        <f t="shared" si="29"/>
        <v>0</v>
      </c>
      <c r="BL195" s="172" t="s">
        <v>119</v>
      </c>
      <c r="BM195" s="172" t="s">
        <v>4813</v>
      </c>
    </row>
    <row r="196" spans="2:65" s="182" customFormat="1" ht="25.5" customHeight="1">
      <c r="B196" s="183"/>
      <c r="C196" s="151" t="s">
        <v>442</v>
      </c>
      <c r="D196" s="151" t="s">
        <v>118</v>
      </c>
      <c r="E196" s="152" t="s">
        <v>4814</v>
      </c>
      <c r="F196" s="341" t="s">
        <v>4815</v>
      </c>
      <c r="G196" s="341"/>
      <c r="H196" s="341"/>
      <c r="I196" s="341"/>
      <c r="J196" s="153" t="s">
        <v>238</v>
      </c>
      <c r="K196" s="154">
        <v>1</v>
      </c>
      <c r="L196" s="342"/>
      <c r="M196" s="342"/>
      <c r="N196" s="343">
        <f t="shared" si="20"/>
        <v>0</v>
      </c>
      <c r="O196" s="343"/>
      <c r="P196" s="343"/>
      <c r="Q196" s="343"/>
      <c r="R196" s="186"/>
      <c r="T196" s="254" t="s">
        <v>5</v>
      </c>
      <c r="U196" s="255" t="s">
        <v>36</v>
      </c>
      <c r="V196" s="256"/>
      <c r="W196" s="257">
        <f t="shared" si="21"/>
        <v>0</v>
      </c>
      <c r="X196" s="257">
        <v>0</v>
      </c>
      <c r="Y196" s="257">
        <f t="shared" si="22"/>
        <v>0</v>
      </c>
      <c r="Z196" s="257">
        <v>0.038</v>
      </c>
      <c r="AA196" s="258">
        <f t="shared" si="23"/>
        <v>0.038</v>
      </c>
      <c r="AR196" s="172" t="s">
        <v>119</v>
      </c>
      <c r="AT196" s="172" t="s">
        <v>118</v>
      </c>
      <c r="AU196" s="172" t="s">
        <v>93</v>
      </c>
      <c r="AY196" s="172" t="s">
        <v>117</v>
      </c>
      <c r="BE196" s="259">
        <f t="shared" si="24"/>
        <v>0</v>
      </c>
      <c r="BF196" s="259">
        <f t="shared" si="25"/>
        <v>0</v>
      </c>
      <c r="BG196" s="259">
        <f t="shared" si="26"/>
        <v>0</v>
      </c>
      <c r="BH196" s="259">
        <f t="shared" si="27"/>
        <v>0</v>
      </c>
      <c r="BI196" s="259">
        <f t="shared" si="28"/>
        <v>0</v>
      </c>
      <c r="BJ196" s="172" t="s">
        <v>16</v>
      </c>
      <c r="BK196" s="259">
        <f t="shared" si="29"/>
        <v>0</v>
      </c>
      <c r="BL196" s="172" t="s">
        <v>119</v>
      </c>
      <c r="BM196" s="172" t="s">
        <v>4816</v>
      </c>
    </row>
    <row r="197" spans="2:65" s="182" customFormat="1" ht="25.5" customHeight="1">
      <c r="B197" s="183"/>
      <c r="C197" s="151" t="s">
        <v>446</v>
      </c>
      <c r="D197" s="151" t="s">
        <v>118</v>
      </c>
      <c r="E197" s="152" t="s">
        <v>4817</v>
      </c>
      <c r="F197" s="341" t="s">
        <v>4818</v>
      </c>
      <c r="G197" s="341"/>
      <c r="H197" s="341"/>
      <c r="I197" s="341"/>
      <c r="J197" s="153" t="s">
        <v>238</v>
      </c>
      <c r="K197" s="154">
        <v>1</v>
      </c>
      <c r="L197" s="342"/>
      <c r="M197" s="342"/>
      <c r="N197" s="343">
        <f t="shared" si="20"/>
        <v>0</v>
      </c>
      <c r="O197" s="343"/>
      <c r="P197" s="343"/>
      <c r="Q197" s="343"/>
      <c r="R197" s="186"/>
      <c r="T197" s="254" t="s">
        <v>5</v>
      </c>
      <c r="U197" s="255" t="s">
        <v>36</v>
      </c>
      <c r="V197" s="256"/>
      <c r="W197" s="257">
        <f t="shared" si="21"/>
        <v>0</v>
      </c>
      <c r="X197" s="257">
        <v>0</v>
      </c>
      <c r="Y197" s="257">
        <f t="shared" si="22"/>
        <v>0</v>
      </c>
      <c r="Z197" s="257">
        <v>0.054</v>
      </c>
      <c r="AA197" s="258">
        <f t="shared" si="23"/>
        <v>0.054</v>
      </c>
      <c r="AR197" s="172" t="s">
        <v>119</v>
      </c>
      <c r="AT197" s="172" t="s">
        <v>118</v>
      </c>
      <c r="AU197" s="172" t="s">
        <v>93</v>
      </c>
      <c r="AY197" s="172" t="s">
        <v>117</v>
      </c>
      <c r="BE197" s="259">
        <f t="shared" si="24"/>
        <v>0</v>
      </c>
      <c r="BF197" s="259">
        <f t="shared" si="25"/>
        <v>0</v>
      </c>
      <c r="BG197" s="259">
        <f t="shared" si="26"/>
        <v>0</v>
      </c>
      <c r="BH197" s="259">
        <f t="shared" si="27"/>
        <v>0</v>
      </c>
      <c r="BI197" s="259">
        <f t="shared" si="28"/>
        <v>0</v>
      </c>
      <c r="BJ197" s="172" t="s">
        <v>16</v>
      </c>
      <c r="BK197" s="259">
        <f t="shared" si="29"/>
        <v>0</v>
      </c>
      <c r="BL197" s="172" t="s">
        <v>119</v>
      </c>
      <c r="BM197" s="172" t="s">
        <v>4819</v>
      </c>
    </row>
    <row r="198" spans="2:65" s="182" customFormat="1" ht="25.5" customHeight="1">
      <c r="B198" s="183"/>
      <c r="C198" s="151" t="s">
        <v>450</v>
      </c>
      <c r="D198" s="151" t="s">
        <v>118</v>
      </c>
      <c r="E198" s="152" t="s">
        <v>4820</v>
      </c>
      <c r="F198" s="341" t="s">
        <v>4821</v>
      </c>
      <c r="G198" s="341"/>
      <c r="H198" s="341"/>
      <c r="I198" s="341"/>
      <c r="J198" s="153" t="s">
        <v>238</v>
      </c>
      <c r="K198" s="154">
        <v>1</v>
      </c>
      <c r="L198" s="342"/>
      <c r="M198" s="342"/>
      <c r="N198" s="343">
        <f t="shared" si="20"/>
        <v>0</v>
      </c>
      <c r="O198" s="343"/>
      <c r="P198" s="343"/>
      <c r="Q198" s="343"/>
      <c r="R198" s="186"/>
      <c r="T198" s="254" t="s">
        <v>5</v>
      </c>
      <c r="U198" s="255" t="s">
        <v>36</v>
      </c>
      <c r="V198" s="256"/>
      <c r="W198" s="257">
        <f t="shared" si="21"/>
        <v>0</v>
      </c>
      <c r="X198" s="257">
        <v>0</v>
      </c>
      <c r="Y198" s="257">
        <f t="shared" si="22"/>
        <v>0</v>
      </c>
      <c r="Z198" s="257">
        <v>0.04</v>
      </c>
      <c r="AA198" s="258">
        <f t="shared" si="23"/>
        <v>0.04</v>
      </c>
      <c r="AR198" s="172" t="s">
        <v>119</v>
      </c>
      <c r="AT198" s="172" t="s">
        <v>118</v>
      </c>
      <c r="AU198" s="172" t="s">
        <v>93</v>
      </c>
      <c r="AY198" s="172" t="s">
        <v>117</v>
      </c>
      <c r="BE198" s="259">
        <f t="shared" si="24"/>
        <v>0</v>
      </c>
      <c r="BF198" s="259">
        <f t="shared" si="25"/>
        <v>0</v>
      </c>
      <c r="BG198" s="259">
        <f t="shared" si="26"/>
        <v>0</v>
      </c>
      <c r="BH198" s="259">
        <f t="shared" si="27"/>
        <v>0</v>
      </c>
      <c r="BI198" s="259">
        <f t="shared" si="28"/>
        <v>0</v>
      </c>
      <c r="BJ198" s="172" t="s">
        <v>16</v>
      </c>
      <c r="BK198" s="259">
        <f t="shared" si="29"/>
        <v>0</v>
      </c>
      <c r="BL198" s="172" t="s">
        <v>119</v>
      </c>
      <c r="BM198" s="172" t="s">
        <v>4822</v>
      </c>
    </row>
    <row r="199" spans="2:65" s="182" customFormat="1" ht="25.5" customHeight="1">
      <c r="B199" s="183"/>
      <c r="C199" s="151" t="s">
        <v>454</v>
      </c>
      <c r="D199" s="151" t="s">
        <v>118</v>
      </c>
      <c r="E199" s="152" t="s">
        <v>4823</v>
      </c>
      <c r="F199" s="341" t="s">
        <v>4824</v>
      </c>
      <c r="G199" s="341"/>
      <c r="H199" s="341"/>
      <c r="I199" s="341"/>
      <c r="J199" s="153" t="s">
        <v>238</v>
      </c>
      <c r="K199" s="154">
        <v>1</v>
      </c>
      <c r="L199" s="342"/>
      <c r="M199" s="342"/>
      <c r="N199" s="343">
        <f t="shared" si="20"/>
        <v>0</v>
      </c>
      <c r="O199" s="343"/>
      <c r="P199" s="343"/>
      <c r="Q199" s="343"/>
      <c r="R199" s="186"/>
      <c r="T199" s="254" t="s">
        <v>5</v>
      </c>
      <c r="U199" s="255" t="s">
        <v>36</v>
      </c>
      <c r="V199" s="256"/>
      <c r="W199" s="257">
        <f t="shared" si="21"/>
        <v>0</v>
      </c>
      <c r="X199" s="257">
        <v>0</v>
      </c>
      <c r="Y199" s="257">
        <f t="shared" si="22"/>
        <v>0</v>
      </c>
      <c r="Z199" s="257">
        <v>0.054</v>
      </c>
      <c r="AA199" s="258">
        <f t="shared" si="23"/>
        <v>0.054</v>
      </c>
      <c r="AR199" s="172" t="s">
        <v>119</v>
      </c>
      <c r="AT199" s="172" t="s">
        <v>118</v>
      </c>
      <c r="AU199" s="172" t="s">
        <v>93</v>
      </c>
      <c r="AY199" s="172" t="s">
        <v>117</v>
      </c>
      <c r="BE199" s="259">
        <f t="shared" si="24"/>
        <v>0</v>
      </c>
      <c r="BF199" s="259">
        <f t="shared" si="25"/>
        <v>0</v>
      </c>
      <c r="BG199" s="259">
        <f t="shared" si="26"/>
        <v>0</v>
      </c>
      <c r="BH199" s="259">
        <f t="shared" si="27"/>
        <v>0</v>
      </c>
      <c r="BI199" s="259">
        <f t="shared" si="28"/>
        <v>0</v>
      </c>
      <c r="BJ199" s="172" t="s">
        <v>16</v>
      </c>
      <c r="BK199" s="259">
        <f t="shared" si="29"/>
        <v>0</v>
      </c>
      <c r="BL199" s="172" t="s">
        <v>119</v>
      </c>
      <c r="BM199" s="172" t="s">
        <v>4825</v>
      </c>
    </row>
    <row r="200" spans="2:65" s="182" customFormat="1" ht="25.5" customHeight="1">
      <c r="B200" s="183"/>
      <c r="C200" s="151" t="s">
        <v>458</v>
      </c>
      <c r="D200" s="151" t="s">
        <v>118</v>
      </c>
      <c r="E200" s="152" t="s">
        <v>4826</v>
      </c>
      <c r="F200" s="341" t="s">
        <v>4827</v>
      </c>
      <c r="G200" s="341"/>
      <c r="H200" s="341"/>
      <c r="I200" s="341"/>
      <c r="J200" s="153" t="s">
        <v>238</v>
      </c>
      <c r="K200" s="154">
        <v>1</v>
      </c>
      <c r="L200" s="342"/>
      <c r="M200" s="342"/>
      <c r="N200" s="343">
        <f t="shared" si="20"/>
        <v>0</v>
      </c>
      <c r="O200" s="343"/>
      <c r="P200" s="343"/>
      <c r="Q200" s="343"/>
      <c r="R200" s="186"/>
      <c r="T200" s="254" t="s">
        <v>5</v>
      </c>
      <c r="U200" s="255" t="s">
        <v>36</v>
      </c>
      <c r="V200" s="256"/>
      <c r="W200" s="257">
        <f t="shared" si="21"/>
        <v>0</v>
      </c>
      <c r="X200" s="257">
        <v>0</v>
      </c>
      <c r="Y200" s="257">
        <f t="shared" si="22"/>
        <v>0</v>
      </c>
      <c r="Z200" s="257">
        <v>0.081</v>
      </c>
      <c r="AA200" s="258">
        <f t="shared" si="23"/>
        <v>0.081</v>
      </c>
      <c r="AR200" s="172" t="s">
        <v>119</v>
      </c>
      <c r="AT200" s="172" t="s">
        <v>118</v>
      </c>
      <c r="AU200" s="172" t="s">
        <v>93</v>
      </c>
      <c r="AY200" s="172" t="s">
        <v>117</v>
      </c>
      <c r="BE200" s="259">
        <f t="shared" si="24"/>
        <v>0</v>
      </c>
      <c r="BF200" s="259">
        <f t="shared" si="25"/>
        <v>0</v>
      </c>
      <c r="BG200" s="259">
        <f t="shared" si="26"/>
        <v>0</v>
      </c>
      <c r="BH200" s="259">
        <f t="shared" si="27"/>
        <v>0</v>
      </c>
      <c r="BI200" s="259">
        <f t="shared" si="28"/>
        <v>0</v>
      </c>
      <c r="BJ200" s="172" t="s">
        <v>16</v>
      </c>
      <c r="BK200" s="259">
        <f t="shared" si="29"/>
        <v>0</v>
      </c>
      <c r="BL200" s="172" t="s">
        <v>119</v>
      </c>
      <c r="BM200" s="172" t="s">
        <v>4828</v>
      </c>
    </row>
    <row r="201" spans="2:65" s="182" customFormat="1" ht="38.25" customHeight="1">
      <c r="B201" s="183"/>
      <c r="C201" s="151" t="s">
        <v>462</v>
      </c>
      <c r="D201" s="151" t="s">
        <v>118</v>
      </c>
      <c r="E201" s="152" t="s">
        <v>4829</v>
      </c>
      <c r="F201" s="341" t="s">
        <v>4830</v>
      </c>
      <c r="G201" s="341"/>
      <c r="H201" s="341"/>
      <c r="I201" s="341"/>
      <c r="J201" s="153" t="s">
        <v>238</v>
      </c>
      <c r="K201" s="154">
        <v>1</v>
      </c>
      <c r="L201" s="342"/>
      <c r="M201" s="342"/>
      <c r="N201" s="343">
        <f t="shared" si="20"/>
        <v>0</v>
      </c>
      <c r="O201" s="343"/>
      <c r="P201" s="343"/>
      <c r="Q201" s="343"/>
      <c r="R201" s="186"/>
      <c r="T201" s="254" t="s">
        <v>5</v>
      </c>
      <c r="U201" s="255" t="s">
        <v>36</v>
      </c>
      <c r="V201" s="256"/>
      <c r="W201" s="257">
        <f t="shared" si="21"/>
        <v>0</v>
      </c>
      <c r="X201" s="257">
        <v>0</v>
      </c>
      <c r="Y201" s="257">
        <f t="shared" si="22"/>
        <v>0</v>
      </c>
      <c r="Z201" s="257">
        <v>0.027</v>
      </c>
      <c r="AA201" s="258">
        <f t="shared" si="23"/>
        <v>0.027</v>
      </c>
      <c r="AR201" s="172" t="s">
        <v>119</v>
      </c>
      <c r="AT201" s="172" t="s">
        <v>118</v>
      </c>
      <c r="AU201" s="172" t="s">
        <v>93</v>
      </c>
      <c r="AY201" s="172" t="s">
        <v>117</v>
      </c>
      <c r="BE201" s="259">
        <f t="shared" si="24"/>
        <v>0</v>
      </c>
      <c r="BF201" s="259">
        <f t="shared" si="25"/>
        <v>0</v>
      </c>
      <c r="BG201" s="259">
        <f t="shared" si="26"/>
        <v>0</v>
      </c>
      <c r="BH201" s="259">
        <f t="shared" si="27"/>
        <v>0</v>
      </c>
      <c r="BI201" s="259">
        <f t="shared" si="28"/>
        <v>0</v>
      </c>
      <c r="BJ201" s="172" t="s">
        <v>16</v>
      </c>
      <c r="BK201" s="259">
        <f t="shared" si="29"/>
        <v>0</v>
      </c>
      <c r="BL201" s="172" t="s">
        <v>119</v>
      </c>
      <c r="BM201" s="172" t="s">
        <v>4831</v>
      </c>
    </row>
    <row r="202" spans="2:65" s="182" customFormat="1" ht="25.5" customHeight="1">
      <c r="B202" s="183"/>
      <c r="C202" s="151" t="s">
        <v>466</v>
      </c>
      <c r="D202" s="151" t="s">
        <v>118</v>
      </c>
      <c r="E202" s="152" t="s">
        <v>4832</v>
      </c>
      <c r="F202" s="341" t="s">
        <v>4833</v>
      </c>
      <c r="G202" s="341"/>
      <c r="H202" s="341"/>
      <c r="I202" s="341"/>
      <c r="J202" s="153" t="s">
        <v>238</v>
      </c>
      <c r="K202" s="154">
        <v>1</v>
      </c>
      <c r="L202" s="342"/>
      <c r="M202" s="342"/>
      <c r="N202" s="343">
        <f t="shared" si="20"/>
        <v>0</v>
      </c>
      <c r="O202" s="343"/>
      <c r="P202" s="343"/>
      <c r="Q202" s="343"/>
      <c r="R202" s="186"/>
      <c r="T202" s="254" t="s">
        <v>5</v>
      </c>
      <c r="U202" s="255" t="s">
        <v>36</v>
      </c>
      <c r="V202" s="256"/>
      <c r="W202" s="257">
        <f t="shared" si="21"/>
        <v>0</v>
      </c>
      <c r="X202" s="257">
        <v>0</v>
      </c>
      <c r="Y202" s="257">
        <f t="shared" si="22"/>
        <v>0</v>
      </c>
      <c r="Z202" s="257">
        <v>0.071</v>
      </c>
      <c r="AA202" s="258">
        <f t="shared" si="23"/>
        <v>0.071</v>
      </c>
      <c r="AR202" s="172" t="s">
        <v>119</v>
      </c>
      <c r="AT202" s="172" t="s">
        <v>118</v>
      </c>
      <c r="AU202" s="172" t="s">
        <v>93</v>
      </c>
      <c r="AY202" s="172" t="s">
        <v>117</v>
      </c>
      <c r="BE202" s="259">
        <f t="shared" si="24"/>
        <v>0</v>
      </c>
      <c r="BF202" s="259">
        <f t="shared" si="25"/>
        <v>0</v>
      </c>
      <c r="BG202" s="259">
        <f t="shared" si="26"/>
        <v>0</v>
      </c>
      <c r="BH202" s="259">
        <f t="shared" si="27"/>
        <v>0</v>
      </c>
      <c r="BI202" s="259">
        <f t="shared" si="28"/>
        <v>0</v>
      </c>
      <c r="BJ202" s="172" t="s">
        <v>16</v>
      </c>
      <c r="BK202" s="259">
        <f t="shared" si="29"/>
        <v>0</v>
      </c>
      <c r="BL202" s="172" t="s">
        <v>119</v>
      </c>
      <c r="BM202" s="172" t="s">
        <v>4834</v>
      </c>
    </row>
    <row r="203" spans="2:65" s="182" customFormat="1" ht="25.5" customHeight="1">
      <c r="B203" s="183"/>
      <c r="C203" s="151" t="s">
        <v>470</v>
      </c>
      <c r="D203" s="151" t="s">
        <v>118</v>
      </c>
      <c r="E203" s="152" t="s">
        <v>4835</v>
      </c>
      <c r="F203" s="341" t="s">
        <v>4836</v>
      </c>
      <c r="G203" s="341"/>
      <c r="H203" s="341"/>
      <c r="I203" s="341"/>
      <c r="J203" s="153" t="s">
        <v>238</v>
      </c>
      <c r="K203" s="154">
        <v>1</v>
      </c>
      <c r="L203" s="342"/>
      <c r="M203" s="342"/>
      <c r="N203" s="343">
        <f t="shared" si="20"/>
        <v>0</v>
      </c>
      <c r="O203" s="343"/>
      <c r="P203" s="343"/>
      <c r="Q203" s="343"/>
      <c r="R203" s="186"/>
      <c r="T203" s="254" t="s">
        <v>5</v>
      </c>
      <c r="U203" s="255" t="s">
        <v>36</v>
      </c>
      <c r="V203" s="256"/>
      <c r="W203" s="257">
        <f t="shared" si="21"/>
        <v>0</v>
      </c>
      <c r="X203" s="257">
        <v>0</v>
      </c>
      <c r="Y203" s="257">
        <f t="shared" si="22"/>
        <v>0</v>
      </c>
      <c r="Z203" s="257">
        <v>0.101</v>
      </c>
      <c r="AA203" s="258">
        <f t="shared" si="23"/>
        <v>0.101</v>
      </c>
      <c r="AR203" s="172" t="s">
        <v>119</v>
      </c>
      <c r="AT203" s="172" t="s">
        <v>118</v>
      </c>
      <c r="AU203" s="172" t="s">
        <v>93</v>
      </c>
      <c r="AY203" s="172" t="s">
        <v>117</v>
      </c>
      <c r="BE203" s="259">
        <f t="shared" si="24"/>
        <v>0</v>
      </c>
      <c r="BF203" s="259">
        <f t="shared" si="25"/>
        <v>0</v>
      </c>
      <c r="BG203" s="259">
        <f t="shared" si="26"/>
        <v>0</v>
      </c>
      <c r="BH203" s="259">
        <f t="shared" si="27"/>
        <v>0</v>
      </c>
      <c r="BI203" s="259">
        <f t="shared" si="28"/>
        <v>0</v>
      </c>
      <c r="BJ203" s="172" t="s">
        <v>16</v>
      </c>
      <c r="BK203" s="259">
        <f t="shared" si="29"/>
        <v>0</v>
      </c>
      <c r="BL203" s="172" t="s">
        <v>119</v>
      </c>
      <c r="BM203" s="172" t="s">
        <v>4837</v>
      </c>
    </row>
    <row r="204" spans="2:65" s="182" customFormat="1" ht="38.25" customHeight="1">
      <c r="B204" s="183"/>
      <c r="C204" s="151" t="s">
        <v>474</v>
      </c>
      <c r="D204" s="151" t="s">
        <v>118</v>
      </c>
      <c r="E204" s="152" t="s">
        <v>4838</v>
      </c>
      <c r="F204" s="341" t="s">
        <v>4839</v>
      </c>
      <c r="G204" s="341"/>
      <c r="H204" s="341"/>
      <c r="I204" s="341"/>
      <c r="J204" s="153" t="s">
        <v>238</v>
      </c>
      <c r="K204" s="154">
        <v>1</v>
      </c>
      <c r="L204" s="342"/>
      <c r="M204" s="342"/>
      <c r="N204" s="343">
        <f t="shared" si="20"/>
        <v>0</v>
      </c>
      <c r="O204" s="343"/>
      <c r="P204" s="343"/>
      <c r="Q204" s="343"/>
      <c r="R204" s="186"/>
      <c r="T204" s="254" t="s">
        <v>5</v>
      </c>
      <c r="U204" s="255" t="s">
        <v>36</v>
      </c>
      <c r="V204" s="256"/>
      <c r="W204" s="257">
        <f t="shared" si="21"/>
        <v>0</v>
      </c>
      <c r="X204" s="257">
        <v>0</v>
      </c>
      <c r="Y204" s="257">
        <f t="shared" si="22"/>
        <v>0</v>
      </c>
      <c r="Z204" s="257">
        <v>0.04</v>
      </c>
      <c r="AA204" s="258">
        <f t="shared" si="23"/>
        <v>0.04</v>
      </c>
      <c r="AR204" s="172" t="s">
        <v>119</v>
      </c>
      <c r="AT204" s="172" t="s">
        <v>118</v>
      </c>
      <c r="AU204" s="172" t="s">
        <v>93</v>
      </c>
      <c r="AY204" s="172" t="s">
        <v>117</v>
      </c>
      <c r="BE204" s="259">
        <f t="shared" si="24"/>
        <v>0</v>
      </c>
      <c r="BF204" s="259">
        <f t="shared" si="25"/>
        <v>0</v>
      </c>
      <c r="BG204" s="259">
        <f t="shared" si="26"/>
        <v>0</v>
      </c>
      <c r="BH204" s="259">
        <f t="shared" si="27"/>
        <v>0</v>
      </c>
      <c r="BI204" s="259">
        <f t="shared" si="28"/>
        <v>0</v>
      </c>
      <c r="BJ204" s="172" t="s">
        <v>16</v>
      </c>
      <c r="BK204" s="259">
        <f t="shared" si="29"/>
        <v>0</v>
      </c>
      <c r="BL204" s="172" t="s">
        <v>119</v>
      </c>
      <c r="BM204" s="172" t="s">
        <v>4840</v>
      </c>
    </row>
    <row r="205" spans="2:65" s="182" customFormat="1" ht="25.5" customHeight="1">
      <c r="B205" s="183"/>
      <c r="C205" s="151" t="s">
        <v>478</v>
      </c>
      <c r="D205" s="151" t="s">
        <v>118</v>
      </c>
      <c r="E205" s="152" t="s">
        <v>4841</v>
      </c>
      <c r="F205" s="341" t="s">
        <v>4842</v>
      </c>
      <c r="G205" s="341"/>
      <c r="H205" s="341"/>
      <c r="I205" s="341"/>
      <c r="J205" s="153" t="s">
        <v>238</v>
      </c>
      <c r="K205" s="154">
        <v>1</v>
      </c>
      <c r="L205" s="342"/>
      <c r="M205" s="342"/>
      <c r="N205" s="343">
        <f t="shared" si="20"/>
        <v>0</v>
      </c>
      <c r="O205" s="343"/>
      <c r="P205" s="343"/>
      <c r="Q205" s="343"/>
      <c r="R205" s="186"/>
      <c r="T205" s="254" t="s">
        <v>5</v>
      </c>
      <c r="U205" s="255" t="s">
        <v>36</v>
      </c>
      <c r="V205" s="256"/>
      <c r="W205" s="257">
        <f t="shared" si="21"/>
        <v>0</v>
      </c>
      <c r="X205" s="257">
        <v>0</v>
      </c>
      <c r="Y205" s="257">
        <f t="shared" si="22"/>
        <v>0</v>
      </c>
      <c r="Z205" s="257">
        <v>0.002</v>
      </c>
      <c r="AA205" s="258">
        <f t="shared" si="23"/>
        <v>0.002</v>
      </c>
      <c r="AR205" s="172" t="s">
        <v>119</v>
      </c>
      <c r="AT205" s="172" t="s">
        <v>118</v>
      </c>
      <c r="AU205" s="172" t="s">
        <v>93</v>
      </c>
      <c r="AY205" s="172" t="s">
        <v>117</v>
      </c>
      <c r="BE205" s="259">
        <f t="shared" si="24"/>
        <v>0</v>
      </c>
      <c r="BF205" s="259">
        <f t="shared" si="25"/>
        <v>0</v>
      </c>
      <c r="BG205" s="259">
        <f t="shared" si="26"/>
        <v>0</v>
      </c>
      <c r="BH205" s="259">
        <f t="shared" si="27"/>
        <v>0</v>
      </c>
      <c r="BI205" s="259">
        <f t="shared" si="28"/>
        <v>0</v>
      </c>
      <c r="BJ205" s="172" t="s">
        <v>16</v>
      </c>
      <c r="BK205" s="259">
        <f t="shared" si="29"/>
        <v>0</v>
      </c>
      <c r="BL205" s="172" t="s">
        <v>119</v>
      </c>
      <c r="BM205" s="172" t="s">
        <v>4843</v>
      </c>
    </row>
    <row r="206" spans="2:65" s="182" customFormat="1" ht="25.5" customHeight="1">
      <c r="B206" s="183"/>
      <c r="C206" s="151" t="s">
        <v>482</v>
      </c>
      <c r="D206" s="151" t="s">
        <v>118</v>
      </c>
      <c r="E206" s="152" t="s">
        <v>4844</v>
      </c>
      <c r="F206" s="341" t="s">
        <v>4845</v>
      </c>
      <c r="G206" s="341"/>
      <c r="H206" s="341"/>
      <c r="I206" s="341"/>
      <c r="J206" s="153" t="s">
        <v>238</v>
      </c>
      <c r="K206" s="154">
        <v>1</v>
      </c>
      <c r="L206" s="342"/>
      <c r="M206" s="342"/>
      <c r="N206" s="343">
        <f t="shared" si="20"/>
        <v>0</v>
      </c>
      <c r="O206" s="343"/>
      <c r="P206" s="343"/>
      <c r="Q206" s="343"/>
      <c r="R206" s="186"/>
      <c r="T206" s="254" t="s">
        <v>5</v>
      </c>
      <c r="U206" s="255" t="s">
        <v>36</v>
      </c>
      <c r="V206" s="256"/>
      <c r="W206" s="257">
        <f t="shared" si="21"/>
        <v>0</v>
      </c>
      <c r="X206" s="257">
        <v>0</v>
      </c>
      <c r="Y206" s="257">
        <f t="shared" si="22"/>
        <v>0</v>
      </c>
      <c r="Z206" s="257">
        <v>0.005</v>
      </c>
      <c r="AA206" s="258">
        <f t="shared" si="23"/>
        <v>0.005</v>
      </c>
      <c r="AR206" s="172" t="s">
        <v>119</v>
      </c>
      <c r="AT206" s="172" t="s">
        <v>118</v>
      </c>
      <c r="AU206" s="172" t="s">
        <v>93</v>
      </c>
      <c r="AY206" s="172" t="s">
        <v>117</v>
      </c>
      <c r="BE206" s="259">
        <f t="shared" si="24"/>
        <v>0</v>
      </c>
      <c r="BF206" s="259">
        <f t="shared" si="25"/>
        <v>0</v>
      </c>
      <c r="BG206" s="259">
        <f t="shared" si="26"/>
        <v>0</v>
      </c>
      <c r="BH206" s="259">
        <f t="shared" si="27"/>
        <v>0</v>
      </c>
      <c r="BI206" s="259">
        <f t="shared" si="28"/>
        <v>0</v>
      </c>
      <c r="BJ206" s="172" t="s">
        <v>16</v>
      </c>
      <c r="BK206" s="259">
        <f t="shared" si="29"/>
        <v>0</v>
      </c>
      <c r="BL206" s="172" t="s">
        <v>119</v>
      </c>
      <c r="BM206" s="172" t="s">
        <v>4846</v>
      </c>
    </row>
    <row r="207" spans="2:65" s="182" customFormat="1" ht="25.5" customHeight="1">
      <c r="B207" s="183"/>
      <c r="C207" s="151" t="s">
        <v>486</v>
      </c>
      <c r="D207" s="151" t="s">
        <v>118</v>
      </c>
      <c r="E207" s="152" t="s">
        <v>4847</v>
      </c>
      <c r="F207" s="341" t="s">
        <v>4848</v>
      </c>
      <c r="G207" s="341"/>
      <c r="H207" s="341"/>
      <c r="I207" s="341"/>
      <c r="J207" s="153" t="s">
        <v>238</v>
      </c>
      <c r="K207" s="154">
        <v>1</v>
      </c>
      <c r="L207" s="342"/>
      <c r="M207" s="342"/>
      <c r="N207" s="343">
        <f t="shared" si="20"/>
        <v>0</v>
      </c>
      <c r="O207" s="343"/>
      <c r="P207" s="343"/>
      <c r="Q207" s="343"/>
      <c r="R207" s="186"/>
      <c r="T207" s="254" t="s">
        <v>5</v>
      </c>
      <c r="U207" s="255" t="s">
        <v>36</v>
      </c>
      <c r="V207" s="256"/>
      <c r="W207" s="257">
        <f t="shared" si="21"/>
        <v>0</v>
      </c>
      <c r="X207" s="257">
        <v>0</v>
      </c>
      <c r="Y207" s="257">
        <f t="shared" si="22"/>
        <v>0</v>
      </c>
      <c r="Z207" s="257">
        <v>0.007</v>
      </c>
      <c r="AA207" s="258">
        <f t="shared" si="23"/>
        <v>0.007</v>
      </c>
      <c r="AR207" s="172" t="s">
        <v>119</v>
      </c>
      <c r="AT207" s="172" t="s">
        <v>118</v>
      </c>
      <c r="AU207" s="172" t="s">
        <v>93</v>
      </c>
      <c r="AY207" s="172" t="s">
        <v>117</v>
      </c>
      <c r="BE207" s="259">
        <f t="shared" si="24"/>
        <v>0</v>
      </c>
      <c r="BF207" s="259">
        <f t="shared" si="25"/>
        <v>0</v>
      </c>
      <c r="BG207" s="259">
        <f t="shared" si="26"/>
        <v>0</v>
      </c>
      <c r="BH207" s="259">
        <f t="shared" si="27"/>
        <v>0</v>
      </c>
      <c r="BI207" s="259">
        <f t="shared" si="28"/>
        <v>0</v>
      </c>
      <c r="BJ207" s="172" t="s">
        <v>16</v>
      </c>
      <c r="BK207" s="259">
        <f t="shared" si="29"/>
        <v>0</v>
      </c>
      <c r="BL207" s="172" t="s">
        <v>119</v>
      </c>
      <c r="BM207" s="172" t="s">
        <v>4849</v>
      </c>
    </row>
    <row r="208" spans="2:65" s="182" customFormat="1" ht="25.5" customHeight="1">
      <c r="B208" s="183"/>
      <c r="C208" s="151" t="s">
        <v>490</v>
      </c>
      <c r="D208" s="151" t="s">
        <v>118</v>
      </c>
      <c r="E208" s="152" t="s">
        <v>4850</v>
      </c>
      <c r="F208" s="341" t="s">
        <v>4851</v>
      </c>
      <c r="G208" s="341"/>
      <c r="H208" s="341"/>
      <c r="I208" s="341"/>
      <c r="J208" s="153" t="s">
        <v>238</v>
      </c>
      <c r="K208" s="154">
        <v>1</v>
      </c>
      <c r="L208" s="342"/>
      <c r="M208" s="342"/>
      <c r="N208" s="343">
        <f t="shared" si="20"/>
        <v>0</v>
      </c>
      <c r="O208" s="343"/>
      <c r="P208" s="343"/>
      <c r="Q208" s="343"/>
      <c r="R208" s="186"/>
      <c r="T208" s="254" t="s">
        <v>5</v>
      </c>
      <c r="U208" s="255" t="s">
        <v>36</v>
      </c>
      <c r="V208" s="256"/>
      <c r="W208" s="257">
        <f t="shared" si="21"/>
        <v>0</v>
      </c>
      <c r="X208" s="257">
        <v>0</v>
      </c>
      <c r="Y208" s="257">
        <f t="shared" si="22"/>
        <v>0</v>
      </c>
      <c r="Z208" s="257">
        <v>0.01</v>
      </c>
      <c r="AA208" s="258">
        <f t="shared" si="23"/>
        <v>0.01</v>
      </c>
      <c r="AR208" s="172" t="s">
        <v>119</v>
      </c>
      <c r="AT208" s="172" t="s">
        <v>118</v>
      </c>
      <c r="AU208" s="172" t="s">
        <v>93</v>
      </c>
      <c r="AY208" s="172" t="s">
        <v>117</v>
      </c>
      <c r="BE208" s="259">
        <f t="shared" si="24"/>
        <v>0</v>
      </c>
      <c r="BF208" s="259">
        <f t="shared" si="25"/>
        <v>0</v>
      </c>
      <c r="BG208" s="259">
        <f t="shared" si="26"/>
        <v>0</v>
      </c>
      <c r="BH208" s="259">
        <f t="shared" si="27"/>
        <v>0</v>
      </c>
      <c r="BI208" s="259">
        <f t="shared" si="28"/>
        <v>0</v>
      </c>
      <c r="BJ208" s="172" t="s">
        <v>16</v>
      </c>
      <c r="BK208" s="259">
        <f t="shared" si="29"/>
        <v>0</v>
      </c>
      <c r="BL208" s="172" t="s">
        <v>119</v>
      </c>
      <c r="BM208" s="172" t="s">
        <v>4852</v>
      </c>
    </row>
    <row r="209" spans="2:65" s="182" customFormat="1" ht="25.5" customHeight="1">
      <c r="B209" s="183"/>
      <c r="C209" s="151" t="s">
        <v>494</v>
      </c>
      <c r="D209" s="151" t="s">
        <v>118</v>
      </c>
      <c r="E209" s="152" t="s">
        <v>4853</v>
      </c>
      <c r="F209" s="341" t="s">
        <v>4854</v>
      </c>
      <c r="G209" s="341"/>
      <c r="H209" s="341"/>
      <c r="I209" s="341"/>
      <c r="J209" s="153" t="s">
        <v>238</v>
      </c>
      <c r="K209" s="154">
        <v>1</v>
      </c>
      <c r="L209" s="342"/>
      <c r="M209" s="342"/>
      <c r="N209" s="343">
        <f t="shared" si="20"/>
        <v>0</v>
      </c>
      <c r="O209" s="343"/>
      <c r="P209" s="343"/>
      <c r="Q209" s="343"/>
      <c r="R209" s="186"/>
      <c r="T209" s="254" t="s">
        <v>5</v>
      </c>
      <c r="U209" s="255" t="s">
        <v>36</v>
      </c>
      <c r="V209" s="256"/>
      <c r="W209" s="257">
        <f t="shared" si="21"/>
        <v>0</v>
      </c>
      <c r="X209" s="257">
        <v>0</v>
      </c>
      <c r="Y209" s="257">
        <f t="shared" si="22"/>
        <v>0</v>
      </c>
      <c r="Z209" s="257">
        <v>0.016</v>
      </c>
      <c r="AA209" s="258">
        <f t="shared" si="23"/>
        <v>0.016</v>
      </c>
      <c r="AR209" s="172" t="s">
        <v>119</v>
      </c>
      <c r="AT209" s="172" t="s">
        <v>118</v>
      </c>
      <c r="AU209" s="172" t="s">
        <v>93</v>
      </c>
      <c r="AY209" s="172" t="s">
        <v>117</v>
      </c>
      <c r="BE209" s="259">
        <f t="shared" si="24"/>
        <v>0</v>
      </c>
      <c r="BF209" s="259">
        <f t="shared" si="25"/>
        <v>0</v>
      </c>
      <c r="BG209" s="259">
        <f t="shared" si="26"/>
        <v>0</v>
      </c>
      <c r="BH209" s="259">
        <f t="shared" si="27"/>
        <v>0</v>
      </c>
      <c r="BI209" s="259">
        <f t="shared" si="28"/>
        <v>0</v>
      </c>
      <c r="BJ209" s="172" t="s">
        <v>16</v>
      </c>
      <c r="BK209" s="259">
        <f t="shared" si="29"/>
        <v>0</v>
      </c>
      <c r="BL209" s="172" t="s">
        <v>119</v>
      </c>
      <c r="BM209" s="172" t="s">
        <v>4855</v>
      </c>
    </row>
    <row r="210" spans="2:65" s="182" customFormat="1" ht="25.5" customHeight="1">
      <c r="B210" s="183"/>
      <c r="C210" s="151" t="s">
        <v>498</v>
      </c>
      <c r="D210" s="151" t="s">
        <v>118</v>
      </c>
      <c r="E210" s="152" t="s">
        <v>4856</v>
      </c>
      <c r="F210" s="341" t="s">
        <v>4857</v>
      </c>
      <c r="G210" s="341"/>
      <c r="H210" s="341"/>
      <c r="I210" s="341"/>
      <c r="J210" s="153" t="s">
        <v>238</v>
      </c>
      <c r="K210" s="154">
        <v>1</v>
      </c>
      <c r="L210" s="342"/>
      <c r="M210" s="342"/>
      <c r="N210" s="343">
        <f t="shared" si="20"/>
        <v>0</v>
      </c>
      <c r="O210" s="343"/>
      <c r="P210" s="343"/>
      <c r="Q210" s="343"/>
      <c r="R210" s="186"/>
      <c r="T210" s="254" t="s">
        <v>5</v>
      </c>
      <c r="U210" s="255" t="s">
        <v>36</v>
      </c>
      <c r="V210" s="256"/>
      <c r="W210" s="257">
        <f t="shared" si="21"/>
        <v>0</v>
      </c>
      <c r="X210" s="257">
        <v>0</v>
      </c>
      <c r="Y210" s="257">
        <f t="shared" si="22"/>
        <v>0</v>
      </c>
      <c r="Z210" s="257">
        <v>0.008</v>
      </c>
      <c r="AA210" s="258">
        <f t="shared" si="23"/>
        <v>0.008</v>
      </c>
      <c r="AR210" s="172" t="s">
        <v>119</v>
      </c>
      <c r="AT210" s="172" t="s">
        <v>118</v>
      </c>
      <c r="AU210" s="172" t="s">
        <v>93</v>
      </c>
      <c r="AY210" s="172" t="s">
        <v>117</v>
      </c>
      <c r="BE210" s="259">
        <f t="shared" si="24"/>
        <v>0</v>
      </c>
      <c r="BF210" s="259">
        <f t="shared" si="25"/>
        <v>0</v>
      </c>
      <c r="BG210" s="259">
        <f t="shared" si="26"/>
        <v>0</v>
      </c>
      <c r="BH210" s="259">
        <f t="shared" si="27"/>
        <v>0</v>
      </c>
      <c r="BI210" s="259">
        <f t="shared" si="28"/>
        <v>0</v>
      </c>
      <c r="BJ210" s="172" t="s">
        <v>16</v>
      </c>
      <c r="BK210" s="259">
        <f t="shared" si="29"/>
        <v>0</v>
      </c>
      <c r="BL210" s="172" t="s">
        <v>119</v>
      </c>
      <c r="BM210" s="172" t="s">
        <v>4858</v>
      </c>
    </row>
    <row r="211" spans="2:65" s="182" customFormat="1" ht="25.5" customHeight="1">
      <c r="B211" s="183"/>
      <c r="C211" s="151" t="s">
        <v>502</v>
      </c>
      <c r="D211" s="151" t="s">
        <v>118</v>
      </c>
      <c r="E211" s="152" t="s">
        <v>4859</v>
      </c>
      <c r="F211" s="341" t="s">
        <v>4860</v>
      </c>
      <c r="G211" s="341"/>
      <c r="H211" s="341"/>
      <c r="I211" s="341"/>
      <c r="J211" s="153" t="s">
        <v>238</v>
      </c>
      <c r="K211" s="154">
        <v>1</v>
      </c>
      <c r="L211" s="342"/>
      <c r="M211" s="342"/>
      <c r="N211" s="343">
        <f t="shared" si="20"/>
        <v>0</v>
      </c>
      <c r="O211" s="343"/>
      <c r="P211" s="343"/>
      <c r="Q211" s="343"/>
      <c r="R211" s="186"/>
      <c r="T211" s="254" t="s">
        <v>5</v>
      </c>
      <c r="U211" s="255" t="s">
        <v>36</v>
      </c>
      <c r="V211" s="256"/>
      <c r="W211" s="257">
        <f t="shared" si="21"/>
        <v>0</v>
      </c>
      <c r="X211" s="257">
        <v>0</v>
      </c>
      <c r="Y211" s="257">
        <f t="shared" si="22"/>
        <v>0</v>
      </c>
      <c r="Z211" s="257">
        <v>0.011</v>
      </c>
      <c r="AA211" s="258">
        <f t="shared" si="23"/>
        <v>0.011</v>
      </c>
      <c r="AR211" s="172" t="s">
        <v>119</v>
      </c>
      <c r="AT211" s="172" t="s">
        <v>118</v>
      </c>
      <c r="AU211" s="172" t="s">
        <v>93</v>
      </c>
      <c r="AY211" s="172" t="s">
        <v>117</v>
      </c>
      <c r="BE211" s="259">
        <f t="shared" si="24"/>
        <v>0</v>
      </c>
      <c r="BF211" s="259">
        <f t="shared" si="25"/>
        <v>0</v>
      </c>
      <c r="BG211" s="259">
        <f t="shared" si="26"/>
        <v>0</v>
      </c>
      <c r="BH211" s="259">
        <f t="shared" si="27"/>
        <v>0</v>
      </c>
      <c r="BI211" s="259">
        <f t="shared" si="28"/>
        <v>0</v>
      </c>
      <c r="BJ211" s="172" t="s">
        <v>16</v>
      </c>
      <c r="BK211" s="259">
        <f t="shared" si="29"/>
        <v>0</v>
      </c>
      <c r="BL211" s="172" t="s">
        <v>119</v>
      </c>
      <c r="BM211" s="172" t="s">
        <v>4861</v>
      </c>
    </row>
    <row r="212" spans="2:65" s="182" customFormat="1" ht="25.5" customHeight="1">
      <c r="B212" s="183"/>
      <c r="C212" s="151" t="s">
        <v>506</v>
      </c>
      <c r="D212" s="151" t="s">
        <v>118</v>
      </c>
      <c r="E212" s="152" t="s">
        <v>4862</v>
      </c>
      <c r="F212" s="341" t="s">
        <v>4863</v>
      </c>
      <c r="G212" s="341"/>
      <c r="H212" s="341"/>
      <c r="I212" s="341"/>
      <c r="J212" s="153" t="s">
        <v>238</v>
      </c>
      <c r="K212" s="154">
        <v>1</v>
      </c>
      <c r="L212" s="342"/>
      <c r="M212" s="342"/>
      <c r="N212" s="343">
        <f t="shared" si="20"/>
        <v>0</v>
      </c>
      <c r="O212" s="343"/>
      <c r="P212" s="343"/>
      <c r="Q212" s="343"/>
      <c r="R212" s="186"/>
      <c r="T212" s="254" t="s">
        <v>5</v>
      </c>
      <c r="U212" s="255" t="s">
        <v>36</v>
      </c>
      <c r="V212" s="256"/>
      <c r="W212" s="257">
        <f t="shared" si="21"/>
        <v>0</v>
      </c>
      <c r="X212" s="257">
        <v>0</v>
      </c>
      <c r="Y212" s="257">
        <f t="shared" si="22"/>
        <v>0</v>
      </c>
      <c r="Z212" s="257">
        <v>0.016</v>
      </c>
      <c r="AA212" s="258">
        <f t="shared" si="23"/>
        <v>0.016</v>
      </c>
      <c r="AR212" s="172" t="s">
        <v>119</v>
      </c>
      <c r="AT212" s="172" t="s">
        <v>118</v>
      </c>
      <c r="AU212" s="172" t="s">
        <v>93</v>
      </c>
      <c r="AY212" s="172" t="s">
        <v>117</v>
      </c>
      <c r="BE212" s="259">
        <f t="shared" si="24"/>
        <v>0</v>
      </c>
      <c r="BF212" s="259">
        <f t="shared" si="25"/>
        <v>0</v>
      </c>
      <c r="BG212" s="259">
        <f t="shared" si="26"/>
        <v>0</v>
      </c>
      <c r="BH212" s="259">
        <f t="shared" si="27"/>
        <v>0</v>
      </c>
      <c r="BI212" s="259">
        <f t="shared" si="28"/>
        <v>0</v>
      </c>
      <c r="BJ212" s="172" t="s">
        <v>16</v>
      </c>
      <c r="BK212" s="259">
        <f t="shared" si="29"/>
        <v>0</v>
      </c>
      <c r="BL212" s="172" t="s">
        <v>119</v>
      </c>
      <c r="BM212" s="172" t="s">
        <v>4864</v>
      </c>
    </row>
    <row r="213" spans="2:65" s="182" customFormat="1" ht="25.5" customHeight="1">
      <c r="B213" s="183"/>
      <c r="C213" s="151" t="s">
        <v>510</v>
      </c>
      <c r="D213" s="151" t="s">
        <v>118</v>
      </c>
      <c r="E213" s="152" t="s">
        <v>4865</v>
      </c>
      <c r="F213" s="341" t="s">
        <v>4866</v>
      </c>
      <c r="G213" s="341"/>
      <c r="H213" s="341"/>
      <c r="I213" s="341"/>
      <c r="J213" s="153" t="s">
        <v>238</v>
      </c>
      <c r="K213" s="154">
        <v>1</v>
      </c>
      <c r="L213" s="342"/>
      <c r="M213" s="342"/>
      <c r="N213" s="343">
        <f t="shared" si="20"/>
        <v>0</v>
      </c>
      <c r="O213" s="343"/>
      <c r="P213" s="343"/>
      <c r="Q213" s="343"/>
      <c r="R213" s="186"/>
      <c r="T213" s="254" t="s">
        <v>5</v>
      </c>
      <c r="U213" s="255" t="s">
        <v>36</v>
      </c>
      <c r="V213" s="256"/>
      <c r="W213" s="257">
        <f t="shared" si="21"/>
        <v>0</v>
      </c>
      <c r="X213" s="257">
        <v>0</v>
      </c>
      <c r="Y213" s="257">
        <f t="shared" si="22"/>
        <v>0</v>
      </c>
      <c r="Z213" s="257">
        <v>0.022</v>
      </c>
      <c r="AA213" s="258">
        <f t="shared" si="23"/>
        <v>0.022</v>
      </c>
      <c r="AR213" s="172" t="s">
        <v>119</v>
      </c>
      <c r="AT213" s="172" t="s">
        <v>118</v>
      </c>
      <c r="AU213" s="172" t="s">
        <v>93</v>
      </c>
      <c r="AY213" s="172" t="s">
        <v>117</v>
      </c>
      <c r="BE213" s="259">
        <f t="shared" si="24"/>
        <v>0</v>
      </c>
      <c r="BF213" s="259">
        <f t="shared" si="25"/>
        <v>0</v>
      </c>
      <c r="BG213" s="259">
        <f t="shared" si="26"/>
        <v>0</v>
      </c>
      <c r="BH213" s="259">
        <f t="shared" si="27"/>
        <v>0</v>
      </c>
      <c r="BI213" s="259">
        <f t="shared" si="28"/>
        <v>0</v>
      </c>
      <c r="BJ213" s="172" t="s">
        <v>16</v>
      </c>
      <c r="BK213" s="259">
        <f t="shared" si="29"/>
        <v>0</v>
      </c>
      <c r="BL213" s="172" t="s">
        <v>119</v>
      </c>
      <c r="BM213" s="172" t="s">
        <v>4867</v>
      </c>
    </row>
    <row r="214" spans="2:65" s="182" customFormat="1" ht="25.5" customHeight="1">
      <c r="B214" s="183"/>
      <c r="C214" s="151" t="s">
        <v>514</v>
      </c>
      <c r="D214" s="151" t="s">
        <v>118</v>
      </c>
      <c r="E214" s="152" t="s">
        <v>4868</v>
      </c>
      <c r="F214" s="341" t="s">
        <v>4869</v>
      </c>
      <c r="G214" s="341"/>
      <c r="H214" s="341"/>
      <c r="I214" s="341"/>
      <c r="J214" s="153" t="s">
        <v>238</v>
      </c>
      <c r="K214" s="154">
        <v>1</v>
      </c>
      <c r="L214" s="342"/>
      <c r="M214" s="342"/>
      <c r="N214" s="343">
        <f t="shared" si="20"/>
        <v>0</v>
      </c>
      <c r="O214" s="343"/>
      <c r="P214" s="343"/>
      <c r="Q214" s="343"/>
      <c r="R214" s="186"/>
      <c r="T214" s="254" t="s">
        <v>5</v>
      </c>
      <c r="U214" s="255" t="s">
        <v>36</v>
      </c>
      <c r="V214" s="256"/>
      <c r="W214" s="257">
        <f t="shared" si="21"/>
        <v>0</v>
      </c>
      <c r="X214" s="257">
        <v>0</v>
      </c>
      <c r="Y214" s="257">
        <f t="shared" si="22"/>
        <v>0</v>
      </c>
      <c r="Z214" s="257">
        <v>0.033</v>
      </c>
      <c r="AA214" s="258">
        <f t="shared" si="23"/>
        <v>0.033</v>
      </c>
      <c r="AR214" s="172" t="s">
        <v>119</v>
      </c>
      <c r="AT214" s="172" t="s">
        <v>118</v>
      </c>
      <c r="AU214" s="172" t="s">
        <v>93</v>
      </c>
      <c r="AY214" s="172" t="s">
        <v>117</v>
      </c>
      <c r="BE214" s="259">
        <f t="shared" si="24"/>
        <v>0</v>
      </c>
      <c r="BF214" s="259">
        <f t="shared" si="25"/>
        <v>0</v>
      </c>
      <c r="BG214" s="259">
        <f t="shared" si="26"/>
        <v>0</v>
      </c>
      <c r="BH214" s="259">
        <f t="shared" si="27"/>
        <v>0</v>
      </c>
      <c r="BI214" s="259">
        <f t="shared" si="28"/>
        <v>0</v>
      </c>
      <c r="BJ214" s="172" t="s">
        <v>16</v>
      </c>
      <c r="BK214" s="259">
        <f t="shared" si="29"/>
        <v>0</v>
      </c>
      <c r="BL214" s="172" t="s">
        <v>119</v>
      </c>
      <c r="BM214" s="172" t="s">
        <v>4870</v>
      </c>
    </row>
    <row r="215" spans="2:65" s="182" customFormat="1" ht="25.5" customHeight="1">
      <c r="B215" s="183"/>
      <c r="C215" s="151" t="s">
        <v>518</v>
      </c>
      <c r="D215" s="151" t="s">
        <v>118</v>
      </c>
      <c r="E215" s="152" t="s">
        <v>4871</v>
      </c>
      <c r="F215" s="341" t="s">
        <v>4872</v>
      </c>
      <c r="G215" s="341"/>
      <c r="H215" s="341"/>
      <c r="I215" s="341"/>
      <c r="J215" s="153" t="s">
        <v>238</v>
      </c>
      <c r="K215" s="154">
        <v>1</v>
      </c>
      <c r="L215" s="342"/>
      <c r="M215" s="342"/>
      <c r="N215" s="343">
        <f t="shared" si="20"/>
        <v>0</v>
      </c>
      <c r="O215" s="343"/>
      <c r="P215" s="343"/>
      <c r="Q215" s="343"/>
      <c r="R215" s="186"/>
      <c r="T215" s="254" t="s">
        <v>5</v>
      </c>
      <c r="U215" s="255" t="s">
        <v>36</v>
      </c>
      <c r="V215" s="256"/>
      <c r="W215" s="257">
        <f t="shared" si="21"/>
        <v>0</v>
      </c>
      <c r="X215" s="257">
        <v>0</v>
      </c>
      <c r="Y215" s="257">
        <f t="shared" si="22"/>
        <v>0</v>
      </c>
      <c r="Z215" s="257">
        <v>0.011</v>
      </c>
      <c r="AA215" s="258">
        <f t="shared" si="23"/>
        <v>0.011</v>
      </c>
      <c r="AR215" s="172" t="s">
        <v>119</v>
      </c>
      <c r="AT215" s="172" t="s">
        <v>118</v>
      </c>
      <c r="AU215" s="172" t="s">
        <v>93</v>
      </c>
      <c r="AY215" s="172" t="s">
        <v>117</v>
      </c>
      <c r="BE215" s="259">
        <f t="shared" si="24"/>
        <v>0</v>
      </c>
      <c r="BF215" s="259">
        <f t="shared" si="25"/>
        <v>0</v>
      </c>
      <c r="BG215" s="259">
        <f t="shared" si="26"/>
        <v>0</v>
      </c>
      <c r="BH215" s="259">
        <f t="shared" si="27"/>
        <v>0</v>
      </c>
      <c r="BI215" s="259">
        <f t="shared" si="28"/>
        <v>0</v>
      </c>
      <c r="BJ215" s="172" t="s">
        <v>16</v>
      </c>
      <c r="BK215" s="259">
        <f t="shared" si="29"/>
        <v>0</v>
      </c>
      <c r="BL215" s="172" t="s">
        <v>119</v>
      </c>
      <c r="BM215" s="172" t="s">
        <v>4873</v>
      </c>
    </row>
    <row r="216" spans="2:65" s="182" customFormat="1" ht="25.5" customHeight="1">
      <c r="B216" s="183"/>
      <c r="C216" s="151" t="s">
        <v>522</v>
      </c>
      <c r="D216" s="151" t="s">
        <v>118</v>
      </c>
      <c r="E216" s="152" t="s">
        <v>4874</v>
      </c>
      <c r="F216" s="341" t="s">
        <v>4875</v>
      </c>
      <c r="G216" s="341"/>
      <c r="H216" s="341"/>
      <c r="I216" s="341"/>
      <c r="J216" s="153" t="s">
        <v>238</v>
      </c>
      <c r="K216" s="154">
        <v>1</v>
      </c>
      <c r="L216" s="342"/>
      <c r="M216" s="342"/>
      <c r="N216" s="343">
        <f t="shared" si="20"/>
        <v>0</v>
      </c>
      <c r="O216" s="343"/>
      <c r="P216" s="343"/>
      <c r="Q216" s="343"/>
      <c r="R216" s="186"/>
      <c r="T216" s="254" t="s">
        <v>5</v>
      </c>
      <c r="U216" s="255" t="s">
        <v>36</v>
      </c>
      <c r="V216" s="256"/>
      <c r="W216" s="257">
        <f t="shared" si="21"/>
        <v>0</v>
      </c>
      <c r="X216" s="257">
        <v>0</v>
      </c>
      <c r="Y216" s="257">
        <f t="shared" si="22"/>
        <v>0</v>
      </c>
      <c r="Z216" s="257">
        <v>0.011</v>
      </c>
      <c r="AA216" s="258">
        <f t="shared" si="23"/>
        <v>0.011</v>
      </c>
      <c r="AR216" s="172" t="s">
        <v>119</v>
      </c>
      <c r="AT216" s="172" t="s">
        <v>118</v>
      </c>
      <c r="AU216" s="172" t="s">
        <v>93</v>
      </c>
      <c r="AY216" s="172" t="s">
        <v>117</v>
      </c>
      <c r="BE216" s="259">
        <f t="shared" si="24"/>
        <v>0</v>
      </c>
      <c r="BF216" s="259">
        <f t="shared" si="25"/>
        <v>0</v>
      </c>
      <c r="BG216" s="259">
        <f t="shared" si="26"/>
        <v>0</v>
      </c>
      <c r="BH216" s="259">
        <f t="shared" si="27"/>
        <v>0</v>
      </c>
      <c r="BI216" s="259">
        <f t="shared" si="28"/>
        <v>0</v>
      </c>
      <c r="BJ216" s="172" t="s">
        <v>16</v>
      </c>
      <c r="BK216" s="259">
        <f t="shared" si="29"/>
        <v>0</v>
      </c>
      <c r="BL216" s="172" t="s">
        <v>119</v>
      </c>
      <c r="BM216" s="172" t="s">
        <v>4876</v>
      </c>
    </row>
    <row r="217" spans="2:65" s="182" customFormat="1" ht="25.5" customHeight="1">
      <c r="B217" s="183"/>
      <c r="C217" s="151" t="s">
        <v>526</v>
      </c>
      <c r="D217" s="151" t="s">
        <v>118</v>
      </c>
      <c r="E217" s="152" t="s">
        <v>4877</v>
      </c>
      <c r="F217" s="341" t="s">
        <v>4878</v>
      </c>
      <c r="G217" s="341"/>
      <c r="H217" s="341"/>
      <c r="I217" s="341"/>
      <c r="J217" s="153" t="s">
        <v>238</v>
      </c>
      <c r="K217" s="154">
        <v>1</v>
      </c>
      <c r="L217" s="342"/>
      <c r="M217" s="342"/>
      <c r="N217" s="343">
        <f t="shared" si="20"/>
        <v>0</v>
      </c>
      <c r="O217" s="343"/>
      <c r="P217" s="343"/>
      <c r="Q217" s="343"/>
      <c r="R217" s="186"/>
      <c r="T217" s="254" t="s">
        <v>5</v>
      </c>
      <c r="U217" s="255" t="s">
        <v>36</v>
      </c>
      <c r="V217" s="256"/>
      <c r="W217" s="257">
        <f t="shared" si="21"/>
        <v>0</v>
      </c>
      <c r="X217" s="257">
        <v>0</v>
      </c>
      <c r="Y217" s="257">
        <f t="shared" si="22"/>
        <v>0</v>
      </c>
      <c r="Z217" s="257">
        <v>0.015</v>
      </c>
      <c r="AA217" s="258">
        <f t="shared" si="23"/>
        <v>0.015</v>
      </c>
      <c r="AR217" s="172" t="s">
        <v>119</v>
      </c>
      <c r="AT217" s="172" t="s">
        <v>118</v>
      </c>
      <c r="AU217" s="172" t="s">
        <v>93</v>
      </c>
      <c r="AY217" s="172" t="s">
        <v>117</v>
      </c>
      <c r="BE217" s="259">
        <f t="shared" si="24"/>
        <v>0</v>
      </c>
      <c r="BF217" s="259">
        <f t="shared" si="25"/>
        <v>0</v>
      </c>
      <c r="BG217" s="259">
        <f t="shared" si="26"/>
        <v>0</v>
      </c>
      <c r="BH217" s="259">
        <f t="shared" si="27"/>
        <v>0</v>
      </c>
      <c r="BI217" s="259">
        <f t="shared" si="28"/>
        <v>0</v>
      </c>
      <c r="BJ217" s="172" t="s">
        <v>16</v>
      </c>
      <c r="BK217" s="259">
        <f t="shared" si="29"/>
        <v>0</v>
      </c>
      <c r="BL217" s="172" t="s">
        <v>119</v>
      </c>
      <c r="BM217" s="172" t="s">
        <v>4879</v>
      </c>
    </row>
    <row r="218" spans="2:65" s="182" customFormat="1" ht="25.5" customHeight="1">
      <c r="B218" s="183"/>
      <c r="C218" s="151" t="s">
        <v>530</v>
      </c>
      <c r="D218" s="151" t="s">
        <v>118</v>
      </c>
      <c r="E218" s="152" t="s">
        <v>4880</v>
      </c>
      <c r="F218" s="341" t="s">
        <v>4881</v>
      </c>
      <c r="G218" s="341"/>
      <c r="H218" s="341"/>
      <c r="I218" s="341"/>
      <c r="J218" s="153" t="s">
        <v>238</v>
      </c>
      <c r="K218" s="154">
        <v>1</v>
      </c>
      <c r="L218" s="342"/>
      <c r="M218" s="342"/>
      <c r="N218" s="343">
        <f aca="true" t="shared" si="30" ref="N218:N249">ROUND(L218*K218,2)</f>
        <v>0</v>
      </c>
      <c r="O218" s="343"/>
      <c r="P218" s="343"/>
      <c r="Q218" s="343"/>
      <c r="R218" s="186"/>
      <c r="T218" s="254" t="s">
        <v>5</v>
      </c>
      <c r="U218" s="255" t="s">
        <v>36</v>
      </c>
      <c r="V218" s="256"/>
      <c r="W218" s="257">
        <f aca="true" t="shared" si="31" ref="W218:W249">V218*K218</f>
        <v>0</v>
      </c>
      <c r="X218" s="257">
        <v>0</v>
      </c>
      <c r="Y218" s="257">
        <f aca="true" t="shared" si="32" ref="Y218:Y249">X218*K218</f>
        <v>0</v>
      </c>
      <c r="Z218" s="257">
        <v>0.023</v>
      </c>
      <c r="AA218" s="258">
        <f aca="true" t="shared" si="33" ref="AA218:AA249">Z218*K218</f>
        <v>0.023</v>
      </c>
      <c r="AR218" s="172" t="s">
        <v>119</v>
      </c>
      <c r="AT218" s="172" t="s">
        <v>118</v>
      </c>
      <c r="AU218" s="172" t="s">
        <v>93</v>
      </c>
      <c r="AY218" s="172" t="s">
        <v>117</v>
      </c>
      <c r="BE218" s="259">
        <f aca="true" t="shared" si="34" ref="BE218:BE249">IF(U218="základní",N218,0)</f>
        <v>0</v>
      </c>
      <c r="BF218" s="259">
        <f aca="true" t="shared" si="35" ref="BF218:BF249">IF(U218="snížená",N218,0)</f>
        <v>0</v>
      </c>
      <c r="BG218" s="259">
        <f aca="true" t="shared" si="36" ref="BG218:BG249">IF(U218="zákl. přenesená",N218,0)</f>
        <v>0</v>
      </c>
      <c r="BH218" s="259">
        <f aca="true" t="shared" si="37" ref="BH218:BH249">IF(U218="sníž. přenesená",N218,0)</f>
        <v>0</v>
      </c>
      <c r="BI218" s="259">
        <f aca="true" t="shared" si="38" ref="BI218:BI249">IF(U218="nulová",N218,0)</f>
        <v>0</v>
      </c>
      <c r="BJ218" s="172" t="s">
        <v>16</v>
      </c>
      <c r="BK218" s="259">
        <f aca="true" t="shared" si="39" ref="BK218:BK249">ROUND(L218*K218,2)</f>
        <v>0</v>
      </c>
      <c r="BL218" s="172" t="s">
        <v>119</v>
      </c>
      <c r="BM218" s="172" t="s">
        <v>4882</v>
      </c>
    </row>
    <row r="219" spans="2:65" s="182" customFormat="1" ht="25.5" customHeight="1">
      <c r="B219" s="183"/>
      <c r="C219" s="151" t="s">
        <v>534</v>
      </c>
      <c r="D219" s="151" t="s">
        <v>118</v>
      </c>
      <c r="E219" s="152" t="s">
        <v>4883</v>
      </c>
      <c r="F219" s="341" t="s">
        <v>4884</v>
      </c>
      <c r="G219" s="341"/>
      <c r="H219" s="341"/>
      <c r="I219" s="341"/>
      <c r="J219" s="153" t="s">
        <v>238</v>
      </c>
      <c r="K219" s="154">
        <v>1</v>
      </c>
      <c r="L219" s="342"/>
      <c r="M219" s="342"/>
      <c r="N219" s="343">
        <f t="shared" si="30"/>
        <v>0</v>
      </c>
      <c r="O219" s="343"/>
      <c r="P219" s="343"/>
      <c r="Q219" s="343"/>
      <c r="R219" s="186"/>
      <c r="T219" s="254" t="s">
        <v>5</v>
      </c>
      <c r="U219" s="255" t="s">
        <v>36</v>
      </c>
      <c r="V219" s="256"/>
      <c r="W219" s="257">
        <f t="shared" si="31"/>
        <v>0</v>
      </c>
      <c r="X219" s="257">
        <v>0</v>
      </c>
      <c r="Y219" s="257">
        <f t="shared" si="32"/>
        <v>0</v>
      </c>
      <c r="Z219" s="257">
        <v>0.031</v>
      </c>
      <c r="AA219" s="258">
        <f t="shared" si="33"/>
        <v>0.031</v>
      </c>
      <c r="AR219" s="172" t="s">
        <v>119</v>
      </c>
      <c r="AT219" s="172" t="s">
        <v>118</v>
      </c>
      <c r="AU219" s="172" t="s">
        <v>93</v>
      </c>
      <c r="AY219" s="172" t="s">
        <v>117</v>
      </c>
      <c r="BE219" s="259">
        <f t="shared" si="34"/>
        <v>0</v>
      </c>
      <c r="BF219" s="259">
        <f t="shared" si="35"/>
        <v>0</v>
      </c>
      <c r="BG219" s="259">
        <f t="shared" si="36"/>
        <v>0</v>
      </c>
      <c r="BH219" s="259">
        <f t="shared" si="37"/>
        <v>0</v>
      </c>
      <c r="BI219" s="259">
        <f t="shared" si="38"/>
        <v>0</v>
      </c>
      <c r="BJ219" s="172" t="s">
        <v>16</v>
      </c>
      <c r="BK219" s="259">
        <f t="shared" si="39"/>
        <v>0</v>
      </c>
      <c r="BL219" s="172" t="s">
        <v>119</v>
      </c>
      <c r="BM219" s="172" t="s">
        <v>4885</v>
      </c>
    </row>
    <row r="220" spans="2:65" s="182" customFormat="1" ht="25.5" customHeight="1">
      <c r="B220" s="183"/>
      <c r="C220" s="151" t="s">
        <v>538</v>
      </c>
      <c r="D220" s="151" t="s">
        <v>118</v>
      </c>
      <c r="E220" s="152" t="s">
        <v>4886</v>
      </c>
      <c r="F220" s="341" t="s">
        <v>4887</v>
      </c>
      <c r="G220" s="341"/>
      <c r="H220" s="341"/>
      <c r="I220" s="341"/>
      <c r="J220" s="153" t="s">
        <v>238</v>
      </c>
      <c r="K220" s="154">
        <v>1</v>
      </c>
      <c r="L220" s="342"/>
      <c r="M220" s="342"/>
      <c r="N220" s="343">
        <f t="shared" si="30"/>
        <v>0</v>
      </c>
      <c r="O220" s="343"/>
      <c r="P220" s="343"/>
      <c r="Q220" s="343"/>
      <c r="R220" s="186"/>
      <c r="T220" s="254" t="s">
        <v>5</v>
      </c>
      <c r="U220" s="255" t="s">
        <v>36</v>
      </c>
      <c r="V220" s="256"/>
      <c r="W220" s="257">
        <f t="shared" si="31"/>
        <v>0</v>
      </c>
      <c r="X220" s="257">
        <v>0</v>
      </c>
      <c r="Y220" s="257">
        <f t="shared" si="32"/>
        <v>0</v>
      </c>
      <c r="Z220" s="257">
        <v>0.046</v>
      </c>
      <c r="AA220" s="258">
        <f t="shared" si="33"/>
        <v>0.046</v>
      </c>
      <c r="AR220" s="172" t="s">
        <v>119</v>
      </c>
      <c r="AT220" s="172" t="s">
        <v>118</v>
      </c>
      <c r="AU220" s="172" t="s">
        <v>93</v>
      </c>
      <c r="AY220" s="172" t="s">
        <v>117</v>
      </c>
      <c r="BE220" s="259">
        <f t="shared" si="34"/>
        <v>0</v>
      </c>
      <c r="BF220" s="259">
        <f t="shared" si="35"/>
        <v>0</v>
      </c>
      <c r="BG220" s="259">
        <f t="shared" si="36"/>
        <v>0</v>
      </c>
      <c r="BH220" s="259">
        <f t="shared" si="37"/>
        <v>0</v>
      </c>
      <c r="BI220" s="259">
        <f t="shared" si="38"/>
        <v>0</v>
      </c>
      <c r="BJ220" s="172" t="s">
        <v>16</v>
      </c>
      <c r="BK220" s="259">
        <f t="shared" si="39"/>
        <v>0</v>
      </c>
      <c r="BL220" s="172" t="s">
        <v>119</v>
      </c>
      <c r="BM220" s="172" t="s">
        <v>4888</v>
      </c>
    </row>
    <row r="221" spans="2:65" s="182" customFormat="1" ht="25.5" customHeight="1">
      <c r="B221" s="183"/>
      <c r="C221" s="151" t="s">
        <v>542</v>
      </c>
      <c r="D221" s="151" t="s">
        <v>118</v>
      </c>
      <c r="E221" s="152" t="s">
        <v>4889</v>
      </c>
      <c r="F221" s="341" t="s">
        <v>4890</v>
      </c>
      <c r="G221" s="341"/>
      <c r="H221" s="341"/>
      <c r="I221" s="341"/>
      <c r="J221" s="153" t="s">
        <v>238</v>
      </c>
      <c r="K221" s="154">
        <v>1</v>
      </c>
      <c r="L221" s="342"/>
      <c r="M221" s="342"/>
      <c r="N221" s="343">
        <f t="shared" si="30"/>
        <v>0</v>
      </c>
      <c r="O221" s="343"/>
      <c r="P221" s="343"/>
      <c r="Q221" s="343"/>
      <c r="R221" s="186"/>
      <c r="T221" s="254" t="s">
        <v>5</v>
      </c>
      <c r="U221" s="255" t="s">
        <v>36</v>
      </c>
      <c r="V221" s="256"/>
      <c r="W221" s="257">
        <f t="shared" si="31"/>
        <v>0</v>
      </c>
      <c r="X221" s="257">
        <v>0</v>
      </c>
      <c r="Y221" s="257">
        <f t="shared" si="32"/>
        <v>0</v>
      </c>
      <c r="Z221" s="257">
        <v>0.022</v>
      </c>
      <c r="AA221" s="258">
        <f t="shared" si="33"/>
        <v>0.022</v>
      </c>
      <c r="AR221" s="172" t="s">
        <v>119</v>
      </c>
      <c r="AT221" s="172" t="s">
        <v>118</v>
      </c>
      <c r="AU221" s="172" t="s">
        <v>93</v>
      </c>
      <c r="AY221" s="172" t="s">
        <v>117</v>
      </c>
      <c r="BE221" s="259">
        <f t="shared" si="34"/>
        <v>0</v>
      </c>
      <c r="BF221" s="259">
        <f t="shared" si="35"/>
        <v>0</v>
      </c>
      <c r="BG221" s="259">
        <f t="shared" si="36"/>
        <v>0</v>
      </c>
      <c r="BH221" s="259">
        <f t="shared" si="37"/>
        <v>0</v>
      </c>
      <c r="BI221" s="259">
        <f t="shared" si="38"/>
        <v>0</v>
      </c>
      <c r="BJ221" s="172" t="s">
        <v>16</v>
      </c>
      <c r="BK221" s="259">
        <f t="shared" si="39"/>
        <v>0</v>
      </c>
      <c r="BL221" s="172" t="s">
        <v>119</v>
      </c>
      <c r="BM221" s="172" t="s">
        <v>4891</v>
      </c>
    </row>
    <row r="222" spans="2:65" s="182" customFormat="1" ht="25.5" customHeight="1">
      <c r="B222" s="183"/>
      <c r="C222" s="151" t="s">
        <v>546</v>
      </c>
      <c r="D222" s="151" t="s">
        <v>118</v>
      </c>
      <c r="E222" s="152" t="s">
        <v>4892</v>
      </c>
      <c r="F222" s="341" t="s">
        <v>4893</v>
      </c>
      <c r="G222" s="341"/>
      <c r="H222" s="341"/>
      <c r="I222" s="341"/>
      <c r="J222" s="153" t="s">
        <v>238</v>
      </c>
      <c r="K222" s="154">
        <v>1</v>
      </c>
      <c r="L222" s="342"/>
      <c r="M222" s="342"/>
      <c r="N222" s="343">
        <f t="shared" si="30"/>
        <v>0</v>
      </c>
      <c r="O222" s="343"/>
      <c r="P222" s="343"/>
      <c r="Q222" s="343"/>
      <c r="R222" s="186"/>
      <c r="T222" s="254" t="s">
        <v>5</v>
      </c>
      <c r="U222" s="255" t="s">
        <v>36</v>
      </c>
      <c r="V222" s="256"/>
      <c r="W222" s="257">
        <f t="shared" si="31"/>
        <v>0</v>
      </c>
      <c r="X222" s="257">
        <v>0</v>
      </c>
      <c r="Y222" s="257">
        <f t="shared" si="32"/>
        <v>0</v>
      </c>
      <c r="Z222" s="257">
        <v>0.033</v>
      </c>
      <c r="AA222" s="258">
        <f t="shared" si="33"/>
        <v>0.033</v>
      </c>
      <c r="AR222" s="172" t="s">
        <v>119</v>
      </c>
      <c r="AT222" s="172" t="s">
        <v>118</v>
      </c>
      <c r="AU222" s="172" t="s">
        <v>93</v>
      </c>
      <c r="AY222" s="172" t="s">
        <v>117</v>
      </c>
      <c r="BE222" s="259">
        <f t="shared" si="34"/>
        <v>0</v>
      </c>
      <c r="BF222" s="259">
        <f t="shared" si="35"/>
        <v>0</v>
      </c>
      <c r="BG222" s="259">
        <f t="shared" si="36"/>
        <v>0</v>
      </c>
      <c r="BH222" s="259">
        <f t="shared" si="37"/>
        <v>0</v>
      </c>
      <c r="BI222" s="259">
        <f t="shared" si="38"/>
        <v>0</v>
      </c>
      <c r="BJ222" s="172" t="s">
        <v>16</v>
      </c>
      <c r="BK222" s="259">
        <f t="shared" si="39"/>
        <v>0</v>
      </c>
      <c r="BL222" s="172" t="s">
        <v>119</v>
      </c>
      <c r="BM222" s="172" t="s">
        <v>4894</v>
      </c>
    </row>
    <row r="223" spans="2:65" s="182" customFormat="1" ht="25.5" customHeight="1">
      <c r="B223" s="183"/>
      <c r="C223" s="151" t="s">
        <v>550</v>
      </c>
      <c r="D223" s="151" t="s">
        <v>118</v>
      </c>
      <c r="E223" s="152" t="s">
        <v>4895</v>
      </c>
      <c r="F223" s="341" t="s">
        <v>4896</v>
      </c>
      <c r="G223" s="341"/>
      <c r="H223" s="341"/>
      <c r="I223" s="341"/>
      <c r="J223" s="153" t="s">
        <v>238</v>
      </c>
      <c r="K223" s="154">
        <v>1</v>
      </c>
      <c r="L223" s="342"/>
      <c r="M223" s="342"/>
      <c r="N223" s="343">
        <f t="shared" si="30"/>
        <v>0</v>
      </c>
      <c r="O223" s="343"/>
      <c r="P223" s="343"/>
      <c r="Q223" s="343"/>
      <c r="R223" s="186"/>
      <c r="T223" s="254" t="s">
        <v>5</v>
      </c>
      <c r="U223" s="255" t="s">
        <v>36</v>
      </c>
      <c r="V223" s="256"/>
      <c r="W223" s="257">
        <f t="shared" si="31"/>
        <v>0</v>
      </c>
      <c r="X223" s="257">
        <v>0</v>
      </c>
      <c r="Y223" s="257">
        <f t="shared" si="32"/>
        <v>0</v>
      </c>
      <c r="Z223" s="257">
        <v>0.046</v>
      </c>
      <c r="AA223" s="258">
        <f t="shared" si="33"/>
        <v>0.046</v>
      </c>
      <c r="AR223" s="172" t="s">
        <v>119</v>
      </c>
      <c r="AT223" s="172" t="s">
        <v>118</v>
      </c>
      <c r="AU223" s="172" t="s">
        <v>93</v>
      </c>
      <c r="AY223" s="172" t="s">
        <v>117</v>
      </c>
      <c r="BE223" s="259">
        <f t="shared" si="34"/>
        <v>0</v>
      </c>
      <c r="BF223" s="259">
        <f t="shared" si="35"/>
        <v>0</v>
      </c>
      <c r="BG223" s="259">
        <f t="shared" si="36"/>
        <v>0</v>
      </c>
      <c r="BH223" s="259">
        <f t="shared" si="37"/>
        <v>0</v>
      </c>
      <c r="BI223" s="259">
        <f t="shared" si="38"/>
        <v>0</v>
      </c>
      <c r="BJ223" s="172" t="s">
        <v>16</v>
      </c>
      <c r="BK223" s="259">
        <f t="shared" si="39"/>
        <v>0</v>
      </c>
      <c r="BL223" s="172" t="s">
        <v>119</v>
      </c>
      <c r="BM223" s="172" t="s">
        <v>4897</v>
      </c>
    </row>
    <row r="224" spans="2:65" s="182" customFormat="1" ht="25.5" customHeight="1">
      <c r="B224" s="183"/>
      <c r="C224" s="151" t="s">
        <v>554</v>
      </c>
      <c r="D224" s="151" t="s">
        <v>118</v>
      </c>
      <c r="E224" s="152" t="s">
        <v>4898</v>
      </c>
      <c r="F224" s="341" t="s">
        <v>4899</v>
      </c>
      <c r="G224" s="341"/>
      <c r="H224" s="341"/>
      <c r="I224" s="341"/>
      <c r="J224" s="153" t="s">
        <v>238</v>
      </c>
      <c r="K224" s="154">
        <v>1</v>
      </c>
      <c r="L224" s="342"/>
      <c r="M224" s="342"/>
      <c r="N224" s="343">
        <f t="shared" si="30"/>
        <v>0</v>
      </c>
      <c r="O224" s="343"/>
      <c r="P224" s="343"/>
      <c r="Q224" s="343"/>
      <c r="R224" s="186"/>
      <c r="T224" s="254" t="s">
        <v>5</v>
      </c>
      <c r="U224" s="255" t="s">
        <v>36</v>
      </c>
      <c r="V224" s="256"/>
      <c r="W224" s="257">
        <f t="shared" si="31"/>
        <v>0</v>
      </c>
      <c r="X224" s="257">
        <v>0</v>
      </c>
      <c r="Y224" s="257">
        <f t="shared" si="32"/>
        <v>0</v>
      </c>
      <c r="Z224" s="257">
        <v>0.066</v>
      </c>
      <c r="AA224" s="258">
        <f t="shared" si="33"/>
        <v>0.066</v>
      </c>
      <c r="AR224" s="172" t="s">
        <v>119</v>
      </c>
      <c r="AT224" s="172" t="s">
        <v>118</v>
      </c>
      <c r="AU224" s="172" t="s">
        <v>93</v>
      </c>
      <c r="AY224" s="172" t="s">
        <v>117</v>
      </c>
      <c r="BE224" s="259">
        <f t="shared" si="34"/>
        <v>0</v>
      </c>
      <c r="BF224" s="259">
        <f t="shared" si="35"/>
        <v>0</v>
      </c>
      <c r="BG224" s="259">
        <f t="shared" si="36"/>
        <v>0</v>
      </c>
      <c r="BH224" s="259">
        <f t="shared" si="37"/>
        <v>0</v>
      </c>
      <c r="BI224" s="259">
        <f t="shared" si="38"/>
        <v>0</v>
      </c>
      <c r="BJ224" s="172" t="s">
        <v>16</v>
      </c>
      <c r="BK224" s="259">
        <f t="shared" si="39"/>
        <v>0</v>
      </c>
      <c r="BL224" s="172" t="s">
        <v>119</v>
      </c>
      <c r="BM224" s="172" t="s">
        <v>4900</v>
      </c>
    </row>
    <row r="225" spans="2:65" s="182" customFormat="1" ht="25.5" customHeight="1">
      <c r="B225" s="183"/>
      <c r="C225" s="151" t="s">
        <v>558</v>
      </c>
      <c r="D225" s="151" t="s">
        <v>118</v>
      </c>
      <c r="E225" s="152" t="s">
        <v>4901</v>
      </c>
      <c r="F225" s="341" t="s">
        <v>4902</v>
      </c>
      <c r="G225" s="341"/>
      <c r="H225" s="341"/>
      <c r="I225" s="341"/>
      <c r="J225" s="153" t="s">
        <v>238</v>
      </c>
      <c r="K225" s="154">
        <v>1</v>
      </c>
      <c r="L225" s="342"/>
      <c r="M225" s="342"/>
      <c r="N225" s="343">
        <f t="shared" si="30"/>
        <v>0</v>
      </c>
      <c r="O225" s="343"/>
      <c r="P225" s="343"/>
      <c r="Q225" s="343"/>
      <c r="R225" s="186"/>
      <c r="T225" s="254" t="s">
        <v>5</v>
      </c>
      <c r="U225" s="255" t="s">
        <v>36</v>
      </c>
      <c r="V225" s="256"/>
      <c r="W225" s="257">
        <f t="shared" si="31"/>
        <v>0</v>
      </c>
      <c r="X225" s="257">
        <v>0</v>
      </c>
      <c r="Y225" s="257">
        <f t="shared" si="32"/>
        <v>0</v>
      </c>
      <c r="Z225" s="257">
        <v>0.049</v>
      </c>
      <c r="AA225" s="258">
        <f t="shared" si="33"/>
        <v>0.049</v>
      </c>
      <c r="AR225" s="172" t="s">
        <v>119</v>
      </c>
      <c r="AT225" s="172" t="s">
        <v>118</v>
      </c>
      <c r="AU225" s="172" t="s">
        <v>93</v>
      </c>
      <c r="AY225" s="172" t="s">
        <v>117</v>
      </c>
      <c r="BE225" s="259">
        <f t="shared" si="34"/>
        <v>0</v>
      </c>
      <c r="BF225" s="259">
        <f t="shared" si="35"/>
        <v>0</v>
      </c>
      <c r="BG225" s="259">
        <f t="shared" si="36"/>
        <v>0</v>
      </c>
      <c r="BH225" s="259">
        <f t="shared" si="37"/>
        <v>0</v>
      </c>
      <c r="BI225" s="259">
        <f t="shared" si="38"/>
        <v>0</v>
      </c>
      <c r="BJ225" s="172" t="s">
        <v>16</v>
      </c>
      <c r="BK225" s="259">
        <f t="shared" si="39"/>
        <v>0</v>
      </c>
      <c r="BL225" s="172" t="s">
        <v>119</v>
      </c>
      <c r="BM225" s="172" t="s">
        <v>4903</v>
      </c>
    </row>
    <row r="226" spans="2:65" s="182" customFormat="1" ht="25.5" customHeight="1">
      <c r="B226" s="183"/>
      <c r="C226" s="151" t="s">
        <v>562</v>
      </c>
      <c r="D226" s="151" t="s">
        <v>118</v>
      </c>
      <c r="E226" s="152" t="s">
        <v>4904</v>
      </c>
      <c r="F226" s="341" t="s">
        <v>4905</v>
      </c>
      <c r="G226" s="341"/>
      <c r="H226" s="341"/>
      <c r="I226" s="341"/>
      <c r="J226" s="153" t="s">
        <v>238</v>
      </c>
      <c r="K226" s="154">
        <v>1</v>
      </c>
      <c r="L226" s="342"/>
      <c r="M226" s="342"/>
      <c r="N226" s="343">
        <f t="shared" si="30"/>
        <v>0</v>
      </c>
      <c r="O226" s="343"/>
      <c r="P226" s="343"/>
      <c r="Q226" s="343"/>
      <c r="R226" s="186"/>
      <c r="T226" s="254" t="s">
        <v>5</v>
      </c>
      <c r="U226" s="255" t="s">
        <v>36</v>
      </c>
      <c r="V226" s="256"/>
      <c r="W226" s="257">
        <f t="shared" si="31"/>
        <v>0</v>
      </c>
      <c r="X226" s="257">
        <v>0</v>
      </c>
      <c r="Y226" s="257">
        <f t="shared" si="32"/>
        <v>0</v>
      </c>
      <c r="Z226" s="257">
        <v>0.066</v>
      </c>
      <c r="AA226" s="258">
        <f t="shared" si="33"/>
        <v>0.066</v>
      </c>
      <c r="AR226" s="172" t="s">
        <v>119</v>
      </c>
      <c r="AT226" s="172" t="s">
        <v>118</v>
      </c>
      <c r="AU226" s="172" t="s">
        <v>93</v>
      </c>
      <c r="AY226" s="172" t="s">
        <v>117</v>
      </c>
      <c r="BE226" s="259">
        <f t="shared" si="34"/>
        <v>0</v>
      </c>
      <c r="BF226" s="259">
        <f t="shared" si="35"/>
        <v>0</v>
      </c>
      <c r="BG226" s="259">
        <f t="shared" si="36"/>
        <v>0</v>
      </c>
      <c r="BH226" s="259">
        <f t="shared" si="37"/>
        <v>0</v>
      </c>
      <c r="BI226" s="259">
        <f t="shared" si="38"/>
        <v>0</v>
      </c>
      <c r="BJ226" s="172" t="s">
        <v>16</v>
      </c>
      <c r="BK226" s="259">
        <f t="shared" si="39"/>
        <v>0</v>
      </c>
      <c r="BL226" s="172" t="s">
        <v>119</v>
      </c>
      <c r="BM226" s="172" t="s">
        <v>4906</v>
      </c>
    </row>
    <row r="227" spans="2:65" s="182" customFormat="1" ht="25.5" customHeight="1">
      <c r="B227" s="183"/>
      <c r="C227" s="151" t="s">
        <v>566</v>
      </c>
      <c r="D227" s="151" t="s">
        <v>118</v>
      </c>
      <c r="E227" s="152" t="s">
        <v>4907</v>
      </c>
      <c r="F227" s="341" t="s">
        <v>4908</v>
      </c>
      <c r="G227" s="341"/>
      <c r="H227" s="341"/>
      <c r="I227" s="341"/>
      <c r="J227" s="153" t="s">
        <v>238</v>
      </c>
      <c r="K227" s="154">
        <v>1</v>
      </c>
      <c r="L227" s="342"/>
      <c r="M227" s="342"/>
      <c r="N227" s="343">
        <f t="shared" si="30"/>
        <v>0</v>
      </c>
      <c r="O227" s="343"/>
      <c r="P227" s="343"/>
      <c r="Q227" s="343"/>
      <c r="R227" s="186"/>
      <c r="T227" s="254" t="s">
        <v>5</v>
      </c>
      <c r="U227" s="255" t="s">
        <v>36</v>
      </c>
      <c r="V227" s="256"/>
      <c r="W227" s="257">
        <f t="shared" si="31"/>
        <v>0</v>
      </c>
      <c r="X227" s="257">
        <v>0</v>
      </c>
      <c r="Y227" s="257">
        <f t="shared" si="32"/>
        <v>0</v>
      </c>
      <c r="Z227" s="257">
        <v>0.099</v>
      </c>
      <c r="AA227" s="258">
        <f t="shared" si="33"/>
        <v>0.099</v>
      </c>
      <c r="AR227" s="172" t="s">
        <v>119</v>
      </c>
      <c r="AT227" s="172" t="s">
        <v>118</v>
      </c>
      <c r="AU227" s="172" t="s">
        <v>93</v>
      </c>
      <c r="AY227" s="172" t="s">
        <v>117</v>
      </c>
      <c r="BE227" s="259">
        <f t="shared" si="34"/>
        <v>0</v>
      </c>
      <c r="BF227" s="259">
        <f t="shared" si="35"/>
        <v>0</v>
      </c>
      <c r="BG227" s="259">
        <f t="shared" si="36"/>
        <v>0</v>
      </c>
      <c r="BH227" s="259">
        <f t="shared" si="37"/>
        <v>0</v>
      </c>
      <c r="BI227" s="259">
        <f t="shared" si="38"/>
        <v>0</v>
      </c>
      <c r="BJ227" s="172" t="s">
        <v>16</v>
      </c>
      <c r="BK227" s="259">
        <f t="shared" si="39"/>
        <v>0</v>
      </c>
      <c r="BL227" s="172" t="s">
        <v>119</v>
      </c>
      <c r="BM227" s="172" t="s">
        <v>4909</v>
      </c>
    </row>
    <row r="228" spans="2:65" s="182" customFormat="1" ht="38.25" customHeight="1">
      <c r="B228" s="183"/>
      <c r="C228" s="151" t="s">
        <v>570</v>
      </c>
      <c r="D228" s="151" t="s">
        <v>118</v>
      </c>
      <c r="E228" s="152" t="s">
        <v>4910</v>
      </c>
      <c r="F228" s="341" t="s">
        <v>4911</v>
      </c>
      <c r="G228" s="341"/>
      <c r="H228" s="341"/>
      <c r="I228" s="341"/>
      <c r="J228" s="153" t="s">
        <v>238</v>
      </c>
      <c r="K228" s="154">
        <v>1</v>
      </c>
      <c r="L228" s="342"/>
      <c r="M228" s="342"/>
      <c r="N228" s="343">
        <f t="shared" si="30"/>
        <v>0</v>
      </c>
      <c r="O228" s="343"/>
      <c r="P228" s="343"/>
      <c r="Q228" s="343"/>
      <c r="R228" s="186"/>
      <c r="T228" s="254" t="s">
        <v>5</v>
      </c>
      <c r="U228" s="255" t="s">
        <v>36</v>
      </c>
      <c r="V228" s="256"/>
      <c r="W228" s="257">
        <f t="shared" si="31"/>
        <v>0</v>
      </c>
      <c r="X228" s="257">
        <v>0</v>
      </c>
      <c r="Y228" s="257">
        <f t="shared" si="32"/>
        <v>0</v>
      </c>
      <c r="Z228" s="257">
        <v>0.033</v>
      </c>
      <c r="AA228" s="258">
        <f t="shared" si="33"/>
        <v>0.033</v>
      </c>
      <c r="AR228" s="172" t="s">
        <v>119</v>
      </c>
      <c r="AT228" s="172" t="s">
        <v>118</v>
      </c>
      <c r="AU228" s="172" t="s">
        <v>93</v>
      </c>
      <c r="AY228" s="172" t="s">
        <v>117</v>
      </c>
      <c r="BE228" s="259">
        <f t="shared" si="34"/>
        <v>0</v>
      </c>
      <c r="BF228" s="259">
        <f t="shared" si="35"/>
        <v>0</v>
      </c>
      <c r="BG228" s="259">
        <f t="shared" si="36"/>
        <v>0</v>
      </c>
      <c r="BH228" s="259">
        <f t="shared" si="37"/>
        <v>0</v>
      </c>
      <c r="BI228" s="259">
        <f t="shared" si="38"/>
        <v>0</v>
      </c>
      <c r="BJ228" s="172" t="s">
        <v>16</v>
      </c>
      <c r="BK228" s="259">
        <f t="shared" si="39"/>
        <v>0</v>
      </c>
      <c r="BL228" s="172" t="s">
        <v>119</v>
      </c>
      <c r="BM228" s="172" t="s">
        <v>4912</v>
      </c>
    </row>
    <row r="229" spans="2:65" s="182" customFormat="1" ht="25.5" customHeight="1">
      <c r="B229" s="183"/>
      <c r="C229" s="151" t="s">
        <v>574</v>
      </c>
      <c r="D229" s="151" t="s">
        <v>118</v>
      </c>
      <c r="E229" s="152" t="s">
        <v>4913</v>
      </c>
      <c r="F229" s="341" t="s">
        <v>4914</v>
      </c>
      <c r="G229" s="341"/>
      <c r="H229" s="341"/>
      <c r="I229" s="341"/>
      <c r="J229" s="153" t="s">
        <v>238</v>
      </c>
      <c r="K229" s="154">
        <v>1</v>
      </c>
      <c r="L229" s="342"/>
      <c r="M229" s="342"/>
      <c r="N229" s="343">
        <f t="shared" si="30"/>
        <v>0</v>
      </c>
      <c r="O229" s="343"/>
      <c r="P229" s="343"/>
      <c r="Q229" s="343"/>
      <c r="R229" s="186"/>
      <c r="T229" s="254" t="s">
        <v>5</v>
      </c>
      <c r="U229" s="255" t="s">
        <v>36</v>
      </c>
      <c r="V229" s="256"/>
      <c r="W229" s="257">
        <f t="shared" si="31"/>
        <v>0</v>
      </c>
      <c r="X229" s="257">
        <v>0</v>
      </c>
      <c r="Y229" s="257">
        <f t="shared" si="32"/>
        <v>0</v>
      </c>
      <c r="Z229" s="257">
        <v>0.087</v>
      </c>
      <c r="AA229" s="258">
        <f t="shared" si="33"/>
        <v>0.087</v>
      </c>
      <c r="AR229" s="172" t="s">
        <v>119</v>
      </c>
      <c r="AT229" s="172" t="s">
        <v>118</v>
      </c>
      <c r="AU229" s="172" t="s">
        <v>93</v>
      </c>
      <c r="AY229" s="172" t="s">
        <v>117</v>
      </c>
      <c r="BE229" s="259">
        <f t="shared" si="34"/>
        <v>0</v>
      </c>
      <c r="BF229" s="259">
        <f t="shared" si="35"/>
        <v>0</v>
      </c>
      <c r="BG229" s="259">
        <f t="shared" si="36"/>
        <v>0</v>
      </c>
      <c r="BH229" s="259">
        <f t="shared" si="37"/>
        <v>0</v>
      </c>
      <c r="BI229" s="259">
        <f t="shared" si="38"/>
        <v>0</v>
      </c>
      <c r="BJ229" s="172" t="s">
        <v>16</v>
      </c>
      <c r="BK229" s="259">
        <f t="shared" si="39"/>
        <v>0</v>
      </c>
      <c r="BL229" s="172" t="s">
        <v>119</v>
      </c>
      <c r="BM229" s="172" t="s">
        <v>4915</v>
      </c>
    </row>
    <row r="230" spans="2:65" s="182" customFormat="1" ht="25.5" customHeight="1">
      <c r="B230" s="183"/>
      <c r="C230" s="151" t="s">
        <v>578</v>
      </c>
      <c r="D230" s="151" t="s">
        <v>118</v>
      </c>
      <c r="E230" s="152" t="s">
        <v>4916</v>
      </c>
      <c r="F230" s="341" t="s">
        <v>4917</v>
      </c>
      <c r="G230" s="341"/>
      <c r="H230" s="341"/>
      <c r="I230" s="341"/>
      <c r="J230" s="153" t="s">
        <v>238</v>
      </c>
      <c r="K230" s="154">
        <v>1</v>
      </c>
      <c r="L230" s="342"/>
      <c r="M230" s="342"/>
      <c r="N230" s="343">
        <f t="shared" si="30"/>
        <v>0</v>
      </c>
      <c r="O230" s="343"/>
      <c r="P230" s="343"/>
      <c r="Q230" s="343"/>
      <c r="R230" s="186"/>
      <c r="T230" s="254" t="s">
        <v>5</v>
      </c>
      <c r="U230" s="255" t="s">
        <v>36</v>
      </c>
      <c r="V230" s="256"/>
      <c r="W230" s="257">
        <f t="shared" si="31"/>
        <v>0</v>
      </c>
      <c r="X230" s="257">
        <v>0</v>
      </c>
      <c r="Y230" s="257">
        <f t="shared" si="32"/>
        <v>0</v>
      </c>
      <c r="Z230" s="257">
        <v>0.124</v>
      </c>
      <c r="AA230" s="258">
        <f t="shared" si="33"/>
        <v>0.124</v>
      </c>
      <c r="AR230" s="172" t="s">
        <v>119</v>
      </c>
      <c r="AT230" s="172" t="s">
        <v>118</v>
      </c>
      <c r="AU230" s="172" t="s">
        <v>93</v>
      </c>
      <c r="AY230" s="172" t="s">
        <v>117</v>
      </c>
      <c r="BE230" s="259">
        <f t="shared" si="34"/>
        <v>0</v>
      </c>
      <c r="BF230" s="259">
        <f t="shared" si="35"/>
        <v>0</v>
      </c>
      <c r="BG230" s="259">
        <f t="shared" si="36"/>
        <v>0</v>
      </c>
      <c r="BH230" s="259">
        <f t="shared" si="37"/>
        <v>0</v>
      </c>
      <c r="BI230" s="259">
        <f t="shared" si="38"/>
        <v>0</v>
      </c>
      <c r="BJ230" s="172" t="s">
        <v>16</v>
      </c>
      <c r="BK230" s="259">
        <f t="shared" si="39"/>
        <v>0</v>
      </c>
      <c r="BL230" s="172" t="s">
        <v>119</v>
      </c>
      <c r="BM230" s="172" t="s">
        <v>4918</v>
      </c>
    </row>
    <row r="231" spans="2:65" s="182" customFormat="1" ht="38.25" customHeight="1">
      <c r="B231" s="183"/>
      <c r="C231" s="151" t="s">
        <v>582</v>
      </c>
      <c r="D231" s="151" t="s">
        <v>118</v>
      </c>
      <c r="E231" s="152" t="s">
        <v>4919</v>
      </c>
      <c r="F231" s="341" t="s">
        <v>4920</v>
      </c>
      <c r="G231" s="341"/>
      <c r="H231" s="341"/>
      <c r="I231" s="341"/>
      <c r="J231" s="153" t="s">
        <v>238</v>
      </c>
      <c r="K231" s="154">
        <v>1</v>
      </c>
      <c r="L231" s="342"/>
      <c r="M231" s="342"/>
      <c r="N231" s="343">
        <f t="shared" si="30"/>
        <v>0</v>
      </c>
      <c r="O231" s="343"/>
      <c r="P231" s="343"/>
      <c r="Q231" s="343"/>
      <c r="R231" s="186"/>
      <c r="T231" s="254" t="s">
        <v>5</v>
      </c>
      <c r="U231" s="255" t="s">
        <v>36</v>
      </c>
      <c r="V231" s="256"/>
      <c r="W231" s="257">
        <f t="shared" si="31"/>
        <v>0</v>
      </c>
      <c r="X231" s="257">
        <v>0</v>
      </c>
      <c r="Y231" s="257">
        <f t="shared" si="32"/>
        <v>0</v>
      </c>
      <c r="Z231" s="257">
        <v>0.049</v>
      </c>
      <c r="AA231" s="258">
        <f t="shared" si="33"/>
        <v>0.049</v>
      </c>
      <c r="AR231" s="172" t="s">
        <v>119</v>
      </c>
      <c r="AT231" s="172" t="s">
        <v>118</v>
      </c>
      <c r="AU231" s="172" t="s">
        <v>93</v>
      </c>
      <c r="AY231" s="172" t="s">
        <v>117</v>
      </c>
      <c r="BE231" s="259">
        <f t="shared" si="34"/>
        <v>0</v>
      </c>
      <c r="BF231" s="259">
        <f t="shared" si="35"/>
        <v>0</v>
      </c>
      <c r="BG231" s="259">
        <f t="shared" si="36"/>
        <v>0</v>
      </c>
      <c r="BH231" s="259">
        <f t="shared" si="37"/>
        <v>0</v>
      </c>
      <c r="BI231" s="259">
        <f t="shared" si="38"/>
        <v>0</v>
      </c>
      <c r="BJ231" s="172" t="s">
        <v>16</v>
      </c>
      <c r="BK231" s="259">
        <f t="shared" si="39"/>
        <v>0</v>
      </c>
      <c r="BL231" s="172" t="s">
        <v>119</v>
      </c>
      <c r="BM231" s="172" t="s">
        <v>4921</v>
      </c>
    </row>
    <row r="232" spans="2:65" s="182" customFormat="1" ht="25.5" customHeight="1">
      <c r="B232" s="183"/>
      <c r="C232" s="151" t="s">
        <v>586</v>
      </c>
      <c r="D232" s="151" t="s">
        <v>118</v>
      </c>
      <c r="E232" s="152" t="s">
        <v>4922</v>
      </c>
      <c r="F232" s="341" t="s">
        <v>4923</v>
      </c>
      <c r="G232" s="341"/>
      <c r="H232" s="341"/>
      <c r="I232" s="341"/>
      <c r="J232" s="153" t="s">
        <v>238</v>
      </c>
      <c r="K232" s="154">
        <v>1</v>
      </c>
      <c r="L232" s="342"/>
      <c r="M232" s="342"/>
      <c r="N232" s="343">
        <f t="shared" si="30"/>
        <v>0</v>
      </c>
      <c r="O232" s="343"/>
      <c r="P232" s="343"/>
      <c r="Q232" s="343"/>
      <c r="R232" s="186"/>
      <c r="T232" s="254" t="s">
        <v>5</v>
      </c>
      <c r="U232" s="255" t="s">
        <v>36</v>
      </c>
      <c r="V232" s="256"/>
      <c r="W232" s="257">
        <f t="shared" si="31"/>
        <v>0</v>
      </c>
      <c r="X232" s="257">
        <v>0</v>
      </c>
      <c r="Y232" s="257">
        <f t="shared" si="32"/>
        <v>0</v>
      </c>
      <c r="Z232" s="257">
        <v>0.002</v>
      </c>
      <c r="AA232" s="258">
        <f t="shared" si="33"/>
        <v>0.002</v>
      </c>
      <c r="AR232" s="172" t="s">
        <v>119</v>
      </c>
      <c r="AT232" s="172" t="s">
        <v>118</v>
      </c>
      <c r="AU232" s="172" t="s">
        <v>93</v>
      </c>
      <c r="AY232" s="172" t="s">
        <v>117</v>
      </c>
      <c r="BE232" s="259">
        <f t="shared" si="34"/>
        <v>0</v>
      </c>
      <c r="BF232" s="259">
        <f t="shared" si="35"/>
        <v>0</v>
      </c>
      <c r="BG232" s="259">
        <f t="shared" si="36"/>
        <v>0</v>
      </c>
      <c r="BH232" s="259">
        <f t="shared" si="37"/>
        <v>0</v>
      </c>
      <c r="BI232" s="259">
        <f t="shared" si="38"/>
        <v>0</v>
      </c>
      <c r="BJ232" s="172" t="s">
        <v>16</v>
      </c>
      <c r="BK232" s="259">
        <f t="shared" si="39"/>
        <v>0</v>
      </c>
      <c r="BL232" s="172" t="s">
        <v>119</v>
      </c>
      <c r="BM232" s="172" t="s">
        <v>4924</v>
      </c>
    </row>
    <row r="233" spans="2:65" s="182" customFormat="1" ht="25.5" customHeight="1">
      <c r="B233" s="183"/>
      <c r="C233" s="151" t="s">
        <v>590</v>
      </c>
      <c r="D233" s="151" t="s">
        <v>118</v>
      </c>
      <c r="E233" s="152" t="s">
        <v>4925</v>
      </c>
      <c r="F233" s="341" t="s">
        <v>4926</v>
      </c>
      <c r="G233" s="341"/>
      <c r="H233" s="341"/>
      <c r="I233" s="341"/>
      <c r="J233" s="153" t="s">
        <v>238</v>
      </c>
      <c r="K233" s="154">
        <v>1</v>
      </c>
      <c r="L233" s="342"/>
      <c r="M233" s="342"/>
      <c r="N233" s="343">
        <f t="shared" si="30"/>
        <v>0</v>
      </c>
      <c r="O233" s="343"/>
      <c r="P233" s="343"/>
      <c r="Q233" s="343"/>
      <c r="R233" s="186"/>
      <c r="T233" s="254" t="s">
        <v>5</v>
      </c>
      <c r="U233" s="255" t="s">
        <v>36</v>
      </c>
      <c r="V233" s="256"/>
      <c r="W233" s="257">
        <f t="shared" si="31"/>
        <v>0</v>
      </c>
      <c r="X233" s="257">
        <v>0</v>
      </c>
      <c r="Y233" s="257">
        <f t="shared" si="32"/>
        <v>0</v>
      </c>
      <c r="Z233" s="257">
        <v>0.005</v>
      </c>
      <c r="AA233" s="258">
        <f t="shared" si="33"/>
        <v>0.005</v>
      </c>
      <c r="AR233" s="172" t="s">
        <v>119</v>
      </c>
      <c r="AT233" s="172" t="s">
        <v>118</v>
      </c>
      <c r="AU233" s="172" t="s">
        <v>93</v>
      </c>
      <c r="AY233" s="172" t="s">
        <v>117</v>
      </c>
      <c r="BE233" s="259">
        <f t="shared" si="34"/>
        <v>0</v>
      </c>
      <c r="BF233" s="259">
        <f t="shared" si="35"/>
        <v>0</v>
      </c>
      <c r="BG233" s="259">
        <f t="shared" si="36"/>
        <v>0</v>
      </c>
      <c r="BH233" s="259">
        <f t="shared" si="37"/>
        <v>0</v>
      </c>
      <c r="BI233" s="259">
        <f t="shared" si="38"/>
        <v>0</v>
      </c>
      <c r="BJ233" s="172" t="s">
        <v>16</v>
      </c>
      <c r="BK233" s="259">
        <f t="shared" si="39"/>
        <v>0</v>
      </c>
      <c r="BL233" s="172" t="s">
        <v>119</v>
      </c>
      <c r="BM233" s="172" t="s">
        <v>4927</v>
      </c>
    </row>
    <row r="234" spans="2:65" s="182" customFormat="1" ht="25.5" customHeight="1">
      <c r="B234" s="183"/>
      <c r="C234" s="151" t="s">
        <v>594</v>
      </c>
      <c r="D234" s="151" t="s">
        <v>118</v>
      </c>
      <c r="E234" s="152" t="s">
        <v>4928</v>
      </c>
      <c r="F234" s="341" t="s">
        <v>4929</v>
      </c>
      <c r="G234" s="341"/>
      <c r="H234" s="341"/>
      <c r="I234" s="341"/>
      <c r="J234" s="153" t="s">
        <v>238</v>
      </c>
      <c r="K234" s="154">
        <v>1</v>
      </c>
      <c r="L234" s="342"/>
      <c r="M234" s="342"/>
      <c r="N234" s="343">
        <f t="shared" si="30"/>
        <v>0</v>
      </c>
      <c r="O234" s="343"/>
      <c r="P234" s="343"/>
      <c r="Q234" s="343"/>
      <c r="R234" s="186"/>
      <c r="T234" s="254" t="s">
        <v>5</v>
      </c>
      <c r="U234" s="255" t="s">
        <v>36</v>
      </c>
      <c r="V234" s="256"/>
      <c r="W234" s="257">
        <f t="shared" si="31"/>
        <v>0</v>
      </c>
      <c r="X234" s="257">
        <v>0</v>
      </c>
      <c r="Y234" s="257">
        <f t="shared" si="32"/>
        <v>0</v>
      </c>
      <c r="Z234" s="257">
        <v>0.007</v>
      </c>
      <c r="AA234" s="258">
        <f t="shared" si="33"/>
        <v>0.007</v>
      </c>
      <c r="AR234" s="172" t="s">
        <v>119</v>
      </c>
      <c r="AT234" s="172" t="s">
        <v>118</v>
      </c>
      <c r="AU234" s="172" t="s">
        <v>93</v>
      </c>
      <c r="AY234" s="172" t="s">
        <v>117</v>
      </c>
      <c r="BE234" s="259">
        <f t="shared" si="34"/>
        <v>0</v>
      </c>
      <c r="BF234" s="259">
        <f t="shared" si="35"/>
        <v>0</v>
      </c>
      <c r="BG234" s="259">
        <f t="shared" si="36"/>
        <v>0</v>
      </c>
      <c r="BH234" s="259">
        <f t="shared" si="37"/>
        <v>0</v>
      </c>
      <c r="BI234" s="259">
        <f t="shared" si="38"/>
        <v>0</v>
      </c>
      <c r="BJ234" s="172" t="s">
        <v>16</v>
      </c>
      <c r="BK234" s="259">
        <f t="shared" si="39"/>
        <v>0</v>
      </c>
      <c r="BL234" s="172" t="s">
        <v>119</v>
      </c>
      <c r="BM234" s="172" t="s">
        <v>4930</v>
      </c>
    </row>
    <row r="235" spans="2:65" s="182" customFormat="1" ht="25.5" customHeight="1">
      <c r="B235" s="183"/>
      <c r="C235" s="151" t="s">
        <v>598</v>
      </c>
      <c r="D235" s="151" t="s">
        <v>118</v>
      </c>
      <c r="E235" s="152" t="s">
        <v>4931</v>
      </c>
      <c r="F235" s="341" t="s">
        <v>4932</v>
      </c>
      <c r="G235" s="341"/>
      <c r="H235" s="341"/>
      <c r="I235" s="341"/>
      <c r="J235" s="153" t="s">
        <v>238</v>
      </c>
      <c r="K235" s="154">
        <v>1</v>
      </c>
      <c r="L235" s="342"/>
      <c r="M235" s="342"/>
      <c r="N235" s="343">
        <f t="shared" si="30"/>
        <v>0</v>
      </c>
      <c r="O235" s="343"/>
      <c r="P235" s="343"/>
      <c r="Q235" s="343"/>
      <c r="R235" s="186"/>
      <c r="T235" s="254" t="s">
        <v>5</v>
      </c>
      <c r="U235" s="255" t="s">
        <v>36</v>
      </c>
      <c r="V235" s="256"/>
      <c r="W235" s="257">
        <f t="shared" si="31"/>
        <v>0</v>
      </c>
      <c r="X235" s="257">
        <v>0</v>
      </c>
      <c r="Y235" s="257">
        <f t="shared" si="32"/>
        <v>0</v>
      </c>
      <c r="Z235" s="257">
        <v>0.01</v>
      </c>
      <c r="AA235" s="258">
        <f t="shared" si="33"/>
        <v>0.01</v>
      </c>
      <c r="AR235" s="172" t="s">
        <v>119</v>
      </c>
      <c r="AT235" s="172" t="s">
        <v>118</v>
      </c>
      <c r="AU235" s="172" t="s">
        <v>93</v>
      </c>
      <c r="AY235" s="172" t="s">
        <v>117</v>
      </c>
      <c r="BE235" s="259">
        <f t="shared" si="34"/>
        <v>0</v>
      </c>
      <c r="BF235" s="259">
        <f t="shared" si="35"/>
        <v>0</v>
      </c>
      <c r="BG235" s="259">
        <f t="shared" si="36"/>
        <v>0</v>
      </c>
      <c r="BH235" s="259">
        <f t="shared" si="37"/>
        <v>0</v>
      </c>
      <c r="BI235" s="259">
        <f t="shared" si="38"/>
        <v>0</v>
      </c>
      <c r="BJ235" s="172" t="s">
        <v>16</v>
      </c>
      <c r="BK235" s="259">
        <f t="shared" si="39"/>
        <v>0</v>
      </c>
      <c r="BL235" s="172" t="s">
        <v>119</v>
      </c>
      <c r="BM235" s="172" t="s">
        <v>4933</v>
      </c>
    </row>
    <row r="236" spans="2:65" s="182" customFormat="1" ht="25.5" customHeight="1">
      <c r="B236" s="183"/>
      <c r="C236" s="151" t="s">
        <v>602</v>
      </c>
      <c r="D236" s="151" t="s">
        <v>118</v>
      </c>
      <c r="E236" s="152" t="s">
        <v>4934</v>
      </c>
      <c r="F236" s="341" t="s">
        <v>4935</v>
      </c>
      <c r="G236" s="341"/>
      <c r="H236" s="341"/>
      <c r="I236" s="341"/>
      <c r="J236" s="153" t="s">
        <v>238</v>
      </c>
      <c r="K236" s="154">
        <v>1</v>
      </c>
      <c r="L236" s="342"/>
      <c r="M236" s="342"/>
      <c r="N236" s="343">
        <f t="shared" si="30"/>
        <v>0</v>
      </c>
      <c r="O236" s="343"/>
      <c r="P236" s="343"/>
      <c r="Q236" s="343"/>
      <c r="R236" s="186"/>
      <c r="T236" s="254" t="s">
        <v>5</v>
      </c>
      <c r="U236" s="255" t="s">
        <v>36</v>
      </c>
      <c r="V236" s="256"/>
      <c r="W236" s="257">
        <f t="shared" si="31"/>
        <v>0</v>
      </c>
      <c r="X236" s="257">
        <v>0</v>
      </c>
      <c r="Y236" s="257">
        <f t="shared" si="32"/>
        <v>0</v>
      </c>
      <c r="Z236" s="257">
        <v>0.016</v>
      </c>
      <c r="AA236" s="258">
        <f t="shared" si="33"/>
        <v>0.016</v>
      </c>
      <c r="AR236" s="172" t="s">
        <v>119</v>
      </c>
      <c r="AT236" s="172" t="s">
        <v>118</v>
      </c>
      <c r="AU236" s="172" t="s">
        <v>93</v>
      </c>
      <c r="AY236" s="172" t="s">
        <v>117</v>
      </c>
      <c r="BE236" s="259">
        <f t="shared" si="34"/>
        <v>0</v>
      </c>
      <c r="BF236" s="259">
        <f t="shared" si="35"/>
        <v>0</v>
      </c>
      <c r="BG236" s="259">
        <f t="shared" si="36"/>
        <v>0</v>
      </c>
      <c r="BH236" s="259">
        <f t="shared" si="37"/>
        <v>0</v>
      </c>
      <c r="BI236" s="259">
        <f t="shared" si="38"/>
        <v>0</v>
      </c>
      <c r="BJ236" s="172" t="s">
        <v>16</v>
      </c>
      <c r="BK236" s="259">
        <f t="shared" si="39"/>
        <v>0</v>
      </c>
      <c r="BL236" s="172" t="s">
        <v>119</v>
      </c>
      <c r="BM236" s="172" t="s">
        <v>4936</v>
      </c>
    </row>
    <row r="237" spans="2:65" s="182" customFormat="1" ht="25.5" customHeight="1">
      <c r="B237" s="183"/>
      <c r="C237" s="151" t="s">
        <v>606</v>
      </c>
      <c r="D237" s="151" t="s">
        <v>118</v>
      </c>
      <c r="E237" s="152" t="s">
        <v>4937</v>
      </c>
      <c r="F237" s="341" t="s">
        <v>4938</v>
      </c>
      <c r="G237" s="341"/>
      <c r="H237" s="341"/>
      <c r="I237" s="341"/>
      <c r="J237" s="153" t="s">
        <v>238</v>
      </c>
      <c r="K237" s="154">
        <v>1</v>
      </c>
      <c r="L237" s="342"/>
      <c r="M237" s="342"/>
      <c r="N237" s="343">
        <f t="shared" si="30"/>
        <v>0</v>
      </c>
      <c r="O237" s="343"/>
      <c r="P237" s="343"/>
      <c r="Q237" s="343"/>
      <c r="R237" s="186"/>
      <c r="T237" s="254" t="s">
        <v>5</v>
      </c>
      <c r="U237" s="255" t="s">
        <v>36</v>
      </c>
      <c r="V237" s="256"/>
      <c r="W237" s="257">
        <f t="shared" si="31"/>
        <v>0</v>
      </c>
      <c r="X237" s="257">
        <v>0</v>
      </c>
      <c r="Y237" s="257">
        <f t="shared" si="32"/>
        <v>0</v>
      </c>
      <c r="Z237" s="257">
        <v>0.008</v>
      </c>
      <c r="AA237" s="258">
        <f t="shared" si="33"/>
        <v>0.008</v>
      </c>
      <c r="AR237" s="172" t="s">
        <v>119</v>
      </c>
      <c r="AT237" s="172" t="s">
        <v>118</v>
      </c>
      <c r="AU237" s="172" t="s">
        <v>93</v>
      </c>
      <c r="AY237" s="172" t="s">
        <v>117</v>
      </c>
      <c r="BE237" s="259">
        <f t="shared" si="34"/>
        <v>0</v>
      </c>
      <c r="BF237" s="259">
        <f t="shared" si="35"/>
        <v>0</v>
      </c>
      <c r="BG237" s="259">
        <f t="shared" si="36"/>
        <v>0</v>
      </c>
      <c r="BH237" s="259">
        <f t="shared" si="37"/>
        <v>0</v>
      </c>
      <c r="BI237" s="259">
        <f t="shared" si="38"/>
        <v>0</v>
      </c>
      <c r="BJ237" s="172" t="s">
        <v>16</v>
      </c>
      <c r="BK237" s="259">
        <f t="shared" si="39"/>
        <v>0</v>
      </c>
      <c r="BL237" s="172" t="s">
        <v>119</v>
      </c>
      <c r="BM237" s="172" t="s">
        <v>4939</v>
      </c>
    </row>
    <row r="238" spans="2:65" s="182" customFormat="1" ht="25.5" customHeight="1">
      <c r="B238" s="183"/>
      <c r="C238" s="151" t="s">
        <v>610</v>
      </c>
      <c r="D238" s="151" t="s">
        <v>118</v>
      </c>
      <c r="E238" s="152" t="s">
        <v>4940</v>
      </c>
      <c r="F238" s="341" t="s">
        <v>4941</v>
      </c>
      <c r="G238" s="341"/>
      <c r="H238" s="341"/>
      <c r="I238" s="341"/>
      <c r="J238" s="153" t="s">
        <v>238</v>
      </c>
      <c r="K238" s="154">
        <v>1</v>
      </c>
      <c r="L238" s="342"/>
      <c r="M238" s="342"/>
      <c r="N238" s="343">
        <f t="shared" si="30"/>
        <v>0</v>
      </c>
      <c r="O238" s="343"/>
      <c r="P238" s="343"/>
      <c r="Q238" s="343"/>
      <c r="R238" s="186"/>
      <c r="T238" s="254" t="s">
        <v>5</v>
      </c>
      <c r="U238" s="255" t="s">
        <v>36</v>
      </c>
      <c r="V238" s="256"/>
      <c r="W238" s="257">
        <f t="shared" si="31"/>
        <v>0</v>
      </c>
      <c r="X238" s="257">
        <v>0</v>
      </c>
      <c r="Y238" s="257">
        <f t="shared" si="32"/>
        <v>0</v>
      </c>
      <c r="Z238" s="257">
        <v>0.011</v>
      </c>
      <c r="AA238" s="258">
        <f t="shared" si="33"/>
        <v>0.011</v>
      </c>
      <c r="AR238" s="172" t="s">
        <v>119</v>
      </c>
      <c r="AT238" s="172" t="s">
        <v>118</v>
      </c>
      <c r="AU238" s="172" t="s">
        <v>93</v>
      </c>
      <c r="AY238" s="172" t="s">
        <v>117</v>
      </c>
      <c r="BE238" s="259">
        <f t="shared" si="34"/>
        <v>0</v>
      </c>
      <c r="BF238" s="259">
        <f t="shared" si="35"/>
        <v>0</v>
      </c>
      <c r="BG238" s="259">
        <f t="shared" si="36"/>
        <v>0</v>
      </c>
      <c r="BH238" s="259">
        <f t="shared" si="37"/>
        <v>0</v>
      </c>
      <c r="BI238" s="259">
        <f t="shared" si="38"/>
        <v>0</v>
      </c>
      <c r="BJ238" s="172" t="s">
        <v>16</v>
      </c>
      <c r="BK238" s="259">
        <f t="shared" si="39"/>
        <v>0</v>
      </c>
      <c r="BL238" s="172" t="s">
        <v>119</v>
      </c>
      <c r="BM238" s="172" t="s">
        <v>4942</v>
      </c>
    </row>
    <row r="239" spans="2:65" s="182" customFormat="1" ht="25.5" customHeight="1">
      <c r="B239" s="183"/>
      <c r="C239" s="151" t="s">
        <v>614</v>
      </c>
      <c r="D239" s="151" t="s">
        <v>118</v>
      </c>
      <c r="E239" s="152" t="s">
        <v>4943</v>
      </c>
      <c r="F239" s="341" t="s">
        <v>4944</v>
      </c>
      <c r="G239" s="341"/>
      <c r="H239" s="341"/>
      <c r="I239" s="341"/>
      <c r="J239" s="153" t="s">
        <v>238</v>
      </c>
      <c r="K239" s="154">
        <v>1</v>
      </c>
      <c r="L239" s="342"/>
      <c r="M239" s="342"/>
      <c r="N239" s="343">
        <f t="shared" si="30"/>
        <v>0</v>
      </c>
      <c r="O239" s="343"/>
      <c r="P239" s="343"/>
      <c r="Q239" s="343"/>
      <c r="R239" s="186"/>
      <c r="T239" s="254" t="s">
        <v>5</v>
      </c>
      <c r="U239" s="255" t="s">
        <v>36</v>
      </c>
      <c r="V239" s="256"/>
      <c r="W239" s="257">
        <f t="shared" si="31"/>
        <v>0</v>
      </c>
      <c r="X239" s="257">
        <v>0</v>
      </c>
      <c r="Y239" s="257">
        <f t="shared" si="32"/>
        <v>0</v>
      </c>
      <c r="Z239" s="257">
        <v>0.016</v>
      </c>
      <c r="AA239" s="258">
        <f t="shared" si="33"/>
        <v>0.016</v>
      </c>
      <c r="AR239" s="172" t="s">
        <v>119</v>
      </c>
      <c r="AT239" s="172" t="s">
        <v>118</v>
      </c>
      <c r="AU239" s="172" t="s">
        <v>93</v>
      </c>
      <c r="AY239" s="172" t="s">
        <v>117</v>
      </c>
      <c r="BE239" s="259">
        <f t="shared" si="34"/>
        <v>0</v>
      </c>
      <c r="BF239" s="259">
        <f t="shared" si="35"/>
        <v>0</v>
      </c>
      <c r="BG239" s="259">
        <f t="shared" si="36"/>
        <v>0</v>
      </c>
      <c r="BH239" s="259">
        <f t="shared" si="37"/>
        <v>0</v>
      </c>
      <c r="BI239" s="259">
        <f t="shared" si="38"/>
        <v>0</v>
      </c>
      <c r="BJ239" s="172" t="s">
        <v>16</v>
      </c>
      <c r="BK239" s="259">
        <f t="shared" si="39"/>
        <v>0</v>
      </c>
      <c r="BL239" s="172" t="s">
        <v>119</v>
      </c>
      <c r="BM239" s="172" t="s">
        <v>4945</v>
      </c>
    </row>
    <row r="240" spans="2:65" s="182" customFormat="1" ht="25.5" customHeight="1">
      <c r="B240" s="183"/>
      <c r="C240" s="151" t="s">
        <v>618</v>
      </c>
      <c r="D240" s="151" t="s">
        <v>118</v>
      </c>
      <c r="E240" s="152" t="s">
        <v>4946</v>
      </c>
      <c r="F240" s="341" t="s">
        <v>4947</v>
      </c>
      <c r="G240" s="341"/>
      <c r="H240" s="341"/>
      <c r="I240" s="341"/>
      <c r="J240" s="153" t="s">
        <v>238</v>
      </c>
      <c r="K240" s="154">
        <v>1</v>
      </c>
      <c r="L240" s="342"/>
      <c r="M240" s="342"/>
      <c r="N240" s="343">
        <f t="shared" si="30"/>
        <v>0</v>
      </c>
      <c r="O240" s="343"/>
      <c r="P240" s="343"/>
      <c r="Q240" s="343"/>
      <c r="R240" s="186"/>
      <c r="T240" s="254" t="s">
        <v>5</v>
      </c>
      <c r="U240" s="255" t="s">
        <v>36</v>
      </c>
      <c r="V240" s="256"/>
      <c r="W240" s="257">
        <f t="shared" si="31"/>
        <v>0</v>
      </c>
      <c r="X240" s="257">
        <v>0</v>
      </c>
      <c r="Y240" s="257">
        <f t="shared" si="32"/>
        <v>0</v>
      </c>
      <c r="Z240" s="257">
        <v>0.022</v>
      </c>
      <c r="AA240" s="258">
        <f t="shared" si="33"/>
        <v>0.022</v>
      </c>
      <c r="AR240" s="172" t="s">
        <v>119</v>
      </c>
      <c r="AT240" s="172" t="s">
        <v>118</v>
      </c>
      <c r="AU240" s="172" t="s">
        <v>93</v>
      </c>
      <c r="AY240" s="172" t="s">
        <v>117</v>
      </c>
      <c r="BE240" s="259">
        <f t="shared" si="34"/>
        <v>0</v>
      </c>
      <c r="BF240" s="259">
        <f t="shared" si="35"/>
        <v>0</v>
      </c>
      <c r="BG240" s="259">
        <f t="shared" si="36"/>
        <v>0</v>
      </c>
      <c r="BH240" s="259">
        <f t="shared" si="37"/>
        <v>0</v>
      </c>
      <c r="BI240" s="259">
        <f t="shared" si="38"/>
        <v>0</v>
      </c>
      <c r="BJ240" s="172" t="s">
        <v>16</v>
      </c>
      <c r="BK240" s="259">
        <f t="shared" si="39"/>
        <v>0</v>
      </c>
      <c r="BL240" s="172" t="s">
        <v>119</v>
      </c>
      <c r="BM240" s="172" t="s">
        <v>4948</v>
      </c>
    </row>
    <row r="241" spans="2:65" s="182" customFormat="1" ht="25.5" customHeight="1">
      <c r="B241" s="183"/>
      <c r="C241" s="151" t="s">
        <v>622</v>
      </c>
      <c r="D241" s="151" t="s">
        <v>118</v>
      </c>
      <c r="E241" s="152" t="s">
        <v>4949</v>
      </c>
      <c r="F241" s="341" t="s">
        <v>4950</v>
      </c>
      <c r="G241" s="341"/>
      <c r="H241" s="341"/>
      <c r="I241" s="341"/>
      <c r="J241" s="153" t="s">
        <v>238</v>
      </c>
      <c r="K241" s="154">
        <v>1</v>
      </c>
      <c r="L241" s="342"/>
      <c r="M241" s="342"/>
      <c r="N241" s="343">
        <f t="shared" si="30"/>
        <v>0</v>
      </c>
      <c r="O241" s="343"/>
      <c r="P241" s="343"/>
      <c r="Q241" s="343"/>
      <c r="R241" s="186"/>
      <c r="T241" s="254" t="s">
        <v>5</v>
      </c>
      <c r="U241" s="255" t="s">
        <v>36</v>
      </c>
      <c r="V241" s="256"/>
      <c r="W241" s="257">
        <f t="shared" si="31"/>
        <v>0</v>
      </c>
      <c r="X241" s="257">
        <v>0</v>
      </c>
      <c r="Y241" s="257">
        <f t="shared" si="32"/>
        <v>0</v>
      </c>
      <c r="Z241" s="257">
        <v>0.033</v>
      </c>
      <c r="AA241" s="258">
        <f t="shared" si="33"/>
        <v>0.033</v>
      </c>
      <c r="AR241" s="172" t="s">
        <v>119</v>
      </c>
      <c r="AT241" s="172" t="s">
        <v>118</v>
      </c>
      <c r="AU241" s="172" t="s">
        <v>93</v>
      </c>
      <c r="AY241" s="172" t="s">
        <v>117</v>
      </c>
      <c r="BE241" s="259">
        <f t="shared" si="34"/>
        <v>0</v>
      </c>
      <c r="BF241" s="259">
        <f t="shared" si="35"/>
        <v>0</v>
      </c>
      <c r="BG241" s="259">
        <f t="shared" si="36"/>
        <v>0</v>
      </c>
      <c r="BH241" s="259">
        <f t="shared" si="37"/>
        <v>0</v>
      </c>
      <c r="BI241" s="259">
        <f t="shared" si="38"/>
        <v>0</v>
      </c>
      <c r="BJ241" s="172" t="s">
        <v>16</v>
      </c>
      <c r="BK241" s="259">
        <f t="shared" si="39"/>
        <v>0</v>
      </c>
      <c r="BL241" s="172" t="s">
        <v>119</v>
      </c>
      <c r="BM241" s="172" t="s">
        <v>4951</v>
      </c>
    </row>
    <row r="242" spans="2:65" s="182" customFormat="1" ht="38.25" customHeight="1">
      <c r="B242" s="183"/>
      <c r="C242" s="151" t="s">
        <v>626</v>
      </c>
      <c r="D242" s="151" t="s">
        <v>118</v>
      </c>
      <c r="E242" s="152" t="s">
        <v>4952</v>
      </c>
      <c r="F242" s="341" t="s">
        <v>4953</v>
      </c>
      <c r="G242" s="341"/>
      <c r="H242" s="341"/>
      <c r="I242" s="341"/>
      <c r="J242" s="153" t="s">
        <v>238</v>
      </c>
      <c r="K242" s="154">
        <v>1</v>
      </c>
      <c r="L242" s="342"/>
      <c r="M242" s="342"/>
      <c r="N242" s="343">
        <f t="shared" si="30"/>
        <v>0</v>
      </c>
      <c r="O242" s="343"/>
      <c r="P242" s="343"/>
      <c r="Q242" s="343"/>
      <c r="R242" s="186"/>
      <c r="T242" s="254" t="s">
        <v>5</v>
      </c>
      <c r="U242" s="255" t="s">
        <v>36</v>
      </c>
      <c r="V242" s="256"/>
      <c r="W242" s="257">
        <f t="shared" si="31"/>
        <v>0</v>
      </c>
      <c r="X242" s="257">
        <v>0</v>
      </c>
      <c r="Y242" s="257">
        <f t="shared" si="32"/>
        <v>0</v>
      </c>
      <c r="Z242" s="257">
        <v>0.011</v>
      </c>
      <c r="AA242" s="258">
        <f t="shared" si="33"/>
        <v>0.011</v>
      </c>
      <c r="AR242" s="172" t="s">
        <v>119</v>
      </c>
      <c r="AT242" s="172" t="s">
        <v>118</v>
      </c>
      <c r="AU242" s="172" t="s">
        <v>93</v>
      </c>
      <c r="AY242" s="172" t="s">
        <v>117</v>
      </c>
      <c r="BE242" s="259">
        <f t="shared" si="34"/>
        <v>0</v>
      </c>
      <c r="BF242" s="259">
        <f t="shared" si="35"/>
        <v>0</v>
      </c>
      <c r="BG242" s="259">
        <f t="shared" si="36"/>
        <v>0</v>
      </c>
      <c r="BH242" s="259">
        <f t="shared" si="37"/>
        <v>0</v>
      </c>
      <c r="BI242" s="259">
        <f t="shared" si="38"/>
        <v>0</v>
      </c>
      <c r="BJ242" s="172" t="s">
        <v>16</v>
      </c>
      <c r="BK242" s="259">
        <f t="shared" si="39"/>
        <v>0</v>
      </c>
      <c r="BL242" s="172" t="s">
        <v>119</v>
      </c>
      <c r="BM242" s="172" t="s">
        <v>4954</v>
      </c>
    </row>
    <row r="243" spans="2:65" s="182" customFormat="1" ht="25.5" customHeight="1">
      <c r="B243" s="183"/>
      <c r="C243" s="151" t="s">
        <v>630</v>
      </c>
      <c r="D243" s="151" t="s">
        <v>118</v>
      </c>
      <c r="E243" s="152" t="s">
        <v>4955</v>
      </c>
      <c r="F243" s="341" t="s">
        <v>4956</v>
      </c>
      <c r="G243" s="341"/>
      <c r="H243" s="341"/>
      <c r="I243" s="341"/>
      <c r="J243" s="153" t="s">
        <v>238</v>
      </c>
      <c r="K243" s="154">
        <v>1</v>
      </c>
      <c r="L243" s="342"/>
      <c r="M243" s="342"/>
      <c r="N243" s="343">
        <f t="shared" si="30"/>
        <v>0</v>
      </c>
      <c r="O243" s="343"/>
      <c r="P243" s="343"/>
      <c r="Q243" s="343"/>
      <c r="R243" s="186"/>
      <c r="T243" s="254" t="s">
        <v>5</v>
      </c>
      <c r="U243" s="255" t="s">
        <v>36</v>
      </c>
      <c r="V243" s="256"/>
      <c r="W243" s="257">
        <f t="shared" si="31"/>
        <v>0</v>
      </c>
      <c r="X243" s="257">
        <v>0</v>
      </c>
      <c r="Y243" s="257">
        <f t="shared" si="32"/>
        <v>0</v>
      </c>
      <c r="Z243" s="257">
        <v>0.011</v>
      </c>
      <c r="AA243" s="258">
        <f t="shared" si="33"/>
        <v>0.011</v>
      </c>
      <c r="AR243" s="172" t="s">
        <v>119</v>
      </c>
      <c r="AT243" s="172" t="s">
        <v>118</v>
      </c>
      <c r="AU243" s="172" t="s">
        <v>93</v>
      </c>
      <c r="AY243" s="172" t="s">
        <v>117</v>
      </c>
      <c r="BE243" s="259">
        <f t="shared" si="34"/>
        <v>0</v>
      </c>
      <c r="BF243" s="259">
        <f t="shared" si="35"/>
        <v>0</v>
      </c>
      <c r="BG243" s="259">
        <f t="shared" si="36"/>
        <v>0</v>
      </c>
      <c r="BH243" s="259">
        <f t="shared" si="37"/>
        <v>0</v>
      </c>
      <c r="BI243" s="259">
        <f t="shared" si="38"/>
        <v>0</v>
      </c>
      <c r="BJ243" s="172" t="s">
        <v>16</v>
      </c>
      <c r="BK243" s="259">
        <f t="shared" si="39"/>
        <v>0</v>
      </c>
      <c r="BL243" s="172" t="s">
        <v>119</v>
      </c>
      <c r="BM243" s="172" t="s">
        <v>4957</v>
      </c>
    </row>
    <row r="244" spans="2:65" s="182" customFormat="1" ht="25.5" customHeight="1">
      <c r="B244" s="183"/>
      <c r="C244" s="151" t="s">
        <v>634</v>
      </c>
      <c r="D244" s="151" t="s">
        <v>118</v>
      </c>
      <c r="E244" s="152" t="s">
        <v>4958</v>
      </c>
      <c r="F244" s="341" t="s">
        <v>4959</v>
      </c>
      <c r="G244" s="341"/>
      <c r="H244" s="341"/>
      <c r="I244" s="341"/>
      <c r="J244" s="153" t="s">
        <v>238</v>
      </c>
      <c r="K244" s="154">
        <v>1</v>
      </c>
      <c r="L244" s="342"/>
      <c r="M244" s="342"/>
      <c r="N244" s="343">
        <f t="shared" si="30"/>
        <v>0</v>
      </c>
      <c r="O244" s="343"/>
      <c r="P244" s="343"/>
      <c r="Q244" s="343"/>
      <c r="R244" s="186"/>
      <c r="T244" s="254" t="s">
        <v>5</v>
      </c>
      <c r="U244" s="255" t="s">
        <v>36</v>
      </c>
      <c r="V244" s="256"/>
      <c r="W244" s="257">
        <f t="shared" si="31"/>
        <v>0</v>
      </c>
      <c r="X244" s="257">
        <v>0</v>
      </c>
      <c r="Y244" s="257">
        <f t="shared" si="32"/>
        <v>0</v>
      </c>
      <c r="Z244" s="257">
        <v>0.015</v>
      </c>
      <c r="AA244" s="258">
        <f t="shared" si="33"/>
        <v>0.015</v>
      </c>
      <c r="AR244" s="172" t="s">
        <v>119</v>
      </c>
      <c r="AT244" s="172" t="s">
        <v>118</v>
      </c>
      <c r="AU244" s="172" t="s">
        <v>93</v>
      </c>
      <c r="AY244" s="172" t="s">
        <v>117</v>
      </c>
      <c r="BE244" s="259">
        <f t="shared" si="34"/>
        <v>0</v>
      </c>
      <c r="BF244" s="259">
        <f t="shared" si="35"/>
        <v>0</v>
      </c>
      <c r="BG244" s="259">
        <f t="shared" si="36"/>
        <v>0</v>
      </c>
      <c r="BH244" s="259">
        <f t="shared" si="37"/>
        <v>0</v>
      </c>
      <c r="BI244" s="259">
        <f t="shared" si="38"/>
        <v>0</v>
      </c>
      <c r="BJ244" s="172" t="s">
        <v>16</v>
      </c>
      <c r="BK244" s="259">
        <f t="shared" si="39"/>
        <v>0</v>
      </c>
      <c r="BL244" s="172" t="s">
        <v>119</v>
      </c>
      <c r="BM244" s="172" t="s">
        <v>4960</v>
      </c>
    </row>
    <row r="245" spans="2:65" s="182" customFormat="1" ht="25.5" customHeight="1">
      <c r="B245" s="183"/>
      <c r="C245" s="151" t="s">
        <v>638</v>
      </c>
      <c r="D245" s="151" t="s">
        <v>118</v>
      </c>
      <c r="E245" s="152" t="s">
        <v>4961</v>
      </c>
      <c r="F245" s="341" t="s">
        <v>4962</v>
      </c>
      <c r="G245" s="341"/>
      <c r="H245" s="341"/>
      <c r="I245" s="341"/>
      <c r="J245" s="153" t="s">
        <v>238</v>
      </c>
      <c r="K245" s="154">
        <v>1</v>
      </c>
      <c r="L245" s="342"/>
      <c r="M245" s="342"/>
      <c r="N245" s="343">
        <f t="shared" si="30"/>
        <v>0</v>
      </c>
      <c r="O245" s="343"/>
      <c r="P245" s="343"/>
      <c r="Q245" s="343"/>
      <c r="R245" s="186"/>
      <c r="T245" s="254" t="s">
        <v>5</v>
      </c>
      <c r="U245" s="255" t="s">
        <v>36</v>
      </c>
      <c r="V245" s="256"/>
      <c r="W245" s="257">
        <f t="shared" si="31"/>
        <v>0</v>
      </c>
      <c r="X245" s="257">
        <v>0</v>
      </c>
      <c r="Y245" s="257">
        <f t="shared" si="32"/>
        <v>0</v>
      </c>
      <c r="Z245" s="257">
        <v>0.023</v>
      </c>
      <c r="AA245" s="258">
        <f t="shared" si="33"/>
        <v>0.023</v>
      </c>
      <c r="AR245" s="172" t="s">
        <v>119</v>
      </c>
      <c r="AT245" s="172" t="s">
        <v>118</v>
      </c>
      <c r="AU245" s="172" t="s">
        <v>93</v>
      </c>
      <c r="AY245" s="172" t="s">
        <v>117</v>
      </c>
      <c r="BE245" s="259">
        <f t="shared" si="34"/>
        <v>0</v>
      </c>
      <c r="BF245" s="259">
        <f t="shared" si="35"/>
        <v>0</v>
      </c>
      <c r="BG245" s="259">
        <f t="shared" si="36"/>
        <v>0</v>
      </c>
      <c r="BH245" s="259">
        <f t="shared" si="37"/>
        <v>0</v>
      </c>
      <c r="BI245" s="259">
        <f t="shared" si="38"/>
        <v>0</v>
      </c>
      <c r="BJ245" s="172" t="s">
        <v>16</v>
      </c>
      <c r="BK245" s="259">
        <f t="shared" si="39"/>
        <v>0</v>
      </c>
      <c r="BL245" s="172" t="s">
        <v>119</v>
      </c>
      <c r="BM245" s="172" t="s">
        <v>4963</v>
      </c>
    </row>
    <row r="246" spans="2:65" s="182" customFormat="1" ht="25.5" customHeight="1">
      <c r="B246" s="183"/>
      <c r="C246" s="151" t="s">
        <v>642</v>
      </c>
      <c r="D246" s="151" t="s">
        <v>118</v>
      </c>
      <c r="E246" s="152" t="s">
        <v>4964</v>
      </c>
      <c r="F246" s="341" t="s">
        <v>4965</v>
      </c>
      <c r="G246" s="341"/>
      <c r="H246" s="341"/>
      <c r="I246" s="341"/>
      <c r="J246" s="153" t="s">
        <v>238</v>
      </c>
      <c r="K246" s="154">
        <v>1</v>
      </c>
      <c r="L246" s="342"/>
      <c r="M246" s="342"/>
      <c r="N246" s="343">
        <f t="shared" si="30"/>
        <v>0</v>
      </c>
      <c r="O246" s="343"/>
      <c r="P246" s="343"/>
      <c r="Q246" s="343"/>
      <c r="R246" s="186"/>
      <c r="T246" s="254" t="s">
        <v>5</v>
      </c>
      <c r="U246" s="255" t="s">
        <v>36</v>
      </c>
      <c r="V246" s="256"/>
      <c r="W246" s="257">
        <f t="shared" si="31"/>
        <v>0</v>
      </c>
      <c r="X246" s="257">
        <v>0</v>
      </c>
      <c r="Y246" s="257">
        <f t="shared" si="32"/>
        <v>0</v>
      </c>
      <c r="Z246" s="257">
        <v>0.031</v>
      </c>
      <c r="AA246" s="258">
        <f t="shared" si="33"/>
        <v>0.031</v>
      </c>
      <c r="AR246" s="172" t="s">
        <v>119</v>
      </c>
      <c r="AT246" s="172" t="s">
        <v>118</v>
      </c>
      <c r="AU246" s="172" t="s">
        <v>93</v>
      </c>
      <c r="AY246" s="172" t="s">
        <v>117</v>
      </c>
      <c r="BE246" s="259">
        <f t="shared" si="34"/>
        <v>0</v>
      </c>
      <c r="BF246" s="259">
        <f t="shared" si="35"/>
        <v>0</v>
      </c>
      <c r="BG246" s="259">
        <f t="shared" si="36"/>
        <v>0</v>
      </c>
      <c r="BH246" s="259">
        <f t="shared" si="37"/>
        <v>0</v>
      </c>
      <c r="BI246" s="259">
        <f t="shared" si="38"/>
        <v>0</v>
      </c>
      <c r="BJ246" s="172" t="s">
        <v>16</v>
      </c>
      <c r="BK246" s="259">
        <f t="shared" si="39"/>
        <v>0</v>
      </c>
      <c r="BL246" s="172" t="s">
        <v>119</v>
      </c>
      <c r="BM246" s="172" t="s">
        <v>4966</v>
      </c>
    </row>
    <row r="247" spans="2:65" s="182" customFormat="1" ht="25.5" customHeight="1">
      <c r="B247" s="183"/>
      <c r="C247" s="151" t="s">
        <v>646</v>
      </c>
      <c r="D247" s="151" t="s">
        <v>118</v>
      </c>
      <c r="E247" s="152" t="s">
        <v>4967</v>
      </c>
      <c r="F247" s="341" t="s">
        <v>4968</v>
      </c>
      <c r="G247" s="341"/>
      <c r="H247" s="341"/>
      <c r="I247" s="341"/>
      <c r="J247" s="153" t="s">
        <v>238</v>
      </c>
      <c r="K247" s="154">
        <v>1</v>
      </c>
      <c r="L247" s="342"/>
      <c r="M247" s="342"/>
      <c r="N247" s="343">
        <f t="shared" si="30"/>
        <v>0</v>
      </c>
      <c r="O247" s="343"/>
      <c r="P247" s="343"/>
      <c r="Q247" s="343"/>
      <c r="R247" s="186"/>
      <c r="T247" s="254" t="s">
        <v>5</v>
      </c>
      <c r="U247" s="255" t="s">
        <v>36</v>
      </c>
      <c r="V247" s="256"/>
      <c r="W247" s="257">
        <f t="shared" si="31"/>
        <v>0</v>
      </c>
      <c r="X247" s="257">
        <v>0</v>
      </c>
      <c r="Y247" s="257">
        <f t="shared" si="32"/>
        <v>0</v>
      </c>
      <c r="Z247" s="257">
        <v>0.046</v>
      </c>
      <c r="AA247" s="258">
        <f t="shared" si="33"/>
        <v>0.046</v>
      </c>
      <c r="AR247" s="172" t="s">
        <v>119</v>
      </c>
      <c r="AT247" s="172" t="s">
        <v>118</v>
      </c>
      <c r="AU247" s="172" t="s">
        <v>93</v>
      </c>
      <c r="AY247" s="172" t="s">
        <v>117</v>
      </c>
      <c r="BE247" s="259">
        <f t="shared" si="34"/>
        <v>0</v>
      </c>
      <c r="BF247" s="259">
        <f t="shared" si="35"/>
        <v>0</v>
      </c>
      <c r="BG247" s="259">
        <f t="shared" si="36"/>
        <v>0</v>
      </c>
      <c r="BH247" s="259">
        <f t="shared" si="37"/>
        <v>0</v>
      </c>
      <c r="BI247" s="259">
        <f t="shared" si="38"/>
        <v>0</v>
      </c>
      <c r="BJ247" s="172" t="s">
        <v>16</v>
      </c>
      <c r="BK247" s="259">
        <f t="shared" si="39"/>
        <v>0</v>
      </c>
      <c r="BL247" s="172" t="s">
        <v>119</v>
      </c>
      <c r="BM247" s="172" t="s">
        <v>4969</v>
      </c>
    </row>
    <row r="248" spans="2:65" s="182" customFormat="1" ht="25.5" customHeight="1">
      <c r="B248" s="183"/>
      <c r="C248" s="151" t="s">
        <v>650</v>
      </c>
      <c r="D248" s="151" t="s">
        <v>118</v>
      </c>
      <c r="E248" s="152" t="s">
        <v>4970</v>
      </c>
      <c r="F248" s="341" t="s">
        <v>4971</v>
      </c>
      <c r="G248" s="341"/>
      <c r="H248" s="341"/>
      <c r="I248" s="341"/>
      <c r="J248" s="153" t="s">
        <v>238</v>
      </c>
      <c r="K248" s="154">
        <v>1</v>
      </c>
      <c r="L248" s="342"/>
      <c r="M248" s="342"/>
      <c r="N248" s="343">
        <f t="shared" si="30"/>
        <v>0</v>
      </c>
      <c r="O248" s="343"/>
      <c r="P248" s="343"/>
      <c r="Q248" s="343"/>
      <c r="R248" s="186"/>
      <c r="T248" s="254" t="s">
        <v>5</v>
      </c>
      <c r="U248" s="255" t="s">
        <v>36</v>
      </c>
      <c r="V248" s="256"/>
      <c r="W248" s="257">
        <f t="shared" si="31"/>
        <v>0</v>
      </c>
      <c r="X248" s="257">
        <v>0</v>
      </c>
      <c r="Y248" s="257">
        <f t="shared" si="32"/>
        <v>0</v>
      </c>
      <c r="Z248" s="257">
        <v>0.022</v>
      </c>
      <c r="AA248" s="258">
        <f t="shared" si="33"/>
        <v>0.022</v>
      </c>
      <c r="AR248" s="172" t="s">
        <v>119</v>
      </c>
      <c r="AT248" s="172" t="s">
        <v>118</v>
      </c>
      <c r="AU248" s="172" t="s">
        <v>93</v>
      </c>
      <c r="AY248" s="172" t="s">
        <v>117</v>
      </c>
      <c r="BE248" s="259">
        <f t="shared" si="34"/>
        <v>0</v>
      </c>
      <c r="BF248" s="259">
        <f t="shared" si="35"/>
        <v>0</v>
      </c>
      <c r="BG248" s="259">
        <f t="shared" si="36"/>
        <v>0</v>
      </c>
      <c r="BH248" s="259">
        <f t="shared" si="37"/>
        <v>0</v>
      </c>
      <c r="BI248" s="259">
        <f t="shared" si="38"/>
        <v>0</v>
      </c>
      <c r="BJ248" s="172" t="s">
        <v>16</v>
      </c>
      <c r="BK248" s="259">
        <f t="shared" si="39"/>
        <v>0</v>
      </c>
      <c r="BL248" s="172" t="s">
        <v>119</v>
      </c>
      <c r="BM248" s="172" t="s">
        <v>4972</v>
      </c>
    </row>
    <row r="249" spans="2:65" s="182" customFormat="1" ht="25.5" customHeight="1">
      <c r="B249" s="183"/>
      <c r="C249" s="151" t="s">
        <v>654</v>
      </c>
      <c r="D249" s="151" t="s">
        <v>118</v>
      </c>
      <c r="E249" s="152" t="s">
        <v>4973</v>
      </c>
      <c r="F249" s="341" t="s">
        <v>4974</v>
      </c>
      <c r="G249" s="341"/>
      <c r="H249" s="341"/>
      <c r="I249" s="341"/>
      <c r="J249" s="153" t="s">
        <v>238</v>
      </c>
      <c r="K249" s="154">
        <v>1</v>
      </c>
      <c r="L249" s="342"/>
      <c r="M249" s="342"/>
      <c r="N249" s="343">
        <f t="shared" si="30"/>
        <v>0</v>
      </c>
      <c r="O249" s="343"/>
      <c r="P249" s="343"/>
      <c r="Q249" s="343"/>
      <c r="R249" s="186"/>
      <c r="T249" s="254" t="s">
        <v>5</v>
      </c>
      <c r="U249" s="255" t="s">
        <v>36</v>
      </c>
      <c r="V249" s="256"/>
      <c r="W249" s="257">
        <f t="shared" si="31"/>
        <v>0</v>
      </c>
      <c r="X249" s="257">
        <v>0</v>
      </c>
      <c r="Y249" s="257">
        <f t="shared" si="32"/>
        <v>0</v>
      </c>
      <c r="Z249" s="257">
        <v>0.033</v>
      </c>
      <c r="AA249" s="258">
        <f t="shared" si="33"/>
        <v>0.033</v>
      </c>
      <c r="AR249" s="172" t="s">
        <v>119</v>
      </c>
      <c r="AT249" s="172" t="s">
        <v>118</v>
      </c>
      <c r="AU249" s="172" t="s">
        <v>93</v>
      </c>
      <c r="AY249" s="172" t="s">
        <v>117</v>
      </c>
      <c r="BE249" s="259">
        <f t="shared" si="34"/>
        <v>0</v>
      </c>
      <c r="BF249" s="259">
        <f t="shared" si="35"/>
        <v>0</v>
      </c>
      <c r="BG249" s="259">
        <f t="shared" si="36"/>
        <v>0</v>
      </c>
      <c r="BH249" s="259">
        <f t="shared" si="37"/>
        <v>0</v>
      </c>
      <c r="BI249" s="259">
        <f t="shared" si="38"/>
        <v>0</v>
      </c>
      <c r="BJ249" s="172" t="s">
        <v>16</v>
      </c>
      <c r="BK249" s="259">
        <f t="shared" si="39"/>
        <v>0</v>
      </c>
      <c r="BL249" s="172" t="s">
        <v>119</v>
      </c>
      <c r="BM249" s="172" t="s">
        <v>4975</v>
      </c>
    </row>
    <row r="250" spans="2:65" s="182" customFormat="1" ht="25.5" customHeight="1">
      <c r="B250" s="183"/>
      <c r="C250" s="151" t="s">
        <v>658</v>
      </c>
      <c r="D250" s="151" t="s">
        <v>118</v>
      </c>
      <c r="E250" s="152" t="s">
        <v>4976</v>
      </c>
      <c r="F250" s="341" t="s">
        <v>4977</v>
      </c>
      <c r="G250" s="341"/>
      <c r="H250" s="341"/>
      <c r="I250" s="341"/>
      <c r="J250" s="153" t="s">
        <v>238</v>
      </c>
      <c r="K250" s="154">
        <v>1</v>
      </c>
      <c r="L250" s="342"/>
      <c r="M250" s="342"/>
      <c r="N250" s="343">
        <f aca="true" t="shared" si="40" ref="N250:N259">ROUND(L250*K250,2)</f>
        <v>0</v>
      </c>
      <c r="O250" s="343"/>
      <c r="P250" s="343"/>
      <c r="Q250" s="343"/>
      <c r="R250" s="186"/>
      <c r="T250" s="254" t="s">
        <v>5</v>
      </c>
      <c r="U250" s="255" t="s">
        <v>36</v>
      </c>
      <c r="V250" s="256"/>
      <c r="W250" s="257">
        <f aca="true" t="shared" si="41" ref="W250:W259">V250*K250</f>
        <v>0</v>
      </c>
      <c r="X250" s="257">
        <v>0</v>
      </c>
      <c r="Y250" s="257">
        <f aca="true" t="shared" si="42" ref="Y250:Y259">X250*K250</f>
        <v>0</v>
      </c>
      <c r="Z250" s="257">
        <v>0.046</v>
      </c>
      <c r="AA250" s="258">
        <f aca="true" t="shared" si="43" ref="AA250:AA259">Z250*K250</f>
        <v>0.046</v>
      </c>
      <c r="AR250" s="172" t="s">
        <v>119</v>
      </c>
      <c r="AT250" s="172" t="s">
        <v>118</v>
      </c>
      <c r="AU250" s="172" t="s">
        <v>93</v>
      </c>
      <c r="AY250" s="172" t="s">
        <v>117</v>
      </c>
      <c r="BE250" s="259">
        <f aca="true" t="shared" si="44" ref="BE250:BE259">IF(U250="základní",N250,0)</f>
        <v>0</v>
      </c>
      <c r="BF250" s="259">
        <f aca="true" t="shared" si="45" ref="BF250:BF259">IF(U250="snížená",N250,0)</f>
        <v>0</v>
      </c>
      <c r="BG250" s="259">
        <f aca="true" t="shared" si="46" ref="BG250:BG259">IF(U250="zákl. přenesená",N250,0)</f>
        <v>0</v>
      </c>
      <c r="BH250" s="259">
        <f aca="true" t="shared" si="47" ref="BH250:BH259">IF(U250="sníž. přenesená",N250,0)</f>
        <v>0</v>
      </c>
      <c r="BI250" s="259">
        <f aca="true" t="shared" si="48" ref="BI250:BI259">IF(U250="nulová",N250,0)</f>
        <v>0</v>
      </c>
      <c r="BJ250" s="172" t="s">
        <v>16</v>
      </c>
      <c r="BK250" s="259">
        <f aca="true" t="shared" si="49" ref="BK250:BK259">ROUND(L250*K250,2)</f>
        <v>0</v>
      </c>
      <c r="BL250" s="172" t="s">
        <v>119</v>
      </c>
      <c r="BM250" s="172" t="s">
        <v>4978</v>
      </c>
    </row>
    <row r="251" spans="2:65" s="182" customFormat="1" ht="25.5" customHeight="1">
      <c r="B251" s="183"/>
      <c r="C251" s="151" t="s">
        <v>662</v>
      </c>
      <c r="D251" s="151" t="s">
        <v>118</v>
      </c>
      <c r="E251" s="152" t="s">
        <v>4979</v>
      </c>
      <c r="F251" s="341" t="s">
        <v>4980</v>
      </c>
      <c r="G251" s="341"/>
      <c r="H251" s="341"/>
      <c r="I251" s="341"/>
      <c r="J251" s="153" t="s">
        <v>238</v>
      </c>
      <c r="K251" s="154">
        <v>1</v>
      </c>
      <c r="L251" s="342"/>
      <c r="M251" s="342"/>
      <c r="N251" s="343">
        <f t="shared" si="40"/>
        <v>0</v>
      </c>
      <c r="O251" s="343"/>
      <c r="P251" s="343"/>
      <c r="Q251" s="343"/>
      <c r="R251" s="186"/>
      <c r="T251" s="254" t="s">
        <v>5</v>
      </c>
      <c r="U251" s="255" t="s">
        <v>36</v>
      </c>
      <c r="V251" s="256"/>
      <c r="W251" s="257">
        <f t="shared" si="41"/>
        <v>0</v>
      </c>
      <c r="X251" s="257">
        <v>0</v>
      </c>
      <c r="Y251" s="257">
        <f t="shared" si="42"/>
        <v>0</v>
      </c>
      <c r="Z251" s="257">
        <v>0.066</v>
      </c>
      <c r="AA251" s="258">
        <f t="shared" si="43"/>
        <v>0.066</v>
      </c>
      <c r="AR251" s="172" t="s">
        <v>119</v>
      </c>
      <c r="AT251" s="172" t="s">
        <v>118</v>
      </c>
      <c r="AU251" s="172" t="s">
        <v>93</v>
      </c>
      <c r="AY251" s="172" t="s">
        <v>117</v>
      </c>
      <c r="BE251" s="259">
        <f t="shared" si="44"/>
        <v>0</v>
      </c>
      <c r="BF251" s="259">
        <f t="shared" si="45"/>
        <v>0</v>
      </c>
      <c r="BG251" s="259">
        <f t="shared" si="46"/>
        <v>0</v>
      </c>
      <c r="BH251" s="259">
        <f t="shared" si="47"/>
        <v>0</v>
      </c>
      <c r="BI251" s="259">
        <f t="shared" si="48"/>
        <v>0</v>
      </c>
      <c r="BJ251" s="172" t="s">
        <v>16</v>
      </c>
      <c r="BK251" s="259">
        <f t="shared" si="49"/>
        <v>0</v>
      </c>
      <c r="BL251" s="172" t="s">
        <v>119</v>
      </c>
      <c r="BM251" s="172" t="s">
        <v>4981</v>
      </c>
    </row>
    <row r="252" spans="2:65" s="182" customFormat="1" ht="25.5" customHeight="1">
      <c r="B252" s="183"/>
      <c r="C252" s="151" t="s">
        <v>666</v>
      </c>
      <c r="D252" s="151" t="s">
        <v>118</v>
      </c>
      <c r="E252" s="152" t="s">
        <v>4982</v>
      </c>
      <c r="F252" s="341" t="s">
        <v>4983</v>
      </c>
      <c r="G252" s="341"/>
      <c r="H252" s="341"/>
      <c r="I252" s="341"/>
      <c r="J252" s="153" t="s">
        <v>238</v>
      </c>
      <c r="K252" s="154">
        <v>1</v>
      </c>
      <c r="L252" s="342"/>
      <c r="M252" s="342"/>
      <c r="N252" s="343">
        <f t="shared" si="40"/>
        <v>0</v>
      </c>
      <c r="O252" s="343"/>
      <c r="P252" s="343"/>
      <c r="Q252" s="343"/>
      <c r="R252" s="186"/>
      <c r="T252" s="254" t="s">
        <v>5</v>
      </c>
      <c r="U252" s="255" t="s">
        <v>36</v>
      </c>
      <c r="V252" s="256"/>
      <c r="W252" s="257">
        <f t="shared" si="41"/>
        <v>0</v>
      </c>
      <c r="X252" s="257">
        <v>0</v>
      </c>
      <c r="Y252" s="257">
        <f t="shared" si="42"/>
        <v>0</v>
      </c>
      <c r="Z252" s="257">
        <v>0.049</v>
      </c>
      <c r="AA252" s="258">
        <f t="shared" si="43"/>
        <v>0.049</v>
      </c>
      <c r="AR252" s="172" t="s">
        <v>119</v>
      </c>
      <c r="AT252" s="172" t="s">
        <v>118</v>
      </c>
      <c r="AU252" s="172" t="s">
        <v>93</v>
      </c>
      <c r="AY252" s="172" t="s">
        <v>117</v>
      </c>
      <c r="BE252" s="259">
        <f t="shared" si="44"/>
        <v>0</v>
      </c>
      <c r="BF252" s="259">
        <f t="shared" si="45"/>
        <v>0</v>
      </c>
      <c r="BG252" s="259">
        <f t="shared" si="46"/>
        <v>0</v>
      </c>
      <c r="BH252" s="259">
        <f t="shared" si="47"/>
        <v>0</v>
      </c>
      <c r="BI252" s="259">
        <f t="shared" si="48"/>
        <v>0</v>
      </c>
      <c r="BJ252" s="172" t="s">
        <v>16</v>
      </c>
      <c r="BK252" s="259">
        <f t="shared" si="49"/>
        <v>0</v>
      </c>
      <c r="BL252" s="172" t="s">
        <v>119</v>
      </c>
      <c r="BM252" s="172" t="s">
        <v>4984</v>
      </c>
    </row>
    <row r="253" spans="2:65" s="182" customFormat="1" ht="25.5" customHeight="1">
      <c r="B253" s="183"/>
      <c r="C253" s="151" t="s">
        <v>670</v>
      </c>
      <c r="D253" s="151" t="s">
        <v>118</v>
      </c>
      <c r="E253" s="152" t="s">
        <v>4985</v>
      </c>
      <c r="F253" s="341" t="s">
        <v>4986</v>
      </c>
      <c r="G253" s="341"/>
      <c r="H253" s="341"/>
      <c r="I253" s="341"/>
      <c r="J253" s="153" t="s">
        <v>238</v>
      </c>
      <c r="K253" s="154">
        <v>1</v>
      </c>
      <c r="L253" s="342"/>
      <c r="M253" s="342"/>
      <c r="N253" s="343">
        <f t="shared" si="40"/>
        <v>0</v>
      </c>
      <c r="O253" s="343"/>
      <c r="P253" s="343"/>
      <c r="Q253" s="343"/>
      <c r="R253" s="186"/>
      <c r="T253" s="254" t="s">
        <v>5</v>
      </c>
      <c r="U253" s="255" t="s">
        <v>36</v>
      </c>
      <c r="V253" s="256"/>
      <c r="W253" s="257">
        <f t="shared" si="41"/>
        <v>0</v>
      </c>
      <c r="X253" s="257">
        <v>0</v>
      </c>
      <c r="Y253" s="257">
        <f t="shared" si="42"/>
        <v>0</v>
      </c>
      <c r="Z253" s="257">
        <v>0.066</v>
      </c>
      <c r="AA253" s="258">
        <f t="shared" si="43"/>
        <v>0.066</v>
      </c>
      <c r="AR253" s="172" t="s">
        <v>119</v>
      </c>
      <c r="AT253" s="172" t="s">
        <v>118</v>
      </c>
      <c r="AU253" s="172" t="s">
        <v>93</v>
      </c>
      <c r="AY253" s="172" t="s">
        <v>117</v>
      </c>
      <c r="BE253" s="259">
        <f t="shared" si="44"/>
        <v>0</v>
      </c>
      <c r="BF253" s="259">
        <f t="shared" si="45"/>
        <v>0</v>
      </c>
      <c r="BG253" s="259">
        <f t="shared" si="46"/>
        <v>0</v>
      </c>
      <c r="BH253" s="259">
        <f t="shared" si="47"/>
        <v>0</v>
      </c>
      <c r="BI253" s="259">
        <f t="shared" si="48"/>
        <v>0</v>
      </c>
      <c r="BJ253" s="172" t="s">
        <v>16</v>
      </c>
      <c r="BK253" s="259">
        <f t="shared" si="49"/>
        <v>0</v>
      </c>
      <c r="BL253" s="172" t="s">
        <v>119</v>
      </c>
      <c r="BM253" s="172" t="s">
        <v>4987</v>
      </c>
    </row>
    <row r="254" spans="2:65" s="182" customFormat="1" ht="25.5" customHeight="1">
      <c r="B254" s="183"/>
      <c r="C254" s="151" t="s">
        <v>674</v>
      </c>
      <c r="D254" s="151" t="s">
        <v>118</v>
      </c>
      <c r="E254" s="152" t="s">
        <v>4988</v>
      </c>
      <c r="F254" s="341" t="s">
        <v>4989</v>
      </c>
      <c r="G254" s="341"/>
      <c r="H254" s="341"/>
      <c r="I254" s="341"/>
      <c r="J254" s="153" t="s">
        <v>238</v>
      </c>
      <c r="K254" s="154">
        <v>1</v>
      </c>
      <c r="L254" s="342"/>
      <c r="M254" s="342"/>
      <c r="N254" s="343">
        <f t="shared" si="40"/>
        <v>0</v>
      </c>
      <c r="O254" s="343"/>
      <c r="P254" s="343"/>
      <c r="Q254" s="343"/>
      <c r="R254" s="186"/>
      <c r="T254" s="254" t="s">
        <v>5</v>
      </c>
      <c r="U254" s="255" t="s">
        <v>36</v>
      </c>
      <c r="V254" s="256"/>
      <c r="W254" s="257">
        <f t="shared" si="41"/>
        <v>0</v>
      </c>
      <c r="X254" s="257">
        <v>0</v>
      </c>
      <c r="Y254" s="257">
        <f t="shared" si="42"/>
        <v>0</v>
      </c>
      <c r="Z254" s="257">
        <v>0.099</v>
      </c>
      <c r="AA254" s="258">
        <f t="shared" si="43"/>
        <v>0.099</v>
      </c>
      <c r="AR254" s="172" t="s">
        <v>119</v>
      </c>
      <c r="AT254" s="172" t="s">
        <v>118</v>
      </c>
      <c r="AU254" s="172" t="s">
        <v>93</v>
      </c>
      <c r="AY254" s="172" t="s">
        <v>117</v>
      </c>
      <c r="BE254" s="259">
        <f t="shared" si="44"/>
        <v>0</v>
      </c>
      <c r="BF254" s="259">
        <f t="shared" si="45"/>
        <v>0</v>
      </c>
      <c r="BG254" s="259">
        <f t="shared" si="46"/>
        <v>0</v>
      </c>
      <c r="BH254" s="259">
        <f t="shared" si="47"/>
        <v>0</v>
      </c>
      <c r="BI254" s="259">
        <f t="shared" si="48"/>
        <v>0</v>
      </c>
      <c r="BJ254" s="172" t="s">
        <v>16</v>
      </c>
      <c r="BK254" s="259">
        <f t="shared" si="49"/>
        <v>0</v>
      </c>
      <c r="BL254" s="172" t="s">
        <v>119</v>
      </c>
      <c r="BM254" s="172" t="s">
        <v>4990</v>
      </c>
    </row>
    <row r="255" spans="2:65" s="182" customFormat="1" ht="38.25" customHeight="1">
      <c r="B255" s="183"/>
      <c r="C255" s="151" t="s">
        <v>678</v>
      </c>
      <c r="D255" s="151" t="s">
        <v>118</v>
      </c>
      <c r="E255" s="152" t="s">
        <v>4991</v>
      </c>
      <c r="F255" s="341" t="s">
        <v>4992</v>
      </c>
      <c r="G255" s="341"/>
      <c r="H255" s="341"/>
      <c r="I255" s="341"/>
      <c r="J255" s="153" t="s">
        <v>238</v>
      </c>
      <c r="K255" s="154">
        <v>1</v>
      </c>
      <c r="L255" s="342"/>
      <c r="M255" s="342"/>
      <c r="N255" s="343">
        <f t="shared" si="40"/>
        <v>0</v>
      </c>
      <c r="O255" s="343"/>
      <c r="P255" s="343"/>
      <c r="Q255" s="343"/>
      <c r="R255" s="186"/>
      <c r="T255" s="254" t="s">
        <v>5</v>
      </c>
      <c r="U255" s="255" t="s">
        <v>36</v>
      </c>
      <c r="V255" s="256"/>
      <c r="W255" s="257">
        <f t="shared" si="41"/>
        <v>0</v>
      </c>
      <c r="X255" s="257">
        <v>0</v>
      </c>
      <c r="Y255" s="257">
        <f t="shared" si="42"/>
        <v>0</v>
      </c>
      <c r="Z255" s="257">
        <v>0.033</v>
      </c>
      <c r="AA255" s="258">
        <f t="shared" si="43"/>
        <v>0.033</v>
      </c>
      <c r="AR255" s="172" t="s">
        <v>119</v>
      </c>
      <c r="AT255" s="172" t="s">
        <v>118</v>
      </c>
      <c r="AU255" s="172" t="s">
        <v>93</v>
      </c>
      <c r="AY255" s="172" t="s">
        <v>117</v>
      </c>
      <c r="BE255" s="259">
        <f t="shared" si="44"/>
        <v>0</v>
      </c>
      <c r="BF255" s="259">
        <f t="shared" si="45"/>
        <v>0</v>
      </c>
      <c r="BG255" s="259">
        <f t="shared" si="46"/>
        <v>0</v>
      </c>
      <c r="BH255" s="259">
        <f t="shared" si="47"/>
        <v>0</v>
      </c>
      <c r="BI255" s="259">
        <f t="shared" si="48"/>
        <v>0</v>
      </c>
      <c r="BJ255" s="172" t="s">
        <v>16</v>
      </c>
      <c r="BK255" s="259">
        <f t="shared" si="49"/>
        <v>0</v>
      </c>
      <c r="BL255" s="172" t="s">
        <v>119</v>
      </c>
      <c r="BM255" s="172" t="s">
        <v>4993</v>
      </c>
    </row>
    <row r="256" spans="2:65" s="182" customFormat="1" ht="25.5" customHeight="1">
      <c r="B256" s="183"/>
      <c r="C256" s="151" t="s">
        <v>682</v>
      </c>
      <c r="D256" s="151" t="s">
        <v>118</v>
      </c>
      <c r="E256" s="152" t="s">
        <v>4994</v>
      </c>
      <c r="F256" s="341" t="s">
        <v>4995</v>
      </c>
      <c r="G256" s="341"/>
      <c r="H256" s="341"/>
      <c r="I256" s="341"/>
      <c r="J256" s="153" t="s">
        <v>238</v>
      </c>
      <c r="K256" s="154">
        <v>1</v>
      </c>
      <c r="L256" s="342"/>
      <c r="M256" s="342"/>
      <c r="N256" s="343">
        <f t="shared" si="40"/>
        <v>0</v>
      </c>
      <c r="O256" s="343"/>
      <c r="P256" s="343"/>
      <c r="Q256" s="343"/>
      <c r="R256" s="186"/>
      <c r="T256" s="254" t="s">
        <v>5</v>
      </c>
      <c r="U256" s="255" t="s">
        <v>36</v>
      </c>
      <c r="V256" s="256"/>
      <c r="W256" s="257">
        <f t="shared" si="41"/>
        <v>0</v>
      </c>
      <c r="X256" s="257">
        <v>0</v>
      </c>
      <c r="Y256" s="257">
        <f t="shared" si="42"/>
        <v>0</v>
      </c>
      <c r="Z256" s="257">
        <v>0.087</v>
      </c>
      <c r="AA256" s="258">
        <f t="shared" si="43"/>
        <v>0.087</v>
      </c>
      <c r="AR256" s="172" t="s">
        <v>119</v>
      </c>
      <c r="AT256" s="172" t="s">
        <v>118</v>
      </c>
      <c r="AU256" s="172" t="s">
        <v>93</v>
      </c>
      <c r="AY256" s="172" t="s">
        <v>117</v>
      </c>
      <c r="BE256" s="259">
        <f t="shared" si="44"/>
        <v>0</v>
      </c>
      <c r="BF256" s="259">
        <f t="shared" si="45"/>
        <v>0</v>
      </c>
      <c r="BG256" s="259">
        <f t="shared" si="46"/>
        <v>0</v>
      </c>
      <c r="BH256" s="259">
        <f t="shared" si="47"/>
        <v>0</v>
      </c>
      <c r="BI256" s="259">
        <f t="shared" si="48"/>
        <v>0</v>
      </c>
      <c r="BJ256" s="172" t="s">
        <v>16</v>
      </c>
      <c r="BK256" s="259">
        <f t="shared" si="49"/>
        <v>0</v>
      </c>
      <c r="BL256" s="172" t="s">
        <v>119</v>
      </c>
      <c r="BM256" s="172" t="s">
        <v>4996</v>
      </c>
    </row>
    <row r="257" spans="2:65" s="182" customFormat="1" ht="25.5" customHeight="1">
      <c r="B257" s="183"/>
      <c r="C257" s="151" t="s">
        <v>686</v>
      </c>
      <c r="D257" s="151" t="s">
        <v>118</v>
      </c>
      <c r="E257" s="152" t="s">
        <v>4997</v>
      </c>
      <c r="F257" s="341" t="s">
        <v>4998</v>
      </c>
      <c r="G257" s="341"/>
      <c r="H257" s="341"/>
      <c r="I257" s="341"/>
      <c r="J257" s="153" t="s">
        <v>238</v>
      </c>
      <c r="K257" s="154">
        <v>1</v>
      </c>
      <c r="L257" s="342"/>
      <c r="M257" s="342"/>
      <c r="N257" s="343">
        <f t="shared" si="40"/>
        <v>0</v>
      </c>
      <c r="O257" s="343"/>
      <c r="P257" s="343"/>
      <c r="Q257" s="343"/>
      <c r="R257" s="186"/>
      <c r="T257" s="254" t="s">
        <v>5</v>
      </c>
      <c r="U257" s="255" t="s">
        <v>36</v>
      </c>
      <c r="V257" s="256"/>
      <c r="W257" s="257">
        <f t="shared" si="41"/>
        <v>0</v>
      </c>
      <c r="X257" s="257">
        <v>0</v>
      </c>
      <c r="Y257" s="257">
        <f t="shared" si="42"/>
        <v>0</v>
      </c>
      <c r="Z257" s="257">
        <v>0.124</v>
      </c>
      <c r="AA257" s="258">
        <f t="shared" si="43"/>
        <v>0.124</v>
      </c>
      <c r="AR257" s="172" t="s">
        <v>119</v>
      </c>
      <c r="AT257" s="172" t="s">
        <v>118</v>
      </c>
      <c r="AU257" s="172" t="s">
        <v>93</v>
      </c>
      <c r="AY257" s="172" t="s">
        <v>117</v>
      </c>
      <c r="BE257" s="259">
        <f t="shared" si="44"/>
        <v>0</v>
      </c>
      <c r="BF257" s="259">
        <f t="shared" si="45"/>
        <v>0</v>
      </c>
      <c r="BG257" s="259">
        <f t="shared" si="46"/>
        <v>0</v>
      </c>
      <c r="BH257" s="259">
        <f t="shared" si="47"/>
        <v>0</v>
      </c>
      <c r="BI257" s="259">
        <f t="shared" si="48"/>
        <v>0</v>
      </c>
      <c r="BJ257" s="172" t="s">
        <v>16</v>
      </c>
      <c r="BK257" s="259">
        <f t="shared" si="49"/>
        <v>0</v>
      </c>
      <c r="BL257" s="172" t="s">
        <v>119</v>
      </c>
      <c r="BM257" s="172" t="s">
        <v>4999</v>
      </c>
    </row>
    <row r="258" spans="2:65" s="182" customFormat="1" ht="38.25" customHeight="1">
      <c r="B258" s="183"/>
      <c r="C258" s="151" t="s">
        <v>690</v>
      </c>
      <c r="D258" s="151" t="s">
        <v>118</v>
      </c>
      <c r="E258" s="152" t="s">
        <v>5000</v>
      </c>
      <c r="F258" s="341" t="s">
        <v>5001</v>
      </c>
      <c r="G258" s="341"/>
      <c r="H258" s="341"/>
      <c r="I258" s="341"/>
      <c r="J258" s="153" t="s">
        <v>238</v>
      </c>
      <c r="K258" s="154">
        <v>1</v>
      </c>
      <c r="L258" s="342"/>
      <c r="M258" s="342"/>
      <c r="N258" s="343">
        <f t="shared" si="40"/>
        <v>0</v>
      </c>
      <c r="O258" s="343"/>
      <c r="P258" s="343"/>
      <c r="Q258" s="343"/>
      <c r="R258" s="186"/>
      <c r="T258" s="254" t="s">
        <v>5</v>
      </c>
      <c r="U258" s="260" t="s">
        <v>36</v>
      </c>
      <c r="V258" s="256"/>
      <c r="W258" s="261">
        <f t="shared" si="41"/>
        <v>0</v>
      </c>
      <c r="X258" s="261">
        <v>0</v>
      </c>
      <c r="Y258" s="261">
        <f t="shared" si="42"/>
        <v>0</v>
      </c>
      <c r="Z258" s="261">
        <v>0.049</v>
      </c>
      <c r="AA258" s="262">
        <f t="shared" si="43"/>
        <v>0.049</v>
      </c>
      <c r="AR258" s="172" t="s">
        <v>119</v>
      </c>
      <c r="AT258" s="172" t="s">
        <v>118</v>
      </c>
      <c r="AU258" s="172" t="s">
        <v>93</v>
      </c>
      <c r="AY258" s="172" t="s">
        <v>117</v>
      </c>
      <c r="BE258" s="259">
        <f t="shared" si="44"/>
        <v>0</v>
      </c>
      <c r="BF258" s="259">
        <f t="shared" si="45"/>
        <v>0</v>
      </c>
      <c r="BG258" s="259">
        <f t="shared" si="46"/>
        <v>0</v>
      </c>
      <c r="BH258" s="259">
        <f t="shared" si="47"/>
        <v>0</v>
      </c>
      <c r="BI258" s="259">
        <f t="shared" si="48"/>
        <v>0</v>
      </c>
      <c r="BJ258" s="172" t="s">
        <v>16</v>
      </c>
      <c r="BK258" s="259">
        <f t="shared" si="49"/>
        <v>0</v>
      </c>
      <c r="BL258" s="172" t="s">
        <v>119</v>
      </c>
      <c r="BM258" s="172" t="s">
        <v>5002</v>
      </c>
    </row>
    <row r="259" spans="2:65" s="265" customFormat="1" ht="16.5" customHeight="1">
      <c r="B259" s="263"/>
      <c r="C259" s="158">
        <v>144</v>
      </c>
      <c r="D259" s="158" t="s">
        <v>118</v>
      </c>
      <c r="E259" s="159" t="s">
        <v>135</v>
      </c>
      <c r="F259" s="349" t="s">
        <v>6931</v>
      </c>
      <c r="G259" s="349"/>
      <c r="H259" s="349"/>
      <c r="I259" s="349"/>
      <c r="J259" s="160" t="s">
        <v>6932</v>
      </c>
      <c r="K259" s="161">
        <v>100</v>
      </c>
      <c r="L259" s="342"/>
      <c r="M259" s="342"/>
      <c r="N259" s="350">
        <f t="shared" si="40"/>
        <v>0</v>
      </c>
      <c r="O259" s="350"/>
      <c r="P259" s="350"/>
      <c r="Q259" s="350"/>
      <c r="R259" s="264"/>
      <c r="T259" s="266" t="s">
        <v>5</v>
      </c>
      <c r="U259" s="267" t="s">
        <v>36</v>
      </c>
      <c r="V259" s="256"/>
      <c r="W259" s="268">
        <f t="shared" si="41"/>
        <v>0</v>
      </c>
      <c r="X259" s="268">
        <v>0</v>
      </c>
      <c r="Y259" s="268">
        <f t="shared" si="42"/>
        <v>0</v>
      </c>
      <c r="Z259" s="268">
        <v>0</v>
      </c>
      <c r="AA259" s="269">
        <f t="shared" si="43"/>
        <v>0</v>
      </c>
      <c r="AR259" s="270" t="s">
        <v>119</v>
      </c>
      <c r="AT259" s="270" t="s">
        <v>118</v>
      </c>
      <c r="AU259" s="270" t="s">
        <v>93</v>
      </c>
      <c r="AY259" s="270" t="s">
        <v>117</v>
      </c>
      <c r="BE259" s="271">
        <f t="shared" si="44"/>
        <v>0</v>
      </c>
      <c r="BF259" s="271">
        <f t="shared" si="45"/>
        <v>0</v>
      </c>
      <c r="BG259" s="271">
        <f t="shared" si="46"/>
        <v>0</v>
      </c>
      <c r="BH259" s="271">
        <f t="shared" si="47"/>
        <v>0</v>
      </c>
      <c r="BI259" s="271">
        <f t="shared" si="48"/>
        <v>0</v>
      </c>
      <c r="BJ259" s="270" t="s">
        <v>16</v>
      </c>
      <c r="BK259" s="271">
        <f t="shared" si="49"/>
        <v>0</v>
      </c>
      <c r="BL259" s="270" t="s">
        <v>119</v>
      </c>
      <c r="BM259" s="270" t="s">
        <v>136</v>
      </c>
    </row>
    <row r="260" ht="13.5">
      <c r="V260" s="256"/>
    </row>
    <row r="261" ht="13.5">
      <c r="V261" s="256"/>
    </row>
    <row r="262" ht="13.5">
      <c r="V262" s="256"/>
    </row>
  </sheetData>
  <sheetProtection password="DE9D" sheet="1" objects="1" scenarios="1"/>
  <mergeCells count="489">
    <mergeCell ref="F259:I259"/>
    <mergeCell ref="L259:M259"/>
    <mergeCell ref="N259:Q259"/>
    <mergeCell ref="N153:Q153"/>
    <mergeCell ref="H1:K1"/>
    <mergeCell ref="S2:AC2"/>
    <mergeCell ref="F256:I256"/>
    <mergeCell ref="L256:M256"/>
    <mergeCell ref="N256:Q256"/>
    <mergeCell ref="F257:I257"/>
    <mergeCell ref="L257:M257"/>
    <mergeCell ref="N257:Q257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47:I247"/>
    <mergeCell ref="L247:M247"/>
    <mergeCell ref="N247:Q247"/>
    <mergeCell ref="F248:I248"/>
    <mergeCell ref="L248:M248"/>
    <mergeCell ref="N248:Q248"/>
    <mergeCell ref="F258:I258"/>
    <mergeCell ref="L258:M258"/>
    <mergeCell ref="N258:Q258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49:I249"/>
    <mergeCell ref="L249:M249"/>
    <mergeCell ref="N249:Q249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M108:Q108"/>
    <mergeCell ref="M109:Q109"/>
    <mergeCell ref="F111:I111"/>
    <mergeCell ref="L111:M111"/>
    <mergeCell ref="N111:Q111"/>
    <mergeCell ref="F115:I115"/>
    <mergeCell ref="L115:M115"/>
    <mergeCell ref="N115:Q115"/>
    <mergeCell ref="F116:I116"/>
    <mergeCell ref="L116:M116"/>
    <mergeCell ref="N116:Q116"/>
    <mergeCell ref="N112:Q112"/>
    <mergeCell ref="N113:Q113"/>
    <mergeCell ref="N114:Q114"/>
    <mergeCell ref="N89:Q89"/>
    <mergeCell ref="N90:Q90"/>
    <mergeCell ref="N91:Q91"/>
    <mergeCell ref="N93:Q93"/>
    <mergeCell ref="L95:Q95"/>
    <mergeCell ref="C101:Q101"/>
    <mergeCell ref="F103:P103"/>
    <mergeCell ref="F104:P104"/>
    <mergeCell ref="M106:P106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1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44"/>
  <sheetViews>
    <sheetView showGridLines="0" workbookViewId="0" topLeftCell="A1">
      <pane ySplit="1" topLeftCell="A2" activePane="bottomLeft" state="frozen"/>
      <selection pane="bottomLeft" activeCell="E24" sqref="E24:L24"/>
    </sheetView>
  </sheetViews>
  <sheetFormatPr defaultColWidth="9.33203125" defaultRowHeight="13.5"/>
  <cols>
    <col min="1" max="1" width="8.33203125" style="171" customWidth="1"/>
    <col min="2" max="2" width="1.66796875" style="171" customWidth="1"/>
    <col min="3" max="3" width="4.16015625" style="171" customWidth="1"/>
    <col min="4" max="4" width="4.33203125" style="171" customWidth="1"/>
    <col min="5" max="5" width="17.16015625" style="171" customWidth="1"/>
    <col min="6" max="7" width="11.16015625" style="171" customWidth="1"/>
    <col min="8" max="8" width="12.5" style="171" customWidth="1"/>
    <col min="9" max="9" width="7" style="171" customWidth="1"/>
    <col min="10" max="10" width="6.66015625" style="171" customWidth="1"/>
    <col min="11" max="11" width="11.5" style="171" customWidth="1"/>
    <col min="12" max="12" width="12" style="171" customWidth="1"/>
    <col min="13" max="14" width="6" style="171" customWidth="1"/>
    <col min="15" max="15" width="2" style="171" customWidth="1"/>
    <col min="16" max="16" width="12.5" style="171" customWidth="1"/>
    <col min="17" max="17" width="4.16015625" style="171" customWidth="1"/>
    <col min="18" max="18" width="1.66796875" style="171" customWidth="1"/>
    <col min="19" max="19" width="8.16015625" style="171" customWidth="1"/>
    <col min="20" max="20" width="29.66015625" style="171" hidden="1" customWidth="1"/>
    <col min="21" max="21" width="16.33203125" style="171" hidden="1" customWidth="1"/>
    <col min="22" max="22" width="12.33203125" style="176" customWidth="1"/>
    <col min="23" max="23" width="16.33203125" style="171" hidden="1" customWidth="1"/>
    <col min="24" max="24" width="12.16015625" style="171" hidden="1" customWidth="1"/>
    <col min="25" max="25" width="15" style="171" hidden="1" customWidth="1"/>
    <col min="26" max="26" width="11" style="171" hidden="1" customWidth="1"/>
    <col min="27" max="27" width="15" style="171" hidden="1" customWidth="1"/>
    <col min="28" max="28" width="16.33203125" style="171" customWidth="1"/>
    <col min="29" max="29" width="11" style="171" customWidth="1"/>
    <col min="30" max="30" width="15" style="171" customWidth="1"/>
    <col min="31" max="31" width="16.33203125" style="171" customWidth="1"/>
    <col min="32" max="43" width="9.33203125" style="171" customWidth="1"/>
    <col min="44" max="65" width="9.33203125" style="171" hidden="1" customWidth="1"/>
    <col min="66" max="16384" width="9.33203125" style="171" customWidth="1"/>
  </cols>
  <sheetData>
    <row r="1" spans="1:66" ht="21.75" customHeight="1">
      <c r="A1" s="97"/>
      <c r="B1" s="11"/>
      <c r="C1" s="11"/>
      <c r="D1" s="12" t="s">
        <v>1</v>
      </c>
      <c r="E1" s="11"/>
      <c r="F1" s="13" t="s">
        <v>88</v>
      </c>
      <c r="G1" s="13"/>
      <c r="H1" s="351" t="s">
        <v>89</v>
      </c>
      <c r="I1" s="351"/>
      <c r="J1" s="351"/>
      <c r="K1" s="351"/>
      <c r="L1" s="13" t="s">
        <v>90</v>
      </c>
      <c r="M1" s="11"/>
      <c r="N1" s="11"/>
      <c r="O1" s="12" t="s">
        <v>91</v>
      </c>
      <c r="P1" s="11"/>
      <c r="Q1" s="11"/>
      <c r="R1" s="11"/>
      <c r="S1" s="13" t="s">
        <v>92</v>
      </c>
      <c r="T1" s="13"/>
      <c r="U1" s="97"/>
      <c r="V1" s="142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</row>
    <row r="2" spans="3:46" ht="36.95" customHeight="1">
      <c r="C2" s="312" t="s">
        <v>7</v>
      </c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T2" s="172" t="s">
        <v>81</v>
      </c>
    </row>
    <row r="3" spans="2:46" ht="6.95" customHeight="1">
      <c r="B3" s="173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5"/>
      <c r="AT3" s="172" t="s">
        <v>93</v>
      </c>
    </row>
    <row r="4" spans="2:46" ht="36.95" customHeight="1">
      <c r="B4" s="177"/>
      <c r="C4" s="314" t="s">
        <v>94</v>
      </c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178"/>
      <c r="T4" s="179" t="s">
        <v>13</v>
      </c>
      <c r="AT4" s="172" t="s">
        <v>6</v>
      </c>
    </row>
    <row r="5" spans="2:18" ht="6.95" customHeight="1">
      <c r="B5" s="177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78"/>
    </row>
    <row r="6" spans="2:18" ht="25.35" customHeight="1">
      <c r="B6" s="177"/>
      <c r="C6" s="180"/>
      <c r="D6" s="181" t="s">
        <v>17</v>
      </c>
      <c r="E6" s="180"/>
      <c r="F6" s="316" t="str">
        <f>'Rekapitulace stavby'!K6</f>
        <v>VŠE - Stavební práce - profese</v>
      </c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180"/>
      <c r="R6" s="178"/>
    </row>
    <row r="7" spans="2:18" s="182" customFormat="1" ht="32.85" customHeight="1">
      <c r="B7" s="183"/>
      <c r="C7" s="184"/>
      <c r="D7" s="185" t="s">
        <v>95</v>
      </c>
      <c r="E7" s="184"/>
      <c r="F7" s="318" t="s">
        <v>6893</v>
      </c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184"/>
      <c r="R7" s="186"/>
    </row>
    <row r="8" spans="2:18" s="182" customFormat="1" ht="14.45" customHeight="1">
      <c r="B8" s="183"/>
      <c r="C8" s="184"/>
      <c r="D8" s="181" t="s">
        <v>18</v>
      </c>
      <c r="E8" s="184"/>
      <c r="F8" s="187" t="s">
        <v>5</v>
      </c>
      <c r="G8" s="184"/>
      <c r="H8" s="184"/>
      <c r="I8" s="184"/>
      <c r="J8" s="184"/>
      <c r="K8" s="184"/>
      <c r="L8" s="184"/>
      <c r="M8" s="181" t="s">
        <v>19</v>
      </c>
      <c r="N8" s="184"/>
      <c r="O8" s="187" t="s">
        <v>5</v>
      </c>
      <c r="P8" s="184"/>
      <c r="Q8" s="184"/>
      <c r="R8" s="186"/>
    </row>
    <row r="9" spans="2:18" s="182" customFormat="1" ht="14.45" customHeight="1">
      <c r="B9" s="183"/>
      <c r="C9" s="184"/>
      <c r="D9" s="181" t="s">
        <v>20</v>
      </c>
      <c r="E9" s="184"/>
      <c r="F9" s="187" t="s">
        <v>21</v>
      </c>
      <c r="G9" s="184"/>
      <c r="H9" s="184"/>
      <c r="I9" s="184"/>
      <c r="J9" s="184"/>
      <c r="K9" s="184"/>
      <c r="L9" s="184"/>
      <c r="M9" s="181" t="s">
        <v>22</v>
      </c>
      <c r="N9" s="184"/>
      <c r="O9" s="320" t="str">
        <f>'Rekapitulace stavby'!AN8</f>
        <v>5.10.2017</v>
      </c>
      <c r="P9" s="320"/>
      <c r="Q9" s="184"/>
      <c r="R9" s="186"/>
    </row>
    <row r="10" spans="2:18" s="182" customFormat="1" ht="10.9" customHeight="1">
      <c r="B10" s="183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6"/>
    </row>
    <row r="11" spans="2:18" s="182" customFormat="1" ht="14.45" customHeight="1">
      <c r="B11" s="183"/>
      <c r="C11" s="184"/>
      <c r="D11" s="181" t="s">
        <v>24</v>
      </c>
      <c r="E11" s="184"/>
      <c r="F11" s="184"/>
      <c r="G11" s="184"/>
      <c r="H11" s="184"/>
      <c r="I11" s="184"/>
      <c r="J11" s="184"/>
      <c r="K11" s="184"/>
      <c r="L11" s="184"/>
      <c r="M11" s="181" t="s">
        <v>25</v>
      </c>
      <c r="N11" s="184"/>
      <c r="O11" s="321" t="str">
        <f>IF('Rekapitulace stavby'!AN10="","",'Rekapitulace stavby'!AN10)</f>
        <v/>
      </c>
      <c r="P11" s="321"/>
      <c r="Q11" s="184"/>
      <c r="R11" s="186"/>
    </row>
    <row r="12" spans="2:18" s="182" customFormat="1" ht="18" customHeight="1">
      <c r="B12" s="183"/>
      <c r="C12" s="184"/>
      <c r="D12" s="184"/>
      <c r="E12" s="187" t="str">
        <f>IF('Rekapitulace stavby'!E11="","",'Rekapitulace stavby'!E11)</f>
        <v xml:space="preserve"> </v>
      </c>
      <c r="F12" s="184"/>
      <c r="G12" s="184"/>
      <c r="H12" s="184"/>
      <c r="I12" s="184"/>
      <c r="J12" s="184"/>
      <c r="K12" s="184"/>
      <c r="L12" s="184"/>
      <c r="M12" s="181" t="s">
        <v>26</v>
      </c>
      <c r="N12" s="184"/>
      <c r="O12" s="321" t="str">
        <f>IF('Rekapitulace stavby'!AN11="","",'Rekapitulace stavby'!AN11)</f>
        <v/>
      </c>
      <c r="P12" s="321"/>
      <c r="Q12" s="184"/>
      <c r="R12" s="186"/>
    </row>
    <row r="13" spans="2:18" s="182" customFormat="1" ht="6.95" customHeight="1">
      <c r="B13" s="183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6"/>
    </row>
    <row r="14" spans="2:18" s="182" customFormat="1" ht="14.45" customHeight="1">
      <c r="B14" s="183"/>
      <c r="C14" s="184"/>
      <c r="D14" s="181" t="s">
        <v>27</v>
      </c>
      <c r="E14" s="184"/>
      <c r="F14" s="184"/>
      <c r="G14" s="184"/>
      <c r="H14" s="184"/>
      <c r="I14" s="184"/>
      <c r="J14" s="184"/>
      <c r="K14" s="184"/>
      <c r="L14" s="184"/>
      <c r="M14" s="181" t="s">
        <v>25</v>
      </c>
      <c r="N14" s="184"/>
      <c r="O14" s="321" t="str">
        <f>IF('Rekapitulace stavby'!AN13="","",'Rekapitulace stavby'!AN13)</f>
        <v/>
      </c>
      <c r="P14" s="321"/>
      <c r="Q14" s="184"/>
      <c r="R14" s="186"/>
    </row>
    <row r="15" spans="2:18" s="182" customFormat="1" ht="18" customHeight="1">
      <c r="B15" s="183"/>
      <c r="C15" s="184"/>
      <c r="D15" s="184"/>
      <c r="E15" s="187" t="str">
        <f>IF('Rekapitulace stavby'!E14="","",'Rekapitulace stavby'!E14)</f>
        <v xml:space="preserve"> </v>
      </c>
      <c r="F15" s="184"/>
      <c r="G15" s="184"/>
      <c r="H15" s="184"/>
      <c r="I15" s="184"/>
      <c r="J15" s="184"/>
      <c r="K15" s="184"/>
      <c r="L15" s="184"/>
      <c r="M15" s="181" t="s">
        <v>26</v>
      </c>
      <c r="N15" s="184"/>
      <c r="O15" s="321" t="str">
        <f>IF('Rekapitulace stavby'!AN14="","",'Rekapitulace stavby'!AN14)</f>
        <v/>
      </c>
      <c r="P15" s="321"/>
      <c r="Q15" s="184"/>
      <c r="R15" s="186"/>
    </row>
    <row r="16" spans="2:18" s="182" customFormat="1" ht="6.95" customHeight="1">
      <c r="B16" s="183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6"/>
    </row>
    <row r="17" spans="2:18" s="182" customFormat="1" ht="14.45" customHeight="1">
      <c r="B17" s="183"/>
      <c r="C17" s="184"/>
      <c r="D17" s="181" t="s">
        <v>28</v>
      </c>
      <c r="E17" s="184"/>
      <c r="F17" s="184"/>
      <c r="G17" s="184"/>
      <c r="H17" s="184"/>
      <c r="I17" s="184"/>
      <c r="J17" s="184"/>
      <c r="K17" s="184"/>
      <c r="L17" s="184"/>
      <c r="M17" s="181" t="s">
        <v>25</v>
      </c>
      <c r="N17" s="184"/>
      <c r="O17" s="321" t="str">
        <f>IF('Rekapitulace stavby'!AN16="","",'Rekapitulace stavby'!AN16)</f>
        <v/>
      </c>
      <c r="P17" s="321"/>
      <c r="Q17" s="184"/>
      <c r="R17" s="186"/>
    </row>
    <row r="18" spans="2:18" s="182" customFormat="1" ht="18" customHeight="1">
      <c r="B18" s="183"/>
      <c r="C18" s="184"/>
      <c r="D18" s="184"/>
      <c r="E18" s="187" t="str">
        <f>IF('Rekapitulace stavby'!E17="","",'Rekapitulace stavby'!E17)</f>
        <v xml:space="preserve"> </v>
      </c>
      <c r="F18" s="184"/>
      <c r="G18" s="184"/>
      <c r="H18" s="184"/>
      <c r="I18" s="184"/>
      <c r="J18" s="184"/>
      <c r="K18" s="184"/>
      <c r="L18" s="184"/>
      <c r="M18" s="181" t="s">
        <v>26</v>
      </c>
      <c r="N18" s="184"/>
      <c r="O18" s="321" t="str">
        <f>IF('Rekapitulace stavby'!AN17="","",'Rekapitulace stavby'!AN17)</f>
        <v/>
      </c>
      <c r="P18" s="321"/>
      <c r="Q18" s="184"/>
      <c r="R18" s="186"/>
    </row>
    <row r="19" spans="2:18" s="182" customFormat="1" ht="6.95" customHeight="1">
      <c r="B19" s="183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6"/>
    </row>
    <row r="20" spans="2:18" s="182" customFormat="1" ht="14.45" customHeight="1">
      <c r="B20" s="183"/>
      <c r="C20" s="184"/>
      <c r="D20" s="181" t="s">
        <v>30</v>
      </c>
      <c r="E20" s="184"/>
      <c r="F20" s="184"/>
      <c r="G20" s="184"/>
      <c r="H20" s="184"/>
      <c r="I20" s="184"/>
      <c r="J20" s="184"/>
      <c r="K20" s="184"/>
      <c r="L20" s="184"/>
      <c r="M20" s="181" t="s">
        <v>25</v>
      </c>
      <c r="N20" s="184"/>
      <c r="O20" s="321" t="str">
        <f>IF('Rekapitulace stavby'!AN19="","",'Rekapitulace stavby'!AN19)</f>
        <v/>
      </c>
      <c r="P20" s="321"/>
      <c r="Q20" s="184"/>
      <c r="R20" s="186"/>
    </row>
    <row r="21" spans="2:18" s="182" customFormat="1" ht="18" customHeight="1">
      <c r="B21" s="183"/>
      <c r="C21" s="184"/>
      <c r="D21" s="184"/>
      <c r="E21" s="187" t="str">
        <f>IF('Rekapitulace stavby'!E20="","",'Rekapitulace stavby'!E20)</f>
        <v xml:space="preserve"> </v>
      </c>
      <c r="F21" s="184"/>
      <c r="G21" s="184"/>
      <c r="H21" s="184"/>
      <c r="I21" s="184"/>
      <c r="J21" s="184"/>
      <c r="K21" s="184"/>
      <c r="L21" s="184"/>
      <c r="M21" s="181" t="s">
        <v>26</v>
      </c>
      <c r="N21" s="184"/>
      <c r="O21" s="321" t="str">
        <f>IF('Rekapitulace stavby'!AN20="","",'Rekapitulace stavby'!AN20)</f>
        <v/>
      </c>
      <c r="P21" s="321"/>
      <c r="Q21" s="184"/>
      <c r="R21" s="186"/>
    </row>
    <row r="22" spans="2:18" s="182" customFormat="1" ht="6.95" customHeight="1">
      <c r="B22" s="183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6"/>
    </row>
    <row r="23" spans="2:18" s="182" customFormat="1" ht="14.45" customHeight="1">
      <c r="B23" s="183"/>
      <c r="C23" s="184"/>
      <c r="D23" s="181" t="s">
        <v>31</v>
      </c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6"/>
    </row>
    <row r="24" spans="2:18" s="182" customFormat="1" ht="28.5" customHeight="1">
      <c r="B24" s="183"/>
      <c r="C24" s="184"/>
      <c r="D24" s="184"/>
      <c r="E24" s="322" t="s">
        <v>137</v>
      </c>
      <c r="F24" s="322"/>
      <c r="G24" s="322"/>
      <c r="H24" s="322"/>
      <c r="I24" s="322"/>
      <c r="J24" s="322"/>
      <c r="K24" s="322"/>
      <c r="L24" s="322"/>
      <c r="M24" s="184"/>
      <c r="N24" s="184"/>
      <c r="O24" s="184"/>
      <c r="P24" s="184"/>
      <c r="Q24" s="184"/>
      <c r="R24" s="186"/>
    </row>
    <row r="25" spans="2:18" s="182" customFormat="1" ht="6.95" customHeight="1">
      <c r="B25" s="183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6"/>
    </row>
    <row r="26" spans="2:18" s="182" customFormat="1" ht="6.95" customHeight="1">
      <c r="B26" s="183"/>
      <c r="C26" s="184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4"/>
      <c r="R26" s="186"/>
    </row>
    <row r="27" spans="2:18" s="182" customFormat="1" ht="14.45" customHeight="1">
      <c r="B27" s="183"/>
      <c r="C27" s="184"/>
      <c r="D27" s="189" t="s">
        <v>96</v>
      </c>
      <c r="E27" s="184"/>
      <c r="F27" s="184"/>
      <c r="G27" s="184"/>
      <c r="H27" s="184"/>
      <c r="I27" s="184"/>
      <c r="J27" s="184"/>
      <c r="K27" s="184"/>
      <c r="L27" s="184"/>
      <c r="M27" s="323">
        <f>N88</f>
        <v>0</v>
      </c>
      <c r="N27" s="323"/>
      <c r="O27" s="323"/>
      <c r="P27" s="323"/>
      <c r="Q27" s="184"/>
      <c r="R27" s="186"/>
    </row>
    <row r="28" spans="2:18" s="182" customFormat="1" ht="14.45" customHeight="1">
      <c r="B28" s="183"/>
      <c r="C28" s="184"/>
      <c r="D28" s="190" t="s">
        <v>97</v>
      </c>
      <c r="E28" s="184"/>
      <c r="F28" s="184"/>
      <c r="G28" s="184"/>
      <c r="H28" s="184"/>
      <c r="I28" s="184"/>
      <c r="J28" s="184"/>
      <c r="K28" s="184"/>
      <c r="L28" s="184"/>
      <c r="M28" s="323">
        <f>N92</f>
        <v>0</v>
      </c>
      <c r="N28" s="323"/>
      <c r="O28" s="323"/>
      <c r="P28" s="323"/>
      <c r="Q28" s="184"/>
      <c r="R28" s="186"/>
    </row>
    <row r="29" spans="2:18" s="182" customFormat="1" ht="6.95" customHeight="1">
      <c r="B29" s="183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6"/>
    </row>
    <row r="30" spans="2:18" s="182" customFormat="1" ht="25.35" customHeight="1">
      <c r="B30" s="183"/>
      <c r="C30" s="184"/>
      <c r="D30" s="191" t="s">
        <v>34</v>
      </c>
      <c r="E30" s="184"/>
      <c r="F30" s="184"/>
      <c r="G30" s="184"/>
      <c r="H30" s="184"/>
      <c r="I30" s="184"/>
      <c r="J30" s="184"/>
      <c r="K30" s="184"/>
      <c r="L30" s="184"/>
      <c r="M30" s="324">
        <f>ROUND(M27+M28,2)</f>
        <v>0</v>
      </c>
      <c r="N30" s="319"/>
      <c r="O30" s="319"/>
      <c r="P30" s="319"/>
      <c r="Q30" s="184"/>
      <c r="R30" s="186"/>
    </row>
    <row r="31" spans="2:18" s="182" customFormat="1" ht="6.95" customHeight="1">
      <c r="B31" s="183"/>
      <c r="C31" s="184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4"/>
      <c r="R31" s="186"/>
    </row>
    <row r="32" spans="2:18" s="182" customFormat="1" ht="14.45" customHeight="1">
      <c r="B32" s="183"/>
      <c r="C32" s="184"/>
      <c r="D32" s="192" t="s">
        <v>35</v>
      </c>
      <c r="E32" s="192" t="s">
        <v>36</v>
      </c>
      <c r="F32" s="193">
        <v>0.21</v>
      </c>
      <c r="G32" s="194" t="s">
        <v>37</v>
      </c>
      <c r="H32" s="325">
        <f>ROUND((SUM(BE92:BE93)+SUM(BE111:BE240)),2)</f>
        <v>0</v>
      </c>
      <c r="I32" s="319"/>
      <c r="J32" s="319"/>
      <c r="K32" s="184"/>
      <c r="L32" s="184"/>
      <c r="M32" s="325">
        <f>ROUND(ROUND((SUM(BE92:BE93)+SUM(BE111:BE240)),2)*F32,2)</f>
        <v>0</v>
      </c>
      <c r="N32" s="319"/>
      <c r="O32" s="319"/>
      <c r="P32" s="319"/>
      <c r="Q32" s="184"/>
      <c r="R32" s="186"/>
    </row>
    <row r="33" spans="2:18" s="182" customFormat="1" ht="14.45" customHeight="1">
      <c r="B33" s="183"/>
      <c r="C33" s="184"/>
      <c r="D33" s="184"/>
      <c r="E33" s="192" t="s">
        <v>38</v>
      </c>
      <c r="F33" s="193">
        <v>0.15</v>
      </c>
      <c r="G33" s="194" t="s">
        <v>37</v>
      </c>
      <c r="H33" s="325">
        <f>ROUND((SUM(BF92:BF93)+SUM(BF111:BF240)),2)</f>
        <v>0</v>
      </c>
      <c r="I33" s="319"/>
      <c r="J33" s="319"/>
      <c r="K33" s="184"/>
      <c r="L33" s="184"/>
      <c r="M33" s="325">
        <f>ROUND(ROUND((SUM(BF92:BF93)+SUM(BF111:BF240)),2)*F33,2)</f>
        <v>0</v>
      </c>
      <c r="N33" s="319"/>
      <c r="O33" s="319"/>
      <c r="P33" s="319"/>
      <c r="Q33" s="184"/>
      <c r="R33" s="186"/>
    </row>
    <row r="34" spans="2:18" s="182" customFormat="1" ht="14.45" customHeight="1" hidden="1">
      <c r="B34" s="183"/>
      <c r="C34" s="184"/>
      <c r="D34" s="184"/>
      <c r="E34" s="192" t="s">
        <v>39</v>
      </c>
      <c r="F34" s="193">
        <v>0.21</v>
      </c>
      <c r="G34" s="194" t="s">
        <v>37</v>
      </c>
      <c r="H34" s="325">
        <f>ROUND((SUM(BG92:BG93)+SUM(BG111:BG240)),2)</f>
        <v>0</v>
      </c>
      <c r="I34" s="319"/>
      <c r="J34" s="319"/>
      <c r="K34" s="184"/>
      <c r="L34" s="184"/>
      <c r="M34" s="325">
        <v>0</v>
      </c>
      <c r="N34" s="319"/>
      <c r="O34" s="319"/>
      <c r="P34" s="319"/>
      <c r="Q34" s="184"/>
      <c r="R34" s="186"/>
    </row>
    <row r="35" spans="2:18" s="182" customFormat="1" ht="14.45" customHeight="1" hidden="1">
      <c r="B35" s="183"/>
      <c r="C35" s="184"/>
      <c r="D35" s="184"/>
      <c r="E35" s="192" t="s">
        <v>40</v>
      </c>
      <c r="F35" s="193">
        <v>0.15</v>
      </c>
      <c r="G35" s="194" t="s">
        <v>37</v>
      </c>
      <c r="H35" s="325">
        <f>ROUND((SUM(BH92:BH93)+SUM(BH111:BH240)),2)</f>
        <v>0</v>
      </c>
      <c r="I35" s="319"/>
      <c r="J35" s="319"/>
      <c r="K35" s="184"/>
      <c r="L35" s="184"/>
      <c r="M35" s="325">
        <v>0</v>
      </c>
      <c r="N35" s="319"/>
      <c r="O35" s="319"/>
      <c r="P35" s="319"/>
      <c r="Q35" s="184"/>
      <c r="R35" s="186"/>
    </row>
    <row r="36" spans="2:18" s="182" customFormat="1" ht="14.45" customHeight="1" hidden="1">
      <c r="B36" s="183"/>
      <c r="C36" s="184"/>
      <c r="D36" s="184"/>
      <c r="E36" s="192" t="s">
        <v>41</v>
      </c>
      <c r="F36" s="193">
        <v>0</v>
      </c>
      <c r="G36" s="194" t="s">
        <v>37</v>
      </c>
      <c r="H36" s="325">
        <f>ROUND((SUM(BI92:BI93)+SUM(BI111:BI240)),2)</f>
        <v>0</v>
      </c>
      <c r="I36" s="319"/>
      <c r="J36" s="319"/>
      <c r="K36" s="184"/>
      <c r="L36" s="184"/>
      <c r="M36" s="325">
        <v>0</v>
      </c>
      <c r="N36" s="319"/>
      <c r="O36" s="319"/>
      <c r="P36" s="319"/>
      <c r="Q36" s="184"/>
      <c r="R36" s="186"/>
    </row>
    <row r="37" spans="2:18" s="182" customFormat="1" ht="6.95" customHeight="1">
      <c r="B37" s="183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6"/>
    </row>
    <row r="38" spans="2:18" s="182" customFormat="1" ht="25.35" customHeight="1">
      <c r="B38" s="183"/>
      <c r="C38" s="195"/>
      <c r="D38" s="196" t="s">
        <v>42</v>
      </c>
      <c r="E38" s="197"/>
      <c r="F38" s="197"/>
      <c r="G38" s="198" t="s">
        <v>43</v>
      </c>
      <c r="H38" s="199" t="s">
        <v>44</v>
      </c>
      <c r="I38" s="197"/>
      <c r="J38" s="197"/>
      <c r="K38" s="197"/>
      <c r="L38" s="326">
        <f>SUM(M30:M36)</f>
        <v>0</v>
      </c>
      <c r="M38" s="326"/>
      <c r="N38" s="326"/>
      <c r="O38" s="326"/>
      <c r="P38" s="327"/>
      <c r="Q38" s="195"/>
      <c r="R38" s="186"/>
    </row>
    <row r="39" spans="2:18" s="182" customFormat="1" ht="14.45" customHeight="1">
      <c r="B39" s="183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6"/>
    </row>
    <row r="40" spans="2:18" s="182" customFormat="1" ht="14.45" customHeight="1">
      <c r="B40" s="183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6"/>
    </row>
    <row r="41" spans="2:18" ht="13.5">
      <c r="B41" s="177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78"/>
    </row>
    <row r="42" spans="2:18" ht="13.5">
      <c r="B42" s="177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78"/>
    </row>
    <row r="43" spans="2:18" ht="13.5">
      <c r="B43" s="177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78"/>
    </row>
    <row r="44" spans="2:18" ht="13.5">
      <c r="B44" s="177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78"/>
    </row>
    <row r="45" spans="2:18" ht="13.5">
      <c r="B45" s="177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78"/>
    </row>
    <row r="46" spans="2:18" ht="13.5">
      <c r="B46" s="177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78"/>
    </row>
    <row r="47" spans="2:18" ht="13.5">
      <c r="B47" s="177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78"/>
    </row>
    <row r="48" spans="2:18" ht="13.5">
      <c r="B48" s="177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78"/>
    </row>
    <row r="49" spans="2:18" ht="13.5">
      <c r="B49" s="177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78"/>
    </row>
    <row r="50" spans="2:18" s="182" customFormat="1" ht="15">
      <c r="B50" s="183"/>
      <c r="C50" s="184"/>
      <c r="D50" s="200" t="s">
        <v>45</v>
      </c>
      <c r="E50" s="188"/>
      <c r="F50" s="188"/>
      <c r="G50" s="188"/>
      <c r="H50" s="201"/>
      <c r="I50" s="184"/>
      <c r="J50" s="200" t="s">
        <v>46</v>
      </c>
      <c r="K50" s="188"/>
      <c r="L50" s="188"/>
      <c r="M50" s="188"/>
      <c r="N50" s="188"/>
      <c r="O50" s="188"/>
      <c r="P50" s="201"/>
      <c r="Q50" s="184"/>
      <c r="R50" s="186"/>
    </row>
    <row r="51" spans="2:18" ht="13.5">
      <c r="B51" s="177"/>
      <c r="C51" s="180"/>
      <c r="D51" s="202"/>
      <c r="E51" s="180"/>
      <c r="F51" s="180"/>
      <c r="G51" s="180"/>
      <c r="H51" s="203"/>
      <c r="I51" s="180"/>
      <c r="J51" s="202"/>
      <c r="K51" s="180"/>
      <c r="L51" s="180"/>
      <c r="M51" s="180"/>
      <c r="N51" s="180"/>
      <c r="O51" s="180"/>
      <c r="P51" s="203"/>
      <c r="Q51" s="180"/>
      <c r="R51" s="178"/>
    </row>
    <row r="52" spans="2:18" ht="13.5">
      <c r="B52" s="177"/>
      <c r="C52" s="180"/>
      <c r="D52" s="202"/>
      <c r="E52" s="180"/>
      <c r="F52" s="180"/>
      <c r="G52" s="180"/>
      <c r="H52" s="203"/>
      <c r="I52" s="180"/>
      <c r="J52" s="202"/>
      <c r="K52" s="180"/>
      <c r="L52" s="180"/>
      <c r="M52" s="180"/>
      <c r="N52" s="180"/>
      <c r="O52" s="180"/>
      <c r="P52" s="203"/>
      <c r="Q52" s="180"/>
      <c r="R52" s="178"/>
    </row>
    <row r="53" spans="2:18" ht="13.5">
      <c r="B53" s="177"/>
      <c r="C53" s="180"/>
      <c r="D53" s="202"/>
      <c r="E53" s="180"/>
      <c r="F53" s="180"/>
      <c r="G53" s="180"/>
      <c r="H53" s="203"/>
      <c r="I53" s="180"/>
      <c r="J53" s="202"/>
      <c r="K53" s="180"/>
      <c r="L53" s="180"/>
      <c r="M53" s="180"/>
      <c r="N53" s="180"/>
      <c r="O53" s="180"/>
      <c r="P53" s="203"/>
      <c r="Q53" s="180"/>
      <c r="R53" s="178"/>
    </row>
    <row r="54" spans="2:18" ht="13.5">
      <c r="B54" s="177"/>
      <c r="C54" s="180"/>
      <c r="D54" s="202"/>
      <c r="E54" s="180"/>
      <c r="F54" s="180"/>
      <c r="G54" s="180"/>
      <c r="H54" s="203"/>
      <c r="I54" s="180"/>
      <c r="J54" s="202"/>
      <c r="K54" s="180"/>
      <c r="L54" s="180"/>
      <c r="M54" s="180"/>
      <c r="N54" s="180"/>
      <c r="O54" s="180"/>
      <c r="P54" s="203"/>
      <c r="Q54" s="180"/>
      <c r="R54" s="178"/>
    </row>
    <row r="55" spans="2:18" ht="13.5">
      <c r="B55" s="177"/>
      <c r="C55" s="180"/>
      <c r="D55" s="202"/>
      <c r="E55" s="180"/>
      <c r="F55" s="180"/>
      <c r="G55" s="180"/>
      <c r="H55" s="203"/>
      <c r="I55" s="180"/>
      <c r="J55" s="202"/>
      <c r="K55" s="180"/>
      <c r="L55" s="180"/>
      <c r="M55" s="180"/>
      <c r="N55" s="180"/>
      <c r="O55" s="180"/>
      <c r="P55" s="203"/>
      <c r="Q55" s="180"/>
      <c r="R55" s="178"/>
    </row>
    <row r="56" spans="2:18" ht="13.5">
      <c r="B56" s="177"/>
      <c r="C56" s="180"/>
      <c r="D56" s="202"/>
      <c r="E56" s="180"/>
      <c r="F56" s="180"/>
      <c r="G56" s="180"/>
      <c r="H56" s="203"/>
      <c r="I56" s="180"/>
      <c r="J56" s="202"/>
      <c r="K56" s="180"/>
      <c r="L56" s="180"/>
      <c r="M56" s="180"/>
      <c r="N56" s="180"/>
      <c r="O56" s="180"/>
      <c r="P56" s="203"/>
      <c r="Q56" s="180"/>
      <c r="R56" s="178"/>
    </row>
    <row r="57" spans="2:18" ht="13.5">
      <c r="B57" s="177"/>
      <c r="C57" s="180"/>
      <c r="D57" s="202"/>
      <c r="E57" s="180"/>
      <c r="F57" s="180"/>
      <c r="G57" s="180"/>
      <c r="H57" s="203"/>
      <c r="I57" s="180"/>
      <c r="J57" s="202"/>
      <c r="K57" s="180"/>
      <c r="L57" s="180"/>
      <c r="M57" s="180"/>
      <c r="N57" s="180"/>
      <c r="O57" s="180"/>
      <c r="P57" s="203"/>
      <c r="Q57" s="180"/>
      <c r="R57" s="178"/>
    </row>
    <row r="58" spans="2:18" ht="13.5">
      <c r="B58" s="177"/>
      <c r="C58" s="180"/>
      <c r="D58" s="202"/>
      <c r="E58" s="180"/>
      <c r="F58" s="180"/>
      <c r="G58" s="180"/>
      <c r="H58" s="203"/>
      <c r="I58" s="180"/>
      <c r="J58" s="202"/>
      <c r="K58" s="180"/>
      <c r="L58" s="180"/>
      <c r="M58" s="180"/>
      <c r="N58" s="180"/>
      <c r="O58" s="180"/>
      <c r="P58" s="203"/>
      <c r="Q58" s="180"/>
      <c r="R58" s="178"/>
    </row>
    <row r="59" spans="2:18" s="182" customFormat="1" ht="15">
      <c r="B59" s="183"/>
      <c r="C59" s="184"/>
      <c r="D59" s="204" t="s">
        <v>47</v>
      </c>
      <c r="E59" s="205"/>
      <c r="F59" s="205"/>
      <c r="G59" s="206" t="s">
        <v>48</v>
      </c>
      <c r="H59" s="207"/>
      <c r="I59" s="184"/>
      <c r="J59" s="204" t="s">
        <v>47</v>
      </c>
      <c r="K59" s="205"/>
      <c r="L59" s="205"/>
      <c r="M59" s="205"/>
      <c r="N59" s="206" t="s">
        <v>48</v>
      </c>
      <c r="O59" s="205"/>
      <c r="P59" s="207"/>
      <c r="Q59" s="184"/>
      <c r="R59" s="186"/>
    </row>
    <row r="60" spans="2:18" ht="13.5">
      <c r="B60" s="177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78"/>
    </row>
    <row r="61" spans="2:18" s="182" customFormat="1" ht="15">
      <c r="B61" s="183"/>
      <c r="C61" s="184"/>
      <c r="D61" s="200" t="s">
        <v>49</v>
      </c>
      <c r="E61" s="188"/>
      <c r="F61" s="188"/>
      <c r="G61" s="188"/>
      <c r="H61" s="201"/>
      <c r="I61" s="184"/>
      <c r="J61" s="200" t="s">
        <v>50</v>
      </c>
      <c r="K61" s="188"/>
      <c r="L61" s="188"/>
      <c r="M61" s="188"/>
      <c r="N61" s="188"/>
      <c r="O61" s="188"/>
      <c r="P61" s="201"/>
      <c r="Q61" s="184"/>
      <c r="R61" s="186"/>
    </row>
    <row r="62" spans="2:18" ht="13.5">
      <c r="B62" s="177"/>
      <c r="C62" s="180"/>
      <c r="D62" s="202"/>
      <c r="E62" s="180"/>
      <c r="F62" s="180"/>
      <c r="G62" s="180"/>
      <c r="H62" s="203"/>
      <c r="I62" s="180"/>
      <c r="J62" s="202"/>
      <c r="K62" s="180"/>
      <c r="L62" s="180"/>
      <c r="M62" s="180"/>
      <c r="N62" s="180"/>
      <c r="O62" s="180"/>
      <c r="P62" s="203"/>
      <c r="Q62" s="180"/>
      <c r="R62" s="178"/>
    </row>
    <row r="63" spans="2:18" ht="13.5">
      <c r="B63" s="177"/>
      <c r="C63" s="180"/>
      <c r="D63" s="202"/>
      <c r="E63" s="180"/>
      <c r="F63" s="180"/>
      <c r="G63" s="180"/>
      <c r="H63" s="203"/>
      <c r="I63" s="180"/>
      <c r="J63" s="202"/>
      <c r="K63" s="180"/>
      <c r="L63" s="180"/>
      <c r="M63" s="180"/>
      <c r="N63" s="180"/>
      <c r="O63" s="180"/>
      <c r="P63" s="203"/>
      <c r="Q63" s="180"/>
      <c r="R63" s="178"/>
    </row>
    <row r="64" spans="2:18" ht="13.5">
      <c r="B64" s="177"/>
      <c r="C64" s="180"/>
      <c r="D64" s="202"/>
      <c r="E64" s="180"/>
      <c r="F64" s="180"/>
      <c r="G64" s="180"/>
      <c r="H64" s="203"/>
      <c r="I64" s="180"/>
      <c r="J64" s="202"/>
      <c r="K64" s="180"/>
      <c r="L64" s="180"/>
      <c r="M64" s="180"/>
      <c r="N64" s="180"/>
      <c r="O64" s="180"/>
      <c r="P64" s="203"/>
      <c r="Q64" s="180"/>
      <c r="R64" s="178"/>
    </row>
    <row r="65" spans="2:18" ht="13.5">
      <c r="B65" s="177"/>
      <c r="C65" s="180"/>
      <c r="D65" s="202"/>
      <c r="E65" s="180"/>
      <c r="F65" s="180"/>
      <c r="G65" s="180"/>
      <c r="H65" s="203"/>
      <c r="I65" s="180"/>
      <c r="J65" s="202"/>
      <c r="K65" s="180"/>
      <c r="L65" s="180"/>
      <c r="M65" s="180"/>
      <c r="N65" s="180"/>
      <c r="O65" s="180"/>
      <c r="P65" s="203"/>
      <c r="Q65" s="180"/>
      <c r="R65" s="178"/>
    </row>
    <row r="66" spans="2:18" ht="13.5">
      <c r="B66" s="177"/>
      <c r="C66" s="180"/>
      <c r="D66" s="202"/>
      <c r="E66" s="180"/>
      <c r="F66" s="180"/>
      <c r="G66" s="180"/>
      <c r="H66" s="203"/>
      <c r="I66" s="180"/>
      <c r="J66" s="202"/>
      <c r="K66" s="180"/>
      <c r="L66" s="180"/>
      <c r="M66" s="180"/>
      <c r="N66" s="180"/>
      <c r="O66" s="180"/>
      <c r="P66" s="203"/>
      <c r="Q66" s="180"/>
      <c r="R66" s="178"/>
    </row>
    <row r="67" spans="2:18" ht="13.5">
      <c r="B67" s="177"/>
      <c r="C67" s="180"/>
      <c r="D67" s="202"/>
      <c r="E67" s="180"/>
      <c r="F67" s="180"/>
      <c r="G67" s="180"/>
      <c r="H67" s="203"/>
      <c r="I67" s="180"/>
      <c r="J67" s="202"/>
      <c r="K67" s="180"/>
      <c r="L67" s="180"/>
      <c r="M67" s="180"/>
      <c r="N67" s="180"/>
      <c r="O67" s="180"/>
      <c r="P67" s="203"/>
      <c r="Q67" s="180"/>
      <c r="R67" s="178"/>
    </row>
    <row r="68" spans="2:18" ht="13.5">
      <c r="B68" s="177"/>
      <c r="C68" s="180"/>
      <c r="D68" s="202"/>
      <c r="E68" s="180"/>
      <c r="F68" s="180"/>
      <c r="G68" s="180"/>
      <c r="H68" s="203"/>
      <c r="I68" s="180"/>
      <c r="J68" s="202"/>
      <c r="K68" s="180"/>
      <c r="L68" s="180"/>
      <c r="M68" s="180"/>
      <c r="N68" s="180"/>
      <c r="O68" s="180"/>
      <c r="P68" s="203"/>
      <c r="Q68" s="180"/>
      <c r="R68" s="178"/>
    </row>
    <row r="69" spans="2:18" ht="13.5">
      <c r="B69" s="177"/>
      <c r="C69" s="180"/>
      <c r="D69" s="202"/>
      <c r="E69" s="180"/>
      <c r="F69" s="180"/>
      <c r="G69" s="180"/>
      <c r="H69" s="203"/>
      <c r="I69" s="180"/>
      <c r="J69" s="202"/>
      <c r="K69" s="180"/>
      <c r="L69" s="180"/>
      <c r="M69" s="180"/>
      <c r="N69" s="180"/>
      <c r="O69" s="180"/>
      <c r="P69" s="203"/>
      <c r="Q69" s="180"/>
      <c r="R69" s="178"/>
    </row>
    <row r="70" spans="2:18" s="182" customFormat="1" ht="15">
      <c r="B70" s="183"/>
      <c r="C70" s="184"/>
      <c r="D70" s="204" t="s">
        <v>47</v>
      </c>
      <c r="E70" s="205"/>
      <c r="F70" s="205"/>
      <c r="G70" s="206" t="s">
        <v>48</v>
      </c>
      <c r="H70" s="207"/>
      <c r="I70" s="184"/>
      <c r="J70" s="204" t="s">
        <v>47</v>
      </c>
      <c r="K70" s="205"/>
      <c r="L70" s="205"/>
      <c r="M70" s="205"/>
      <c r="N70" s="206" t="s">
        <v>48</v>
      </c>
      <c r="O70" s="205"/>
      <c r="P70" s="207"/>
      <c r="Q70" s="184"/>
      <c r="R70" s="186"/>
    </row>
    <row r="71" spans="2:18" s="182" customFormat="1" ht="14.45" customHeight="1">
      <c r="B71" s="208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10"/>
    </row>
    <row r="75" spans="2:18" s="182" customFormat="1" ht="6.95" customHeight="1">
      <c r="B75" s="211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3"/>
    </row>
    <row r="76" spans="2:18" s="182" customFormat="1" ht="36.95" customHeight="1">
      <c r="B76" s="183"/>
      <c r="C76" s="314" t="s">
        <v>98</v>
      </c>
      <c r="D76" s="315"/>
      <c r="E76" s="315"/>
      <c r="F76" s="315"/>
      <c r="G76" s="315"/>
      <c r="H76" s="315"/>
      <c r="I76" s="315"/>
      <c r="J76" s="315"/>
      <c r="K76" s="315"/>
      <c r="L76" s="315"/>
      <c r="M76" s="315"/>
      <c r="N76" s="315"/>
      <c r="O76" s="315"/>
      <c r="P76" s="315"/>
      <c r="Q76" s="315"/>
      <c r="R76" s="186"/>
    </row>
    <row r="77" spans="2:18" s="182" customFormat="1" ht="6.95" customHeight="1">
      <c r="B77" s="183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6"/>
    </row>
    <row r="78" spans="2:18" s="182" customFormat="1" ht="30" customHeight="1">
      <c r="B78" s="183"/>
      <c r="C78" s="181" t="s">
        <v>17</v>
      </c>
      <c r="D78" s="184"/>
      <c r="E78" s="184"/>
      <c r="F78" s="316" t="str">
        <f>F6</f>
        <v>VŠE - Stavební práce - profese</v>
      </c>
      <c r="G78" s="317"/>
      <c r="H78" s="317"/>
      <c r="I78" s="317"/>
      <c r="J78" s="317"/>
      <c r="K78" s="317"/>
      <c r="L78" s="317"/>
      <c r="M78" s="317"/>
      <c r="N78" s="317"/>
      <c r="O78" s="317"/>
      <c r="P78" s="317"/>
      <c r="Q78" s="184"/>
      <c r="R78" s="186"/>
    </row>
    <row r="79" spans="2:18" s="182" customFormat="1" ht="36.95" customHeight="1">
      <c r="B79" s="183"/>
      <c r="C79" s="214" t="s">
        <v>95</v>
      </c>
      <c r="D79" s="184"/>
      <c r="E79" s="184"/>
      <c r="F79" s="328" t="str">
        <f>F7</f>
        <v>5 - Zařizovací předměty</v>
      </c>
      <c r="G79" s="319"/>
      <c r="H79" s="319"/>
      <c r="I79" s="319"/>
      <c r="J79" s="319"/>
      <c r="K79" s="319"/>
      <c r="L79" s="319"/>
      <c r="M79" s="319"/>
      <c r="N79" s="319"/>
      <c r="O79" s="319"/>
      <c r="P79" s="319"/>
      <c r="Q79" s="184"/>
      <c r="R79" s="186"/>
    </row>
    <row r="80" spans="2:18" s="182" customFormat="1" ht="6.95" customHeight="1">
      <c r="B80" s="183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6"/>
    </row>
    <row r="81" spans="2:18" s="182" customFormat="1" ht="18" customHeight="1">
      <c r="B81" s="183"/>
      <c r="C81" s="181" t="s">
        <v>20</v>
      </c>
      <c r="D81" s="184"/>
      <c r="E81" s="184"/>
      <c r="F81" s="187" t="str">
        <f>F9</f>
        <v xml:space="preserve"> </v>
      </c>
      <c r="G81" s="184"/>
      <c r="H81" s="184"/>
      <c r="I81" s="184"/>
      <c r="J81" s="184"/>
      <c r="K81" s="181" t="s">
        <v>22</v>
      </c>
      <c r="L81" s="184"/>
      <c r="M81" s="320" t="str">
        <f>IF(O9="","",O9)</f>
        <v>5.10.2017</v>
      </c>
      <c r="N81" s="320"/>
      <c r="O81" s="320"/>
      <c r="P81" s="320"/>
      <c r="Q81" s="184"/>
      <c r="R81" s="186"/>
    </row>
    <row r="82" spans="2:18" s="182" customFormat="1" ht="6.95" customHeight="1">
      <c r="B82" s="183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6"/>
    </row>
    <row r="83" spans="2:18" s="182" customFormat="1" ht="15">
      <c r="B83" s="183"/>
      <c r="C83" s="181" t="s">
        <v>24</v>
      </c>
      <c r="D83" s="184"/>
      <c r="E83" s="184"/>
      <c r="F83" s="187" t="str">
        <f>E12</f>
        <v xml:space="preserve"> </v>
      </c>
      <c r="G83" s="184"/>
      <c r="H83" s="184"/>
      <c r="I83" s="184"/>
      <c r="J83" s="184"/>
      <c r="K83" s="181" t="s">
        <v>28</v>
      </c>
      <c r="L83" s="184"/>
      <c r="M83" s="321" t="str">
        <f>E18</f>
        <v xml:space="preserve"> </v>
      </c>
      <c r="N83" s="321"/>
      <c r="O83" s="321"/>
      <c r="P83" s="321"/>
      <c r="Q83" s="321"/>
      <c r="R83" s="186"/>
    </row>
    <row r="84" spans="2:18" s="182" customFormat="1" ht="14.45" customHeight="1">
      <c r="B84" s="183"/>
      <c r="C84" s="181" t="s">
        <v>27</v>
      </c>
      <c r="D84" s="184"/>
      <c r="E84" s="184"/>
      <c r="F84" s="187" t="str">
        <f>IF(E15="","",E15)</f>
        <v xml:space="preserve"> </v>
      </c>
      <c r="G84" s="184"/>
      <c r="H84" s="184"/>
      <c r="I84" s="184"/>
      <c r="J84" s="184"/>
      <c r="K84" s="181" t="s">
        <v>30</v>
      </c>
      <c r="L84" s="184"/>
      <c r="M84" s="321" t="str">
        <f>E21</f>
        <v xml:space="preserve"> </v>
      </c>
      <c r="N84" s="321"/>
      <c r="O84" s="321"/>
      <c r="P84" s="321"/>
      <c r="Q84" s="321"/>
      <c r="R84" s="186"/>
    </row>
    <row r="85" spans="2:18" s="182" customFormat="1" ht="10.35" customHeight="1">
      <c r="B85" s="183"/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6"/>
    </row>
    <row r="86" spans="2:18" s="182" customFormat="1" ht="29.25" customHeight="1">
      <c r="B86" s="183"/>
      <c r="C86" s="329" t="s">
        <v>99</v>
      </c>
      <c r="D86" s="330"/>
      <c r="E86" s="330"/>
      <c r="F86" s="330"/>
      <c r="G86" s="330"/>
      <c r="H86" s="195"/>
      <c r="I86" s="195"/>
      <c r="J86" s="195"/>
      <c r="K86" s="195"/>
      <c r="L86" s="195"/>
      <c r="M86" s="195"/>
      <c r="N86" s="329" t="s">
        <v>100</v>
      </c>
      <c r="O86" s="330"/>
      <c r="P86" s="330"/>
      <c r="Q86" s="330"/>
      <c r="R86" s="186"/>
    </row>
    <row r="87" spans="2:18" s="182" customFormat="1" ht="10.35" customHeight="1">
      <c r="B87" s="183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6"/>
    </row>
    <row r="88" spans="2:47" s="182" customFormat="1" ht="29.25" customHeight="1">
      <c r="B88" s="183"/>
      <c r="C88" s="215" t="s">
        <v>101</v>
      </c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331">
        <f>N111</f>
        <v>0</v>
      </c>
      <c r="O88" s="332"/>
      <c r="P88" s="332"/>
      <c r="Q88" s="332"/>
      <c r="R88" s="186"/>
      <c r="AU88" s="172" t="s">
        <v>102</v>
      </c>
    </row>
    <row r="89" spans="2:22" s="220" customFormat="1" ht="24.95" customHeight="1">
      <c r="B89" s="216"/>
      <c r="C89" s="217"/>
      <c r="D89" s="218" t="s">
        <v>138</v>
      </c>
      <c r="E89" s="217"/>
      <c r="F89" s="217"/>
      <c r="G89" s="217"/>
      <c r="H89" s="217"/>
      <c r="I89" s="217"/>
      <c r="J89" s="217"/>
      <c r="K89" s="217"/>
      <c r="L89" s="217"/>
      <c r="M89" s="217"/>
      <c r="N89" s="333">
        <f>N112</f>
        <v>0</v>
      </c>
      <c r="O89" s="334"/>
      <c r="P89" s="334"/>
      <c r="Q89" s="334"/>
      <c r="R89" s="219"/>
      <c r="V89" s="221"/>
    </row>
    <row r="90" spans="2:22" s="226" customFormat="1" ht="19.9" customHeight="1">
      <c r="B90" s="222"/>
      <c r="C90" s="223"/>
      <c r="D90" s="224" t="s">
        <v>5003</v>
      </c>
      <c r="E90" s="223"/>
      <c r="F90" s="223"/>
      <c r="G90" s="223"/>
      <c r="H90" s="223"/>
      <c r="I90" s="223"/>
      <c r="J90" s="223"/>
      <c r="K90" s="223"/>
      <c r="L90" s="223"/>
      <c r="M90" s="223"/>
      <c r="N90" s="335">
        <f>N113</f>
        <v>0</v>
      </c>
      <c r="O90" s="336"/>
      <c r="P90" s="336"/>
      <c r="Q90" s="336"/>
      <c r="R90" s="225"/>
      <c r="V90" s="227"/>
    </row>
    <row r="91" spans="2:18" s="182" customFormat="1" ht="21.75" customHeight="1">
      <c r="B91" s="183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6"/>
    </row>
    <row r="92" spans="2:21" s="182" customFormat="1" ht="29.25" customHeight="1">
      <c r="B92" s="183"/>
      <c r="C92" s="215" t="s">
        <v>103</v>
      </c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332">
        <v>0</v>
      </c>
      <c r="O92" s="337"/>
      <c r="P92" s="337"/>
      <c r="Q92" s="337"/>
      <c r="R92" s="186"/>
      <c r="T92" s="228"/>
      <c r="U92" s="229" t="s">
        <v>35</v>
      </c>
    </row>
    <row r="93" spans="2:18" s="182" customFormat="1" ht="18" customHeight="1">
      <c r="B93" s="183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6"/>
    </row>
    <row r="94" spans="2:18" s="182" customFormat="1" ht="29.25" customHeight="1">
      <c r="B94" s="183"/>
      <c r="C94" s="230" t="s">
        <v>87</v>
      </c>
      <c r="D94" s="195"/>
      <c r="E94" s="195"/>
      <c r="F94" s="195"/>
      <c r="G94" s="195"/>
      <c r="H94" s="195"/>
      <c r="I94" s="195"/>
      <c r="J94" s="195"/>
      <c r="K94" s="195"/>
      <c r="L94" s="338">
        <f>ROUND(SUM(N88+N92),2)</f>
        <v>0</v>
      </c>
      <c r="M94" s="338"/>
      <c r="N94" s="338"/>
      <c r="O94" s="338"/>
      <c r="P94" s="338"/>
      <c r="Q94" s="338"/>
      <c r="R94" s="186"/>
    </row>
    <row r="95" spans="2:18" s="182" customFormat="1" ht="6.95" customHeight="1">
      <c r="B95" s="208"/>
      <c r="C95" s="209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09"/>
      <c r="P95" s="209"/>
      <c r="Q95" s="209"/>
      <c r="R95" s="210"/>
    </row>
    <row r="99" spans="2:18" s="182" customFormat="1" ht="6.95" customHeight="1">
      <c r="B99" s="211"/>
      <c r="C99" s="212"/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2"/>
      <c r="O99" s="212"/>
      <c r="P99" s="212"/>
      <c r="Q99" s="212"/>
      <c r="R99" s="213"/>
    </row>
    <row r="100" spans="2:18" s="182" customFormat="1" ht="36.95" customHeight="1">
      <c r="B100" s="183"/>
      <c r="C100" s="314" t="s">
        <v>104</v>
      </c>
      <c r="D100" s="319"/>
      <c r="E100" s="319"/>
      <c r="F100" s="319"/>
      <c r="G100" s="319"/>
      <c r="H100" s="319"/>
      <c r="I100" s="319"/>
      <c r="J100" s="319"/>
      <c r="K100" s="319"/>
      <c r="L100" s="319"/>
      <c r="M100" s="319"/>
      <c r="N100" s="319"/>
      <c r="O100" s="319"/>
      <c r="P100" s="319"/>
      <c r="Q100" s="319"/>
      <c r="R100" s="186"/>
    </row>
    <row r="101" spans="2:18" s="182" customFormat="1" ht="6.95" customHeight="1">
      <c r="B101" s="183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6"/>
    </row>
    <row r="102" spans="2:18" s="182" customFormat="1" ht="30" customHeight="1">
      <c r="B102" s="183"/>
      <c r="C102" s="181" t="s">
        <v>17</v>
      </c>
      <c r="D102" s="184"/>
      <c r="E102" s="184"/>
      <c r="F102" s="316" t="str">
        <f>F6</f>
        <v>VŠE - Stavební práce - profese</v>
      </c>
      <c r="G102" s="317"/>
      <c r="H102" s="317"/>
      <c r="I102" s="317"/>
      <c r="J102" s="317"/>
      <c r="K102" s="317"/>
      <c r="L102" s="317"/>
      <c r="M102" s="317"/>
      <c r="N102" s="317"/>
      <c r="O102" s="317"/>
      <c r="P102" s="317"/>
      <c r="Q102" s="184"/>
      <c r="R102" s="186"/>
    </row>
    <row r="103" spans="2:18" s="182" customFormat="1" ht="36.95" customHeight="1">
      <c r="B103" s="183"/>
      <c r="C103" s="214" t="s">
        <v>95</v>
      </c>
      <c r="D103" s="184"/>
      <c r="E103" s="184"/>
      <c r="F103" s="328" t="str">
        <f>F7</f>
        <v>5 - Zařizovací předměty</v>
      </c>
      <c r="G103" s="319"/>
      <c r="H103" s="319"/>
      <c r="I103" s="319"/>
      <c r="J103" s="319"/>
      <c r="K103" s="319"/>
      <c r="L103" s="319"/>
      <c r="M103" s="319"/>
      <c r="N103" s="319"/>
      <c r="O103" s="319"/>
      <c r="P103" s="319"/>
      <c r="Q103" s="184"/>
      <c r="R103" s="186"/>
    </row>
    <row r="104" spans="2:18" s="182" customFormat="1" ht="6.95" customHeight="1">
      <c r="B104" s="183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6"/>
    </row>
    <row r="105" spans="2:18" s="182" customFormat="1" ht="18" customHeight="1">
      <c r="B105" s="183"/>
      <c r="C105" s="181" t="s">
        <v>20</v>
      </c>
      <c r="D105" s="184"/>
      <c r="E105" s="184"/>
      <c r="F105" s="187" t="str">
        <f>F9</f>
        <v xml:space="preserve"> </v>
      </c>
      <c r="G105" s="184"/>
      <c r="H105" s="184"/>
      <c r="I105" s="184"/>
      <c r="J105" s="184"/>
      <c r="K105" s="181" t="s">
        <v>22</v>
      </c>
      <c r="L105" s="184"/>
      <c r="M105" s="320" t="str">
        <f>IF(O9="","",O9)</f>
        <v>5.10.2017</v>
      </c>
      <c r="N105" s="320"/>
      <c r="O105" s="320"/>
      <c r="P105" s="320"/>
      <c r="Q105" s="184"/>
      <c r="R105" s="186"/>
    </row>
    <row r="106" spans="2:18" s="182" customFormat="1" ht="6.95" customHeight="1">
      <c r="B106" s="183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6"/>
    </row>
    <row r="107" spans="2:18" s="182" customFormat="1" ht="15">
      <c r="B107" s="183"/>
      <c r="C107" s="181" t="s">
        <v>24</v>
      </c>
      <c r="D107" s="184"/>
      <c r="E107" s="184"/>
      <c r="F107" s="187" t="str">
        <f>E12</f>
        <v xml:space="preserve"> </v>
      </c>
      <c r="G107" s="184"/>
      <c r="H107" s="184"/>
      <c r="I107" s="184"/>
      <c r="J107" s="184"/>
      <c r="K107" s="181" t="s">
        <v>28</v>
      </c>
      <c r="L107" s="184"/>
      <c r="M107" s="321" t="str">
        <f>E18</f>
        <v xml:space="preserve"> </v>
      </c>
      <c r="N107" s="321"/>
      <c r="O107" s="321"/>
      <c r="P107" s="321"/>
      <c r="Q107" s="321"/>
      <c r="R107" s="186"/>
    </row>
    <row r="108" spans="2:18" s="182" customFormat="1" ht="14.45" customHeight="1">
      <c r="B108" s="183"/>
      <c r="C108" s="181" t="s">
        <v>27</v>
      </c>
      <c r="D108" s="184"/>
      <c r="E108" s="184"/>
      <c r="F108" s="187" t="str">
        <f>IF(E15="","",E15)</f>
        <v xml:space="preserve"> </v>
      </c>
      <c r="G108" s="184"/>
      <c r="H108" s="184"/>
      <c r="I108" s="184"/>
      <c r="J108" s="184"/>
      <c r="K108" s="181" t="s">
        <v>30</v>
      </c>
      <c r="L108" s="184"/>
      <c r="M108" s="321" t="str">
        <f>E21</f>
        <v xml:space="preserve"> </v>
      </c>
      <c r="N108" s="321"/>
      <c r="O108" s="321"/>
      <c r="P108" s="321"/>
      <c r="Q108" s="321"/>
      <c r="R108" s="186"/>
    </row>
    <row r="109" spans="2:18" s="182" customFormat="1" ht="10.35" customHeight="1">
      <c r="B109" s="183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6"/>
    </row>
    <row r="110" spans="2:27" s="235" customFormat="1" ht="29.25" customHeight="1">
      <c r="B110" s="231"/>
      <c r="C110" s="232" t="s">
        <v>105</v>
      </c>
      <c r="D110" s="233" t="s">
        <v>106</v>
      </c>
      <c r="E110" s="233" t="s">
        <v>53</v>
      </c>
      <c r="F110" s="339" t="s">
        <v>107</v>
      </c>
      <c r="G110" s="339"/>
      <c r="H110" s="339"/>
      <c r="I110" s="339"/>
      <c r="J110" s="233" t="s">
        <v>108</v>
      </c>
      <c r="K110" s="233" t="s">
        <v>109</v>
      </c>
      <c r="L110" s="339" t="s">
        <v>110</v>
      </c>
      <c r="M110" s="339"/>
      <c r="N110" s="339" t="s">
        <v>100</v>
      </c>
      <c r="O110" s="339"/>
      <c r="P110" s="339"/>
      <c r="Q110" s="340"/>
      <c r="R110" s="234"/>
      <c r="T110" s="236" t="s">
        <v>111</v>
      </c>
      <c r="U110" s="237" t="s">
        <v>35</v>
      </c>
      <c r="V110" s="182"/>
      <c r="W110" s="237" t="s">
        <v>112</v>
      </c>
      <c r="X110" s="237" t="s">
        <v>113</v>
      </c>
      <c r="Y110" s="237" t="s">
        <v>114</v>
      </c>
      <c r="Z110" s="237" t="s">
        <v>115</v>
      </c>
      <c r="AA110" s="238" t="s">
        <v>116</v>
      </c>
    </row>
    <row r="111" spans="2:63" s="182" customFormat="1" ht="29.25" customHeight="1">
      <c r="B111" s="183"/>
      <c r="C111" s="239" t="s">
        <v>96</v>
      </c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344">
        <f>BK111</f>
        <v>0</v>
      </c>
      <c r="O111" s="345"/>
      <c r="P111" s="345"/>
      <c r="Q111" s="345"/>
      <c r="R111" s="186"/>
      <c r="T111" s="240"/>
      <c r="U111" s="188"/>
      <c r="W111" s="241">
        <f>W112</f>
        <v>0</v>
      </c>
      <c r="X111" s="188"/>
      <c r="Y111" s="241">
        <f>Y112</f>
        <v>0.7412655034999998</v>
      </c>
      <c r="Z111" s="188"/>
      <c r="AA111" s="242">
        <f>AA112</f>
        <v>9.10537</v>
      </c>
      <c r="AT111" s="172" t="s">
        <v>70</v>
      </c>
      <c r="AU111" s="172" t="s">
        <v>102</v>
      </c>
      <c r="BK111" s="243">
        <f>BK112</f>
        <v>0</v>
      </c>
    </row>
    <row r="112" spans="2:63" s="246" customFormat="1" ht="37.35" customHeight="1">
      <c r="B112" s="244"/>
      <c r="C112" s="155"/>
      <c r="D112" s="157" t="s">
        <v>138</v>
      </c>
      <c r="E112" s="157"/>
      <c r="F112" s="157"/>
      <c r="G112" s="157"/>
      <c r="H112" s="157"/>
      <c r="I112" s="157"/>
      <c r="J112" s="157"/>
      <c r="K112" s="157"/>
      <c r="L112" s="157"/>
      <c r="M112" s="157"/>
      <c r="N112" s="346">
        <f>BK112</f>
        <v>0</v>
      </c>
      <c r="O112" s="333"/>
      <c r="P112" s="333"/>
      <c r="Q112" s="333"/>
      <c r="R112" s="245"/>
      <c r="T112" s="247"/>
      <c r="U112" s="155"/>
      <c r="V112" s="182"/>
      <c r="W112" s="249">
        <f>W113</f>
        <v>0</v>
      </c>
      <c r="X112" s="155"/>
      <c r="Y112" s="249">
        <f>Y113</f>
        <v>0.7412655034999998</v>
      </c>
      <c r="Z112" s="155"/>
      <c r="AA112" s="250">
        <f>AA113</f>
        <v>9.10537</v>
      </c>
      <c r="AR112" s="251" t="s">
        <v>93</v>
      </c>
      <c r="AT112" s="252" t="s">
        <v>70</v>
      </c>
      <c r="AU112" s="252" t="s">
        <v>71</v>
      </c>
      <c r="AY112" s="251" t="s">
        <v>117</v>
      </c>
      <c r="BK112" s="253">
        <f>BK113</f>
        <v>0</v>
      </c>
    </row>
    <row r="113" spans="2:63" s="246" customFormat="1" ht="19.9" customHeight="1">
      <c r="B113" s="244"/>
      <c r="C113" s="155"/>
      <c r="D113" s="156" t="s">
        <v>5003</v>
      </c>
      <c r="E113" s="156"/>
      <c r="F113" s="156"/>
      <c r="G113" s="156"/>
      <c r="H113" s="156"/>
      <c r="I113" s="156"/>
      <c r="J113" s="156"/>
      <c r="K113" s="156"/>
      <c r="L113" s="156"/>
      <c r="M113" s="156"/>
      <c r="N113" s="347">
        <f>BK113</f>
        <v>0</v>
      </c>
      <c r="O113" s="348"/>
      <c r="P113" s="348"/>
      <c r="Q113" s="348"/>
      <c r="R113" s="245"/>
      <c r="T113" s="247"/>
      <c r="U113" s="155"/>
      <c r="V113" s="182"/>
      <c r="W113" s="249">
        <f>SUM(W114:W240)</f>
        <v>0</v>
      </c>
      <c r="X113" s="155"/>
      <c r="Y113" s="249">
        <f>SUM(Y114:Y240)</f>
        <v>0.7412655034999998</v>
      </c>
      <c r="Z113" s="155"/>
      <c r="AA113" s="250">
        <f>SUM(AA114:AA240)</f>
        <v>9.10537</v>
      </c>
      <c r="AR113" s="251" t="s">
        <v>93</v>
      </c>
      <c r="AT113" s="252" t="s">
        <v>70</v>
      </c>
      <c r="AU113" s="252" t="s">
        <v>16</v>
      </c>
      <c r="AY113" s="251" t="s">
        <v>117</v>
      </c>
      <c r="BK113" s="253">
        <f>SUM(BK114:BK240)</f>
        <v>0</v>
      </c>
    </row>
    <row r="114" spans="2:65" s="182" customFormat="1" ht="16.5" customHeight="1">
      <c r="B114" s="183"/>
      <c r="C114" s="151" t="s">
        <v>16</v>
      </c>
      <c r="D114" s="151" t="s">
        <v>118</v>
      </c>
      <c r="E114" s="152" t="s">
        <v>5004</v>
      </c>
      <c r="F114" s="341" t="s">
        <v>5005</v>
      </c>
      <c r="G114" s="341"/>
      <c r="H114" s="341"/>
      <c r="I114" s="341"/>
      <c r="J114" s="153" t="s">
        <v>161</v>
      </c>
      <c r="K114" s="154">
        <v>50</v>
      </c>
      <c r="L114" s="342"/>
      <c r="M114" s="342"/>
      <c r="N114" s="343">
        <f aca="true" t="shared" si="0" ref="N114:N145">ROUND(L114*K114,2)</f>
        <v>0</v>
      </c>
      <c r="O114" s="343"/>
      <c r="P114" s="343"/>
      <c r="Q114" s="343"/>
      <c r="R114" s="186"/>
      <c r="T114" s="254" t="s">
        <v>5</v>
      </c>
      <c r="U114" s="255" t="s">
        <v>36</v>
      </c>
      <c r="V114" s="256"/>
      <c r="W114" s="257">
        <f aca="true" t="shared" si="1" ref="W114:W145">V114*K114</f>
        <v>0</v>
      </c>
      <c r="X114" s="257">
        <v>0</v>
      </c>
      <c r="Y114" s="257">
        <f aca="true" t="shared" si="2" ref="Y114:Y145">X114*K114</f>
        <v>0</v>
      </c>
      <c r="Z114" s="257">
        <v>0.01933</v>
      </c>
      <c r="AA114" s="258">
        <f aca="true" t="shared" si="3" ref="AA114:AA145">Z114*K114</f>
        <v>0.9665</v>
      </c>
      <c r="AR114" s="172" t="s">
        <v>132</v>
      </c>
      <c r="AT114" s="172" t="s">
        <v>118</v>
      </c>
      <c r="AU114" s="172" t="s">
        <v>93</v>
      </c>
      <c r="AY114" s="172" t="s">
        <v>117</v>
      </c>
      <c r="BE114" s="259">
        <f aca="true" t="shared" si="4" ref="BE114:BE145">IF(U114="základní",N114,0)</f>
        <v>0</v>
      </c>
      <c r="BF114" s="259">
        <f aca="true" t="shared" si="5" ref="BF114:BF145">IF(U114="snížená",N114,0)</f>
        <v>0</v>
      </c>
      <c r="BG114" s="259">
        <f aca="true" t="shared" si="6" ref="BG114:BG145">IF(U114="zákl. přenesená",N114,0)</f>
        <v>0</v>
      </c>
      <c r="BH114" s="259">
        <f aca="true" t="shared" si="7" ref="BH114:BH145">IF(U114="sníž. přenesená",N114,0)</f>
        <v>0</v>
      </c>
      <c r="BI114" s="259">
        <f aca="true" t="shared" si="8" ref="BI114:BI145">IF(U114="nulová",N114,0)</f>
        <v>0</v>
      </c>
      <c r="BJ114" s="172" t="s">
        <v>16</v>
      </c>
      <c r="BK114" s="259">
        <f aca="true" t="shared" si="9" ref="BK114:BK145">ROUND(L114*K114,2)</f>
        <v>0</v>
      </c>
      <c r="BL114" s="172" t="s">
        <v>132</v>
      </c>
      <c r="BM114" s="172" t="s">
        <v>5006</v>
      </c>
    </row>
    <row r="115" spans="2:65" s="182" customFormat="1" ht="16.5" customHeight="1">
      <c r="B115" s="183"/>
      <c r="C115" s="151" t="s">
        <v>93</v>
      </c>
      <c r="D115" s="151" t="s">
        <v>118</v>
      </c>
      <c r="E115" s="152" t="s">
        <v>5007</v>
      </c>
      <c r="F115" s="341" t="s">
        <v>5008</v>
      </c>
      <c r="G115" s="341"/>
      <c r="H115" s="341"/>
      <c r="I115" s="341"/>
      <c r="J115" s="153" t="s">
        <v>161</v>
      </c>
      <c r="K115" s="154">
        <v>1</v>
      </c>
      <c r="L115" s="342"/>
      <c r="M115" s="342"/>
      <c r="N115" s="343">
        <f t="shared" si="0"/>
        <v>0</v>
      </c>
      <c r="O115" s="343"/>
      <c r="P115" s="343"/>
      <c r="Q115" s="343"/>
      <c r="R115" s="186"/>
      <c r="T115" s="254" t="s">
        <v>5</v>
      </c>
      <c r="U115" s="255" t="s">
        <v>36</v>
      </c>
      <c r="V115" s="256"/>
      <c r="W115" s="257">
        <f t="shared" si="1"/>
        <v>0</v>
      </c>
      <c r="X115" s="257">
        <v>0</v>
      </c>
      <c r="Y115" s="257">
        <f t="shared" si="2"/>
        <v>0</v>
      </c>
      <c r="Z115" s="257">
        <v>0.015</v>
      </c>
      <c r="AA115" s="258">
        <f t="shared" si="3"/>
        <v>0.015</v>
      </c>
      <c r="AR115" s="172" t="s">
        <v>132</v>
      </c>
      <c r="AT115" s="172" t="s">
        <v>118</v>
      </c>
      <c r="AU115" s="172" t="s">
        <v>93</v>
      </c>
      <c r="AY115" s="172" t="s">
        <v>117</v>
      </c>
      <c r="BE115" s="259">
        <f t="shared" si="4"/>
        <v>0</v>
      </c>
      <c r="BF115" s="259">
        <f t="shared" si="5"/>
        <v>0</v>
      </c>
      <c r="BG115" s="259">
        <f t="shared" si="6"/>
        <v>0</v>
      </c>
      <c r="BH115" s="259">
        <f t="shared" si="7"/>
        <v>0</v>
      </c>
      <c r="BI115" s="259">
        <f t="shared" si="8"/>
        <v>0</v>
      </c>
      <c r="BJ115" s="172" t="s">
        <v>16</v>
      </c>
      <c r="BK115" s="259">
        <f t="shared" si="9"/>
        <v>0</v>
      </c>
      <c r="BL115" s="172" t="s">
        <v>132</v>
      </c>
      <c r="BM115" s="172" t="s">
        <v>5009</v>
      </c>
    </row>
    <row r="116" spans="2:65" s="182" customFormat="1" ht="16.5" customHeight="1">
      <c r="B116" s="183"/>
      <c r="C116" s="151" t="s">
        <v>120</v>
      </c>
      <c r="D116" s="151" t="s">
        <v>118</v>
      </c>
      <c r="E116" s="152" t="s">
        <v>5010</v>
      </c>
      <c r="F116" s="341" t="s">
        <v>5011</v>
      </c>
      <c r="G116" s="341"/>
      <c r="H116" s="341"/>
      <c r="I116" s="341"/>
      <c r="J116" s="153" t="s">
        <v>161</v>
      </c>
      <c r="K116" s="154">
        <v>1</v>
      </c>
      <c r="L116" s="342"/>
      <c r="M116" s="342"/>
      <c r="N116" s="343">
        <f t="shared" si="0"/>
        <v>0</v>
      </c>
      <c r="O116" s="343"/>
      <c r="P116" s="343"/>
      <c r="Q116" s="343"/>
      <c r="R116" s="186"/>
      <c r="T116" s="254" t="s">
        <v>5</v>
      </c>
      <c r="U116" s="255" t="s">
        <v>36</v>
      </c>
      <c r="V116" s="256"/>
      <c r="W116" s="257">
        <f t="shared" si="1"/>
        <v>0</v>
      </c>
      <c r="X116" s="257">
        <v>0</v>
      </c>
      <c r="Y116" s="257">
        <f t="shared" si="2"/>
        <v>0</v>
      </c>
      <c r="Z116" s="257">
        <v>0.062</v>
      </c>
      <c r="AA116" s="258">
        <f t="shared" si="3"/>
        <v>0.062</v>
      </c>
      <c r="AR116" s="172" t="s">
        <v>132</v>
      </c>
      <c r="AT116" s="172" t="s">
        <v>118</v>
      </c>
      <c r="AU116" s="172" t="s">
        <v>93</v>
      </c>
      <c r="AY116" s="172" t="s">
        <v>117</v>
      </c>
      <c r="BE116" s="259">
        <f t="shared" si="4"/>
        <v>0</v>
      </c>
      <c r="BF116" s="259">
        <f t="shared" si="5"/>
        <v>0</v>
      </c>
      <c r="BG116" s="259">
        <f t="shared" si="6"/>
        <v>0</v>
      </c>
      <c r="BH116" s="259">
        <f t="shared" si="7"/>
        <v>0</v>
      </c>
      <c r="BI116" s="259">
        <f t="shared" si="8"/>
        <v>0</v>
      </c>
      <c r="BJ116" s="172" t="s">
        <v>16</v>
      </c>
      <c r="BK116" s="259">
        <f t="shared" si="9"/>
        <v>0</v>
      </c>
      <c r="BL116" s="172" t="s">
        <v>132</v>
      </c>
      <c r="BM116" s="172" t="s">
        <v>5012</v>
      </c>
    </row>
    <row r="117" spans="2:65" s="182" customFormat="1" ht="16.5" customHeight="1">
      <c r="B117" s="183"/>
      <c r="C117" s="151" t="s">
        <v>119</v>
      </c>
      <c r="D117" s="151" t="s">
        <v>118</v>
      </c>
      <c r="E117" s="152" t="s">
        <v>5013</v>
      </c>
      <c r="F117" s="341" t="s">
        <v>5014</v>
      </c>
      <c r="G117" s="341"/>
      <c r="H117" s="341"/>
      <c r="I117" s="341"/>
      <c r="J117" s="153" t="s">
        <v>161</v>
      </c>
      <c r="K117" s="154">
        <v>1</v>
      </c>
      <c r="L117" s="342"/>
      <c r="M117" s="342"/>
      <c r="N117" s="343">
        <f t="shared" si="0"/>
        <v>0</v>
      </c>
      <c r="O117" s="343"/>
      <c r="P117" s="343"/>
      <c r="Q117" s="343"/>
      <c r="R117" s="186"/>
      <c r="T117" s="254" t="s">
        <v>5</v>
      </c>
      <c r="U117" s="255" t="s">
        <v>36</v>
      </c>
      <c r="V117" s="256"/>
      <c r="W117" s="257">
        <f t="shared" si="1"/>
        <v>0</v>
      </c>
      <c r="X117" s="257">
        <v>0</v>
      </c>
      <c r="Y117" s="257">
        <f t="shared" si="2"/>
        <v>0</v>
      </c>
      <c r="Z117" s="257">
        <v>0.0342</v>
      </c>
      <c r="AA117" s="258">
        <f t="shared" si="3"/>
        <v>0.0342</v>
      </c>
      <c r="AR117" s="172" t="s">
        <v>132</v>
      </c>
      <c r="AT117" s="172" t="s">
        <v>118</v>
      </c>
      <c r="AU117" s="172" t="s">
        <v>93</v>
      </c>
      <c r="AY117" s="172" t="s">
        <v>117</v>
      </c>
      <c r="BE117" s="259">
        <f t="shared" si="4"/>
        <v>0</v>
      </c>
      <c r="BF117" s="259">
        <f t="shared" si="5"/>
        <v>0</v>
      </c>
      <c r="BG117" s="259">
        <f t="shared" si="6"/>
        <v>0</v>
      </c>
      <c r="BH117" s="259">
        <f t="shared" si="7"/>
        <v>0</v>
      </c>
      <c r="BI117" s="259">
        <f t="shared" si="8"/>
        <v>0</v>
      </c>
      <c r="BJ117" s="172" t="s">
        <v>16</v>
      </c>
      <c r="BK117" s="259">
        <f t="shared" si="9"/>
        <v>0</v>
      </c>
      <c r="BL117" s="172" t="s">
        <v>132</v>
      </c>
      <c r="BM117" s="172" t="s">
        <v>5015</v>
      </c>
    </row>
    <row r="118" spans="2:65" s="182" customFormat="1" ht="25.5" customHeight="1">
      <c r="B118" s="183"/>
      <c r="C118" s="151" t="s">
        <v>121</v>
      </c>
      <c r="D118" s="151" t="s">
        <v>118</v>
      </c>
      <c r="E118" s="152" t="s">
        <v>5016</v>
      </c>
      <c r="F118" s="341" t="s">
        <v>5017</v>
      </c>
      <c r="G118" s="341"/>
      <c r="H118" s="341"/>
      <c r="I118" s="341"/>
      <c r="J118" s="153" t="s">
        <v>142</v>
      </c>
      <c r="K118" s="154">
        <v>10</v>
      </c>
      <c r="L118" s="342"/>
      <c r="M118" s="342"/>
      <c r="N118" s="343">
        <f t="shared" si="0"/>
        <v>0</v>
      </c>
      <c r="O118" s="343"/>
      <c r="P118" s="343"/>
      <c r="Q118" s="343"/>
      <c r="R118" s="186"/>
      <c r="T118" s="254" t="s">
        <v>5</v>
      </c>
      <c r="U118" s="255" t="s">
        <v>36</v>
      </c>
      <c r="V118" s="256"/>
      <c r="W118" s="257">
        <f t="shared" si="1"/>
        <v>0</v>
      </c>
      <c r="X118" s="257">
        <v>0.00092853</v>
      </c>
      <c r="Y118" s="257">
        <f t="shared" si="2"/>
        <v>0.0092853</v>
      </c>
      <c r="Z118" s="257">
        <v>0</v>
      </c>
      <c r="AA118" s="258">
        <f t="shared" si="3"/>
        <v>0</v>
      </c>
      <c r="AR118" s="172" t="s">
        <v>132</v>
      </c>
      <c r="AT118" s="172" t="s">
        <v>118</v>
      </c>
      <c r="AU118" s="172" t="s">
        <v>93</v>
      </c>
      <c r="AY118" s="172" t="s">
        <v>117</v>
      </c>
      <c r="BE118" s="259">
        <f t="shared" si="4"/>
        <v>0</v>
      </c>
      <c r="BF118" s="259">
        <f t="shared" si="5"/>
        <v>0</v>
      </c>
      <c r="BG118" s="259">
        <f t="shared" si="6"/>
        <v>0</v>
      </c>
      <c r="BH118" s="259">
        <f t="shared" si="7"/>
        <v>0</v>
      </c>
      <c r="BI118" s="259">
        <f t="shared" si="8"/>
        <v>0</v>
      </c>
      <c r="BJ118" s="172" t="s">
        <v>16</v>
      </c>
      <c r="BK118" s="259">
        <f t="shared" si="9"/>
        <v>0</v>
      </c>
      <c r="BL118" s="172" t="s">
        <v>132</v>
      </c>
      <c r="BM118" s="172" t="s">
        <v>5018</v>
      </c>
    </row>
    <row r="119" spans="2:65" s="182" customFormat="1" ht="25.5" customHeight="1">
      <c r="B119" s="183"/>
      <c r="C119" s="151" t="s">
        <v>122</v>
      </c>
      <c r="D119" s="151" t="s">
        <v>118</v>
      </c>
      <c r="E119" s="152" t="s">
        <v>5019</v>
      </c>
      <c r="F119" s="341" t="s">
        <v>5020</v>
      </c>
      <c r="G119" s="341"/>
      <c r="H119" s="341"/>
      <c r="I119" s="341"/>
      <c r="J119" s="153" t="s">
        <v>142</v>
      </c>
      <c r="K119" s="154">
        <v>50</v>
      </c>
      <c r="L119" s="342"/>
      <c r="M119" s="342"/>
      <c r="N119" s="343">
        <f t="shared" si="0"/>
        <v>0</v>
      </c>
      <c r="O119" s="343"/>
      <c r="P119" s="343"/>
      <c r="Q119" s="343"/>
      <c r="R119" s="186"/>
      <c r="T119" s="254" t="s">
        <v>5</v>
      </c>
      <c r="U119" s="255" t="s">
        <v>36</v>
      </c>
      <c r="V119" s="256"/>
      <c r="W119" s="257">
        <f t="shared" si="1"/>
        <v>0</v>
      </c>
      <c r="X119" s="257">
        <v>0.00048902</v>
      </c>
      <c r="Y119" s="257">
        <f t="shared" si="2"/>
        <v>0.024450999999999997</v>
      </c>
      <c r="Z119" s="257">
        <v>0</v>
      </c>
      <c r="AA119" s="258">
        <f t="shared" si="3"/>
        <v>0</v>
      </c>
      <c r="AR119" s="172" t="s">
        <v>132</v>
      </c>
      <c r="AT119" s="172" t="s">
        <v>118</v>
      </c>
      <c r="AU119" s="172" t="s">
        <v>93</v>
      </c>
      <c r="AY119" s="172" t="s">
        <v>117</v>
      </c>
      <c r="BE119" s="259">
        <f t="shared" si="4"/>
        <v>0</v>
      </c>
      <c r="BF119" s="259">
        <f t="shared" si="5"/>
        <v>0</v>
      </c>
      <c r="BG119" s="259">
        <f t="shared" si="6"/>
        <v>0</v>
      </c>
      <c r="BH119" s="259">
        <f t="shared" si="7"/>
        <v>0</v>
      </c>
      <c r="BI119" s="259">
        <f t="shared" si="8"/>
        <v>0</v>
      </c>
      <c r="BJ119" s="172" t="s">
        <v>16</v>
      </c>
      <c r="BK119" s="259">
        <f t="shared" si="9"/>
        <v>0</v>
      </c>
      <c r="BL119" s="172" t="s">
        <v>132</v>
      </c>
      <c r="BM119" s="172" t="s">
        <v>5021</v>
      </c>
    </row>
    <row r="120" spans="2:65" s="182" customFormat="1" ht="25.5" customHeight="1">
      <c r="B120" s="183"/>
      <c r="C120" s="151" t="s">
        <v>123</v>
      </c>
      <c r="D120" s="151" t="s">
        <v>118</v>
      </c>
      <c r="E120" s="152" t="s">
        <v>5022</v>
      </c>
      <c r="F120" s="341" t="s">
        <v>5023</v>
      </c>
      <c r="G120" s="341"/>
      <c r="H120" s="341"/>
      <c r="I120" s="341"/>
      <c r="J120" s="153" t="s">
        <v>142</v>
      </c>
      <c r="K120" s="154">
        <v>20</v>
      </c>
      <c r="L120" s="342"/>
      <c r="M120" s="342"/>
      <c r="N120" s="343">
        <f t="shared" si="0"/>
        <v>0</v>
      </c>
      <c r="O120" s="343"/>
      <c r="P120" s="343"/>
      <c r="Q120" s="343"/>
      <c r="R120" s="186"/>
      <c r="T120" s="254" t="s">
        <v>5</v>
      </c>
      <c r="U120" s="255" t="s">
        <v>36</v>
      </c>
      <c r="V120" s="256"/>
      <c r="W120" s="257">
        <f t="shared" si="1"/>
        <v>0</v>
      </c>
      <c r="X120" s="257">
        <v>0.00048853</v>
      </c>
      <c r="Y120" s="257">
        <f t="shared" si="2"/>
        <v>0.0097706</v>
      </c>
      <c r="Z120" s="257">
        <v>0</v>
      </c>
      <c r="AA120" s="258">
        <f t="shared" si="3"/>
        <v>0</v>
      </c>
      <c r="AR120" s="172" t="s">
        <v>132</v>
      </c>
      <c r="AT120" s="172" t="s">
        <v>118</v>
      </c>
      <c r="AU120" s="172" t="s">
        <v>93</v>
      </c>
      <c r="AY120" s="172" t="s">
        <v>117</v>
      </c>
      <c r="BE120" s="259">
        <f t="shared" si="4"/>
        <v>0</v>
      </c>
      <c r="BF120" s="259">
        <f t="shared" si="5"/>
        <v>0</v>
      </c>
      <c r="BG120" s="259">
        <f t="shared" si="6"/>
        <v>0</v>
      </c>
      <c r="BH120" s="259">
        <f t="shared" si="7"/>
        <v>0</v>
      </c>
      <c r="BI120" s="259">
        <f t="shared" si="8"/>
        <v>0</v>
      </c>
      <c r="BJ120" s="172" t="s">
        <v>16</v>
      </c>
      <c r="BK120" s="259">
        <f t="shared" si="9"/>
        <v>0</v>
      </c>
      <c r="BL120" s="172" t="s">
        <v>132</v>
      </c>
      <c r="BM120" s="172" t="s">
        <v>5024</v>
      </c>
    </row>
    <row r="121" spans="2:65" s="182" customFormat="1" ht="25.5" customHeight="1">
      <c r="B121" s="183"/>
      <c r="C121" s="151" t="s">
        <v>125</v>
      </c>
      <c r="D121" s="151" t="s">
        <v>118</v>
      </c>
      <c r="E121" s="152" t="s">
        <v>5025</v>
      </c>
      <c r="F121" s="341" t="s">
        <v>5026</v>
      </c>
      <c r="G121" s="341"/>
      <c r="H121" s="341"/>
      <c r="I121" s="341"/>
      <c r="J121" s="153" t="s">
        <v>142</v>
      </c>
      <c r="K121" s="154">
        <v>30</v>
      </c>
      <c r="L121" s="342"/>
      <c r="M121" s="342"/>
      <c r="N121" s="343">
        <f t="shared" si="0"/>
        <v>0</v>
      </c>
      <c r="O121" s="343"/>
      <c r="P121" s="343"/>
      <c r="Q121" s="343"/>
      <c r="R121" s="186"/>
      <c r="T121" s="254" t="s">
        <v>5</v>
      </c>
      <c r="U121" s="255" t="s">
        <v>36</v>
      </c>
      <c r="V121" s="256"/>
      <c r="W121" s="257">
        <f t="shared" si="1"/>
        <v>0</v>
      </c>
      <c r="X121" s="257">
        <v>0.00048853</v>
      </c>
      <c r="Y121" s="257">
        <f t="shared" si="2"/>
        <v>0.014655900000000001</v>
      </c>
      <c r="Z121" s="257">
        <v>0</v>
      </c>
      <c r="AA121" s="258">
        <f t="shared" si="3"/>
        <v>0</v>
      </c>
      <c r="AR121" s="172" t="s">
        <v>132</v>
      </c>
      <c r="AT121" s="172" t="s">
        <v>118</v>
      </c>
      <c r="AU121" s="172" t="s">
        <v>93</v>
      </c>
      <c r="AY121" s="172" t="s">
        <v>117</v>
      </c>
      <c r="BE121" s="259">
        <f t="shared" si="4"/>
        <v>0</v>
      </c>
      <c r="BF121" s="259">
        <f t="shared" si="5"/>
        <v>0</v>
      </c>
      <c r="BG121" s="259">
        <f t="shared" si="6"/>
        <v>0</v>
      </c>
      <c r="BH121" s="259">
        <f t="shared" si="7"/>
        <v>0</v>
      </c>
      <c r="BI121" s="259">
        <f t="shared" si="8"/>
        <v>0</v>
      </c>
      <c r="BJ121" s="172" t="s">
        <v>16</v>
      </c>
      <c r="BK121" s="259">
        <f t="shared" si="9"/>
        <v>0</v>
      </c>
      <c r="BL121" s="172" t="s">
        <v>132</v>
      </c>
      <c r="BM121" s="172" t="s">
        <v>5027</v>
      </c>
    </row>
    <row r="122" spans="2:65" s="182" customFormat="1" ht="16.5" customHeight="1">
      <c r="B122" s="183"/>
      <c r="C122" s="151" t="s">
        <v>126</v>
      </c>
      <c r="D122" s="151" t="s">
        <v>118</v>
      </c>
      <c r="E122" s="152" t="s">
        <v>5028</v>
      </c>
      <c r="F122" s="341" t="s">
        <v>5029</v>
      </c>
      <c r="G122" s="341"/>
      <c r="H122" s="341"/>
      <c r="I122" s="341"/>
      <c r="J122" s="153" t="s">
        <v>142</v>
      </c>
      <c r="K122" s="154">
        <v>30</v>
      </c>
      <c r="L122" s="342"/>
      <c r="M122" s="342"/>
      <c r="N122" s="343">
        <f t="shared" si="0"/>
        <v>0</v>
      </c>
      <c r="O122" s="343"/>
      <c r="P122" s="343"/>
      <c r="Q122" s="343"/>
      <c r="R122" s="186"/>
      <c r="T122" s="254" t="s">
        <v>5</v>
      </c>
      <c r="U122" s="255" t="s">
        <v>36</v>
      </c>
      <c r="V122" s="256"/>
      <c r="W122" s="257">
        <f t="shared" si="1"/>
        <v>0</v>
      </c>
      <c r="X122" s="257">
        <v>0.00182</v>
      </c>
      <c r="Y122" s="257">
        <f t="shared" si="2"/>
        <v>0.0546</v>
      </c>
      <c r="Z122" s="257">
        <v>0</v>
      </c>
      <c r="AA122" s="258">
        <f t="shared" si="3"/>
        <v>0</v>
      </c>
      <c r="AR122" s="172" t="s">
        <v>132</v>
      </c>
      <c r="AT122" s="172" t="s">
        <v>118</v>
      </c>
      <c r="AU122" s="172" t="s">
        <v>93</v>
      </c>
      <c r="AY122" s="172" t="s">
        <v>117</v>
      </c>
      <c r="BE122" s="259">
        <f t="shared" si="4"/>
        <v>0</v>
      </c>
      <c r="BF122" s="259">
        <f t="shared" si="5"/>
        <v>0</v>
      </c>
      <c r="BG122" s="259">
        <f t="shared" si="6"/>
        <v>0</v>
      </c>
      <c r="BH122" s="259">
        <f t="shared" si="7"/>
        <v>0</v>
      </c>
      <c r="BI122" s="259">
        <f t="shared" si="8"/>
        <v>0</v>
      </c>
      <c r="BJ122" s="172" t="s">
        <v>16</v>
      </c>
      <c r="BK122" s="259">
        <f t="shared" si="9"/>
        <v>0</v>
      </c>
      <c r="BL122" s="172" t="s">
        <v>132</v>
      </c>
      <c r="BM122" s="172" t="s">
        <v>5030</v>
      </c>
    </row>
    <row r="123" spans="2:65" s="182" customFormat="1" ht="16.5" customHeight="1">
      <c r="B123" s="183"/>
      <c r="C123" s="151" t="s">
        <v>127</v>
      </c>
      <c r="D123" s="151" t="s">
        <v>118</v>
      </c>
      <c r="E123" s="152" t="s">
        <v>5031</v>
      </c>
      <c r="F123" s="341" t="s">
        <v>5032</v>
      </c>
      <c r="G123" s="341"/>
      <c r="H123" s="341"/>
      <c r="I123" s="341"/>
      <c r="J123" s="153" t="s">
        <v>142</v>
      </c>
      <c r="K123" s="154">
        <v>80</v>
      </c>
      <c r="L123" s="342"/>
      <c r="M123" s="342"/>
      <c r="N123" s="343">
        <f t="shared" si="0"/>
        <v>0</v>
      </c>
      <c r="O123" s="343"/>
      <c r="P123" s="343"/>
      <c r="Q123" s="343"/>
      <c r="R123" s="186"/>
      <c r="T123" s="254" t="s">
        <v>5</v>
      </c>
      <c r="U123" s="255" t="s">
        <v>36</v>
      </c>
      <c r="V123" s="256"/>
      <c r="W123" s="257">
        <f t="shared" si="1"/>
        <v>0</v>
      </c>
      <c r="X123" s="257">
        <v>0.00178</v>
      </c>
      <c r="Y123" s="257">
        <f t="shared" si="2"/>
        <v>0.1424</v>
      </c>
      <c r="Z123" s="257">
        <v>0</v>
      </c>
      <c r="AA123" s="258">
        <f t="shared" si="3"/>
        <v>0</v>
      </c>
      <c r="AR123" s="172" t="s">
        <v>132</v>
      </c>
      <c r="AT123" s="172" t="s">
        <v>118</v>
      </c>
      <c r="AU123" s="172" t="s">
        <v>93</v>
      </c>
      <c r="AY123" s="172" t="s">
        <v>117</v>
      </c>
      <c r="BE123" s="259">
        <f t="shared" si="4"/>
        <v>0</v>
      </c>
      <c r="BF123" s="259">
        <f t="shared" si="5"/>
        <v>0</v>
      </c>
      <c r="BG123" s="259">
        <f t="shared" si="6"/>
        <v>0</v>
      </c>
      <c r="BH123" s="259">
        <f t="shared" si="7"/>
        <v>0</v>
      </c>
      <c r="BI123" s="259">
        <f t="shared" si="8"/>
        <v>0</v>
      </c>
      <c r="BJ123" s="172" t="s">
        <v>16</v>
      </c>
      <c r="BK123" s="259">
        <f t="shared" si="9"/>
        <v>0</v>
      </c>
      <c r="BL123" s="172" t="s">
        <v>132</v>
      </c>
      <c r="BM123" s="172" t="s">
        <v>5033</v>
      </c>
    </row>
    <row r="124" spans="2:65" s="182" customFormat="1" ht="16.5" customHeight="1">
      <c r="B124" s="183"/>
      <c r="C124" s="151" t="s">
        <v>128</v>
      </c>
      <c r="D124" s="151" t="s">
        <v>118</v>
      </c>
      <c r="E124" s="152" t="s">
        <v>5034</v>
      </c>
      <c r="F124" s="341" t="s">
        <v>5035</v>
      </c>
      <c r="G124" s="341"/>
      <c r="H124" s="341"/>
      <c r="I124" s="341"/>
      <c r="J124" s="153" t="s">
        <v>142</v>
      </c>
      <c r="K124" s="154">
        <v>1</v>
      </c>
      <c r="L124" s="342"/>
      <c r="M124" s="342"/>
      <c r="N124" s="343">
        <f t="shared" si="0"/>
        <v>0</v>
      </c>
      <c r="O124" s="343"/>
      <c r="P124" s="343"/>
      <c r="Q124" s="343"/>
      <c r="R124" s="186"/>
      <c r="T124" s="254" t="s">
        <v>5</v>
      </c>
      <c r="U124" s="255" t="s">
        <v>36</v>
      </c>
      <c r="V124" s="256"/>
      <c r="W124" s="257">
        <f t="shared" si="1"/>
        <v>0</v>
      </c>
      <c r="X124" s="257">
        <v>9.951E-05</v>
      </c>
      <c r="Y124" s="257">
        <f t="shared" si="2"/>
        <v>9.951E-05</v>
      </c>
      <c r="Z124" s="257">
        <v>0</v>
      </c>
      <c r="AA124" s="258">
        <f t="shared" si="3"/>
        <v>0</v>
      </c>
      <c r="AR124" s="172" t="s">
        <v>132</v>
      </c>
      <c r="AT124" s="172" t="s">
        <v>118</v>
      </c>
      <c r="AU124" s="172" t="s">
        <v>93</v>
      </c>
      <c r="AY124" s="172" t="s">
        <v>117</v>
      </c>
      <c r="BE124" s="259">
        <f t="shared" si="4"/>
        <v>0</v>
      </c>
      <c r="BF124" s="259">
        <f t="shared" si="5"/>
        <v>0</v>
      </c>
      <c r="BG124" s="259">
        <f t="shared" si="6"/>
        <v>0</v>
      </c>
      <c r="BH124" s="259">
        <f t="shared" si="7"/>
        <v>0</v>
      </c>
      <c r="BI124" s="259">
        <f t="shared" si="8"/>
        <v>0</v>
      </c>
      <c r="BJ124" s="172" t="s">
        <v>16</v>
      </c>
      <c r="BK124" s="259">
        <f t="shared" si="9"/>
        <v>0</v>
      </c>
      <c r="BL124" s="172" t="s">
        <v>132</v>
      </c>
      <c r="BM124" s="172" t="s">
        <v>5036</v>
      </c>
    </row>
    <row r="125" spans="2:65" s="182" customFormat="1" ht="25.5" customHeight="1">
      <c r="B125" s="183"/>
      <c r="C125" s="151" t="s">
        <v>129</v>
      </c>
      <c r="D125" s="151" t="s">
        <v>118</v>
      </c>
      <c r="E125" s="152" t="s">
        <v>5037</v>
      </c>
      <c r="F125" s="341" t="s">
        <v>5038</v>
      </c>
      <c r="G125" s="341"/>
      <c r="H125" s="341"/>
      <c r="I125" s="341"/>
      <c r="J125" s="153" t="s">
        <v>142</v>
      </c>
      <c r="K125" s="154">
        <v>30</v>
      </c>
      <c r="L125" s="342"/>
      <c r="M125" s="342"/>
      <c r="N125" s="343">
        <f t="shared" si="0"/>
        <v>0</v>
      </c>
      <c r="O125" s="343"/>
      <c r="P125" s="343"/>
      <c r="Q125" s="343"/>
      <c r="R125" s="186"/>
      <c r="T125" s="254" t="s">
        <v>5</v>
      </c>
      <c r="U125" s="255" t="s">
        <v>36</v>
      </c>
      <c r="V125" s="256"/>
      <c r="W125" s="257">
        <f t="shared" si="1"/>
        <v>0</v>
      </c>
      <c r="X125" s="257">
        <v>0.00242</v>
      </c>
      <c r="Y125" s="257">
        <f t="shared" si="2"/>
        <v>0.0726</v>
      </c>
      <c r="Z125" s="257">
        <v>0</v>
      </c>
      <c r="AA125" s="258">
        <f t="shared" si="3"/>
        <v>0</v>
      </c>
      <c r="AR125" s="172" t="s">
        <v>132</v>
      </c>
      <c r="AT125" s="172" t="s">
        <v>118</v>
      </c>
      <c r="AU125" s="172" t="s">
        <v>93</v>
      </c>
      <c r="AY125" s="172" t="s">
        <v>117</v>
      </c>
      <c r="BE125" s="259">
        <f t="shared" si="4"/>
        <v>0</v>
      </c>
      <c r="BF125" s="259">
        <f t="shared" si="5"/>
        <v>0</v>
      </c>
      <c r="BG125" s="259">
        <f t="shared" si="6"/>
        <v>0</v>
      </c>
      <c r="BH125" s="259">
        <f t="shared" si="7"/>
        <v>0</v>
      </c>
      <c r="BI125" s="259">
        <f t="shared" si="8"/>
        <v>0</v>
      </c>
      <c r="BJ125" s="172" t="s">
        <v>16</v>
      </c>
      <c r="BK125" s="259">
        <f t="shared" si="9"/>
        <v>0</v>
      </c>
      <c r="BL125" s="172" t="s">
        <v>132</v>
      </c>
      <c r="BM125" s="172" t="s">
        <v>5039</v>
      </c>
    </row>
    <row r="126" spans="2:65" s="182" customFormat="1" ht="25.5" customHeight="1">
      <c r="B126" s="183"/>
      <c r="C126" s="151" t="s">
        <v>130</v>
      </c>
      <c r="D126" s="151" t="s">
        <v>118</v>
      </c>
      <c r="E126" s="152" t="s">
        <v>5040</v>
      </c>
      <c r="F126" s="341" t="s">
        <v>5041</v>
      </c>
      <c r="G126" s="341"/>
      <c r="H126" s="341"/>
      <c r="I126" s="341"/>
      <c r="J126" s="153" t="s">
        <v>161</v>
      </c>
      <c r="K126" s="154">
        <v>1</v>
      </c>
      <c r="L126" s="342"/>
      <c r="M126" s="342"/>
      <c r="N126" s="343">
        <f t="shared" si="0"/>
        <v>0</v>
      </c>
      <c r="O126" s="343"/>
      <c r="P126" s="343"/>
      <c r="Q126" s="343"/>
      <c r="R126" s="186"/>
      <c r="T126" s="254" t="s">
        <v>5</v>
      </c>
      <c r="U126" s="255" t="s">
        <v>36</v>
      </c>
      <c r="V126" s="256"/>
      <c r="W126" s="257">
        <f t="shared" si="1"/>
        <v>0</v>
      </c>
      <c r="X126" s="257">
        <v>0</v>
      </c>
      <c r="Y126" s="257">
        <f t="shared" si="2"/>
        <v>0</v>
      </c>
      <c r="Z126" s="257">
        <v>0.0172</v>
      </c>
      <c r="AA126" s="258">
        <f t="shared" si="3"/>
        <v>0.0172</v>
      </c>
      <c r="AR126" s="172" t="s">
        <v>132</v>
      </c>
      <c r="AT126" s="172" t="s">
        <v>118</v>
      </c>
      <c r="AU126" s="172" t="s">
        <v>93</v>
      </c>
      <c r="AY126" s="172" t="s">
        <v>117</v>
      </c>
      <c r="BE126" s="259">
        <f t="shared" si="4"/>
        <v>0</v>
      </c>
      <c r="BF126" s="259">
        <f t="shared" si="5"/>
        <v>0</v>
      </c>
      <c r="BG126" s="259">
        <f t="shared" si="6"/>
        <v>0</v>
      </c>
      <c r="BH126" s="259">
        <f t="shared" si="7"/>
        <v>0</v>
      </c>
      <c r="BI126" s="259">
        <f t="shared" si="8"/>
        <v>0</v>
      </c>
      <c r="BJ126" s="172" t="s">
        <v>16</v>
      </c>
      <c r="BK126" s="259">
        <f t="shared" si="9"/>
        <v>0</v>
      </c>
      <c r="BL126" s="172" t="s">
        <v>132</v>
      </c>
      <c r="BM126" s="172" t="s">
        <v>5042</v>
      </c>
    </row>
    <row r="127" spans="2:65" s="182" customFormat="1" ht="25.5" customHeight="1">
      <c r="B127" s="183"/>
      <c r="C127" s="151" t="s">
        <v>131</v>
      </c>
      <c r="D127" s="151" t="s">
        <v>118</v>
      </c>
      <c r="E127" s="152" t="s">
        <v>5043</v>
      </c>
      <c r="F127" s="341" t="s">
        <v>5044</v>
      </c>
      <c r="G127" s="341"/>
      <c r="H127" s="341"/>
      <c r="I127" s="341"/>
      <c r="J127" s="153" t="s">
        <v>161</v>
      </c>
      <c r="K127" s="154">
        <v>1</v>
      </c>
      <c r="L127" s="342"/>
      <c r="M127" s="342"/>
      <c r="N127" s="343">
        <f t="shared" si="0"/>
        <v>0</v>
      </c>
      <c r="O127" s="343"/>
      <c r="P127" s="343"/>
      <c r="Q127" s="343"/>
      <c r="R127" s="186"/>
      <c r="T127" s="254" t="s">
        <v>5</v>
      </c>
      <c r="U127" s="255" t="s">
        <v>36</v>
      </c>
      <c r="V127" s="256"/>
      <c r="W127" s="257">
        <f t="shared" si="1"/>
        <v>0</v>
      </c>
      <c r="X127" s="257">
        <v>0</v>
      </c>
      <c r="Y127" s="257">
        <f t="shared" si="2"/>
        <v>0</v>
      </c>
      <c r="Z127" s="257">
        <v>0.0284</v>
      </c>
      <c r="AA127" s="258">
        <f t="shared" si="3"/>
        <v>0.0284</v>
      </c>
      <c r="AR127" s="172" t="s">
        <v>132</v>
      </c>
      <c r="AT127" s="172" t="s">
        <v>118</v>
      </c>
      <c r="AU127" s="172" t="s">
        <v>93</v>
      </c>
      <c r="AY127" s="172" t="s">
        <v>117</v>
      </c>
      <c r="BE127" s="259">
        <f t="shared" si="4"/>
        <v>0</v>
      </c>
      <c r="BF127" s="259">
        <f t="shared" si="5"/>
        <v>0</v>
      </c>
      <c r="BG127" s="259">
        <f t="shared" si="6"/>
        <v>0</v>
      </c>
      <c r="BH127" s="259">
        <f t="shared" si="7"/>
        <v>0</v>
      </c>
      <c r="BI127" s="259">
        <f t="shared" si="8"/>
        <v>0</v>
      </c>
      <c r="BJ127" s="172" t="s">
        <v>16</v>
      </c>
      <c r="BK127" s="259">
        <f t="shared" si="9"/>
        <v>0</v>
      </c>
      <c r="BL127" s="172" t="s">
        <v>132</v>
      </c>
      <c r="BM127" s="172" t="s">
        <v>5045</v>
      </c>
    </row>
    <row r="128" spans="2:65" s="182" customFormat="1" ht="25.5" customHeight="1">
      <c r="B128" s="183"/>
      <c r="C128" s="151" t="s">
        <v>11</v>
      </c>
      <c r="D128" s="151" t="s">
        <v>118</v>
      </c>
      <c r="E128" s="152" t="s">
        <v>5046</v>
      </c>
      <c r="F128" s="341" t="s">
        <v>5047</v>
      </c>
      <c r="G128" s="341"/>
      <c r="H128" s="341"/>
      <c r="I128" s="341"/>
      <c r="J128" s="153" t="s">
        <v>161</v>
      </c>
      <c r="K128" s="154">
        <v>1</v>
      </c>
      <c r="L128" s="342"/>
      <c r="M128" s="342"/>
      <c r="N128" s="343">
        <f t="shared" si="0"/>
        <v>0</v>
      </c>
      <c r="O128" s="343"/>
      <c r="P128" s="343"/>
      <c r="Q128" s="343"/>
      <c r="R128" s="186"/>
      <c r="T128" s="254" t="s">
        <v>5</v>
      </c>
      <c r="U128" s="255" t="s">
        <v>36</v>
      </c>
      <c r="V128" s="256"/>
      <c r="W128" s="257">
        <f t="shared" si="1"/>
        <v>0</v>
      </c>
      <c r="X128" s="257">
        <v>0</v>
      </c>
      <c r="Y128" s="257">
        <f t="shared" si="2"/>
        <v>0</v>
      </c>
      <c r="Z128" s="257">
        <v>0.039</v>
      </c>
      <c r="AA128" s="258">
        <f t="shared" si="3"/>
        <v>0.039</v>
      </c>
      <c r="AR128" s="172" t="s">
        <v>132</v>
      </c>
      <c r="AT128" s="172" t="s">
        <v>118</v>
      </c>
      <c r="AU128" s="172" t="s">
        <v>93</v>
      </c>
      <c r="AY128" s="172" t="s">
        <v>117</v>
      </c>
      <c r="BE128" s="259">
        <f t="shared" si="4"/>
        <v>0</v>
      </c>
      <c r="BF128" s="259">
        <f t="shared" si="5"/>
        <v>0</v>
      </c>
      <c r="BG128" s="259">
        <f t="shared" si="6"/>
        <v>0</v>
      </c>
      <c r="BH128" s="259">
        <f t="shared" si="7"/>
        <v>0</v>
      </c>
      <c r="BI128" s="259">
        <f t="shared" si="8"/>
        <v>0</v>
      </c>
      <c r="BJ128" s="172" t="s">
        <v>16</v>
      </c>
      <c r="BK128" s="259">
        <f t="shared" si="9"/>
        <v>0</v>
      </c>
      <c r="BL128" s="172" t="s">
        <v>132</v>
      </c>
      <c r="BM128" s="172" t="s">
        <v>5048</v>
      </c>
    </row>
    <row r="129" spans="2:65" s="182" customFormat="1" ht="25.5" customHeight="1">
      <c r="B129" s="183"/>
      <c r="C129" s="151" t="s">
        <v>132</v>
      </c>
      <c r="D129" s="151" t="s">
        <v>118</v>
      </c>
      <c r="E129" s="152" t="s">
        <v>5049</v>
      </c>
      <c r="F129" s="341" t="s">
        <v>5050</v>
      </c>
      <c r="G129" s="341"/>
      <c r="H129" s="341"/>
      <c r="I129" s="341"/>
      <c r="J129" s="153" t="s">
        <v>161</v>
      </c>
      <c r="K129" s="154">
        <v>1</v>
      </c>
      <c r="L129" s="342"/>
      <c r="M129" s="342"/>
      <c r="N129" s="343">
        <f t="shared" si="0"/>
        <v>0</v>
      </c>
      <c r="O129" s="343"/>
      <c r="P129" s="343"/>
      <c r="Q129" s="343"/>
      <c r="R129" s="186"/>
      <c r="T129" s="254" t="s">
        <v>5</v>
      </c>
      <c r="U129" s="255" t="s">
        <v>36</v>
      </c>
      <c r="V129" s="256"/>
      <c r="W129" s="257">
        <f t="shared" si="1"/>
        <v>0</v>
      </c>
      <c r="X129" s="257">
        <v>0</v>
      </c>
      <c r="Y129" s="257">
        <f t="shared" si="2"/>
        <v>0</v>
      </c>
      <c r="Z129" s="257">
        <v>0.0489</v>
      </c>
      <c r="AA129" s="258">
        <f t="shared" si="3"/>
        <v>0.0489</v>
      </c>
      <c r="AR129" s="172" t="s">
        <v>132</v>
      </c>
      <c r="AT129" s="172" t="s">
        <v>118</v>
      </c>
      <c r="AU129" s="172" t="s">
        <v>93</v>
      </c>
      <c r="AY129" s="172" t="s">
        <v>117</v>
      </c>
      <c r="BE129" s="259">
        <f t="shared" si="4"/>
        <v>0</v>
      </c>
      <c r="BF129" s="259">
        <f t="shared" si="5"/>
        <v>0</v>
      </c>
      <c r="BG129" s="259">
        <f t="shared" si="6"/>
        <v>0</v>
      </c>
      <c r="BH129" s="259">
        <f t="shared" si="7"/>
        <v>0</v>
      </c>
      <c r="BI129" s="259">
        <f t="shared" si="8"/>
        <v>0</v>
      </c>
      <c r="BJ129" s="172" t="s">
        <v>16</v>
      </c>
      <c r="BK129" s="259">
        <f t="shared" si="9"/>
        <v>0</v>
      </c>
      <c r="BL129" s="172" t="s">
        <v>132</v>
      </c>
      <c r="BM129" s="172" t="s">
        <v>5051</v>
      </c>
    </row>
    <row r="130" spans="2:65" s="182" customFormat="1" ht="25.5" customHeight="1">
      <c r="B130" s="183"/>
      <c r="C130" s="151" t="s">
        <v>133</v>
      </c>
      <c r="D130" s="151" t="s">
        <v>118</v>
      </c>
      <c r="E130" s="152" t="s">
        <v>5052</v>
      </c>
      <c r="F130" s="341" t="s">
        <v>5053</v>
      </c>
      <c r="G130" s="341"/>
      <c r="H130" s="341"/>
      <c r="I130" s="341"/>
      <c r="J130" s="153" t="s">
        <v>161</v>
      </c>
      <c r="K130" s="154">
        <v>1</v>
      </c>
      <c r="L130" s="342"/>
      <c r="M130" s="342"/>
      <c r="N130" s="343">
        <f t="shared" si="0"/>
        <v>0</v>
      </c>
      <c r="O130" s="343"/>
      <c r="P130" s="343"/>
      <c r="Q130" s="343"/>
      <c r="R130" s="186"/>
      <c r="T130" s="254" t="s">
        <v>5</v>
      </c>
      <c r="U130" s="255" t="s">
        <v>36</v>
      </c>
      <c r="V130" s="256"/>
      <c r="W130" s="257">
        <f t="shared" si="1"/>
        <v>0</v>
      </c>
      <c r="X130" s="257">
        <v>0</v>
      </c>
      <c r="Y130" s="257">
        <f t="shared" si="2"/>
        <v>0</v>
      </c>
      <c r="Z130" s="257">
        <v>0.01107</v>
      </c>
      <c r="AA130" s="258">
        <f t="shared" si="3"/>
        <v>0.01107</v>
      </c>
      <c r="AR130" s="172" t="s">
        <v>132</v>
      </c>
      <c r="AT130" s="172" t="s">
        <v>118</v>
      </c>
      <c r="AU130" s="172" t="s">
        <v>93</v>
      </c>
      <c r="AY130" s="172" t="s">
        <v>117</v>
      </c>
      <c r="BE130" s="259">
        <f t="shared" si="4"/>
        <v>0</v>
      </c>
      <c r="BF130" s="259">
        <f t="shared" si="5"/>
        <v>0</v>
      </c>
      <c r="BG130" s="259">
        <f t="shared" si="6"/>
        <v>0</v>
      </c>
      <c r="BH130" s="259">
        <f t="shared" si="7"/>
        <v>0</v>
      </c>
      <c r="BI130" s="259">
        <f t="shared" si="8"/>
        <v>0</v>
      </c>
      <c r="BJ130" s="172" t="s">
        <v>16</v>
      </c>
      <c r="BK130" s="259">
        <f t="shared" si="9"/>
        <v>0</v>
      </c>
      <c r="BL130" s="172" t="s">
        <v>132</v>
      </c>
      <c r="BM130" s="172" t="s">
        <v>5054</v>
      </c>
    </row>
    <row r="131" spans="2:65" s="182" customFormat="1" ht="16.5" customHeight="1">
      <c r="B131" s="183"/>
      <c r="C131" s="151" t="s">
        <v>134</v>
      </c>
      <c r="D131" s="151" t="s">
        <v>118</v>
      </c>
      <c r="E131" s="152" t="s">
        <v>5055</v>
      </c>
      <c r="F131" s="341" t="s">
        <v>5056</v>
      </c>
      <c r="G131" s="341"/>
      <c r="H131" s="341"/>
      <c r="I131" s="341"/>
      <c r="J131" s="153" t="s">
        <v>142</v>
      </c>
      <c r="K131" s="154">
        <v>20</v>
      </c>
      <c r="L131" s="342"/>
      <c r="M131" s="342"/>
      <c r="N131" s="343">
        <f t="shared" si="0"/>
        <v>0</v>
      </c>
      <c r="O131" s="343"/>
      <c r="P131" s="343"/>
      <c r="Q131" s="343"/>
      <c r="R131" s="186"/>
      <c r="T131" s="254" t="s">
        <v>5</v>
      </c>
      <c r="U131" s="255" t="s">
        <v>36</v>
      </c>
      <c r="V131" s="256"/>
      <c r="W131" s="257">
        <f t="shared" si="1"/>
        <v>0</v>
      </c>
      <c r="X131" s="257">
        <v>0.00233951</v>
      </c>
      <c r="Y131" s="257">
        <f t="shared" si="2"/>
        <v>0.0467902</v>
      </c>
      <c r="Z131" s="257">
        <v>0</v>
      </c>
      <c r="AA131" s="258">
        <f t="shared" si="3"/>
        <v>0</v>
      </c>
      <c r="AR131" s="172" t="s">
        <v>132</v>
      </c>
      <c r="AT131" s="172" t="s">
        <v>118</v>
      </c>
      <c r="AU131" s="172" t="s">
        <v>93</v>
      </c>
      <c r="AY131" s="172" t="s">
        <v>117</v>
      </c>
      <c r="BE131" s="259">
        <f t="shared" si="4"/>
        <v>0</v>
      </c>
      <c r="BF131" s="259">
        <f t="shared" si="5"/>
        <v>0</v>
      </c>
      <c r="BG131" s="259">
        <f t="shared" si="6"/>
        <v>0</v>
      </c>
      <c r="BH131" s="259">
        <f t="shared" si="7"/>
        <v>0</v>
      </c>
      <c r="BI131" s="259">
        <f t="shared" si="8"/>
        <v>0</v>
      </c>
      <c r="BJ131" s="172" t="s">
        <v>16</v>
      </c>
      <c r="BK131" s="259">
        <f t="shared" si="9"/>
        <v>0</v>
      </c>
      <c r="BL131" s="172" t="s">
        <v>132</v>
      </c>
      <c r="BM131" s="172" t="s">
        <v>5057</v>
      </c>
    </row>
    <row r="132" spans="2:65" s="182" customFormat="1" ht="25.5" customHeight="1">
      <c r="B132" s="183"/>
      <c r="C132" s="151" t="s">
        <v>196</v>
      </c>
      <c r="D132" s="151" t="s">
        <v>118</v>
      </c>
      <c r="E132" s="152" t="s">
        <v>5058</v>
      </c>
      <c r="F132" s="341" t="s">
        <v>5059</v>
      </c>
      <c r="G132" s="341"/>
      <c r="H132" s="341"/>
      <c r="I132" s="341"/>
      <c r="J132" s="153" t="s">
        <v>142</v>
      </c>
      <c r="K132" s="154">
        <v>20</v>
      </c>
      <c r="L132" s="342"/>
      <c r="M132" s="342"/>
      <c r="N132" s="343">
        <f t="shared" si="0"/>
        <v>0</v>
      </c>
      <c r="O132" s="343"/>
      <c r="P132" s="343"/>
      <c r="Q132" s="343"/>
      <c r="R132" s="186"/>
      <c r="T132" s="254" t="s">
        <v>5</v>
      </c>
      <c r="U132" s="255" t="s">
        <v>36</v>
      </c>
      <c r="V132" s="256"/>
      <c r="W132" s="257">
        <f t="shared" si="1"/>
        <v>0</v>
      </c>
      <c r="X132" s="257">
        <v>7.951E-05</v>
      </c>
      <c r="Y132" s="257">
        <f t="shared" si="2"/>
        <v>0.0015902</v>
      </c>
      <c r="Z132" s="257">
        <v>0</v>
      </c>
      <c r="AA132" s="258">
        <f t="shared" si="3"/>
        <v>0</v>
      </c>
      <c r="AR132" s="172" t="s">
        <v>132</v>
      </c>
      <c r="AT132" s="172" t="s">
        <v>118</v>
      </c>
      <c r="AU132" s="172" t="s">
        <v>93</v>
      </c>
      <c r="AY132" s="172" t="s">
        <v>117</v>
      </c>
      <c r="BE132" s="259">
        <f t="shared" si="4"/>
        <v>0</v>
      </c>
      <c r="BF132" s="259">
        <f t="shared" si="5"/>
        <v>0</v>
      </c>
      <c r="BG132" s="259">
        <f t="shared" si="6"/>
        <v>0</v>
      </c>
      <c r="BH132" s="259">
        <f t="shared" si="7"/>
        <v>0</v>
      </c>
      <c r="BI132" s="259">
        <f t="shared" si="8"/>
        <v>0</v>
      </c>
      <c r="BJ132" s="172" t="s">
        <v>16</v>
      </c>
      <c r="BK132" s="259">
        <f t="shared" si="9"/>
        <v>0</v>
      </c>
      <c r="BL132" s="172" t="s">
        <v>132</v>
      </c>
      <c r="BM132" s="172" t="s">
        <v>5060</v>
      </c>
    </row>
    <row r="133" spans="2:65" s="182" customFormat="1" ht="16.5" customHeight="1">
      <c r="B133" s="183"/>
      <c r="C133" s="151" t="s">
        <v>200</v>
      </c>
      <c r="D133" s="151" t="s">
        <v>118</v>
      </c>
      <c r="E133" s="152" t="s">
        <v>5061</v>
      </c>
      <c r="F133" s="341" t="s">
        <v>5062</v>
      </c>
      <c r="G133" s="341"/>
      <c r="H133" s="341"/>
      <c r="I133" s="341"/>
      <c r="J133" s="153" t="s">
        <v>142</v>
      </c>
      <c r="K133" s="154">
        <v>1</v>
      </c>
      <c r="L133" s="342"/>
      <c r="M133" s="342"/>
      <c r="N133" s="343">
        <f t="shared" si="0"/>
        <v>0</v>
      </c>
      <c r="O133" s="343"/>
      <c r="P133" s="343"/>
      <c r="Q133" s="343"/>
      <c r="R133" s="186"/>
      <c r="T133" s="254" t="s">
        <v>5</v>
      </c>
      <c r="U133" s="255" t="s">
        <v>36</v>
      </c>
      <c r="V133" s="256"/>
      <c r="W133" s="257">
        <f t="shared" si="1"/>
        <v>0</v>
      </c>
      <c r="X133" s="257">
        <v>7.951E-05</v>
      </c>
      <c r="Y133" s="257">
        <f t="shared" si="2"/>
        <v>7.951E-05</v>
      </c>
      <c r="Z133" s="257">
        <v>0</v>
      </c>
      <c r="AA133" s="258">
        <f t="shared" si="3"/>
        <v>0</v>
      </c>
      <c r="AR133" s="172" t="s">
        <v>132</v>
      </c>
      <c r="AT133" s="172" t="s">
        <v>118</v>
      </c>
      <c r="AU133" s="172" t="s">
        <v>93</v>
      </c>
      <c r="AY133" s="172" t="s">
        <v>117</v>
      </c>
      <c r="BE133" s="259">
        <f t="shared" si="4"/>
        <v>0</v>
      </c>
      <c r="BF133" s="259">
        <f t="shared" si="5"/>
        <v>0</v>
      </c>
      <c r="BG133" s="259">
        <f t="shared" si="6"/>
        <v>0</v>
      </c>
      <c r="BH133" s="259">
        <f t="shared" si="7"/>
        <v>0</v>
      </c>
      <c r="BI133" s="259">
        <f t="shared" si="8"/>
        <v>0</v>
      </c>
      <c r="BJ133" s="172" t="s">
        <v>16</v>
      </c>
      <c r="BK133" s="259">
        <f t="shared" si="9"/>
        <v>0</v>
      </c>
      <c r="BL133" s="172" t="s">
        <v>132</v>
      </c>
      <c r="BM133" s="172" t="s">
        <v>5063</v>
      </c>
    </row>
    <row r="134" spans="2:65" s="182" customFormat="1" ht="25.5" customHeight="1">
      <c r="B134" s="183"/>
      <c r="C134" s="151" t="s">
        <v>10</v>
      </c>
      <c r="D134" s="151" t="s">
        <v>118</v>
      </c>
      <c r="E134" s="152" t="s">
        <v>5064</v>
      </c>
      <c r="F134" s="341" t="s">
        <v>5065</v>
      </c>
      <c r="G134" s="341"/>
      <c r="H134" s="341"/>
      <c r="I134" s="341"/>
      <c r="J134" s="153" t="s">
        <v>161</v>
      </c>
      <c r="K134" s="154">
        <v>1</v>
      </c>
      <c r="L134" s="342"/>
      <c r="M134" s="342"/>
      <c r="N134" s="343">
        <f t="shared" si="0"/>
        <v>0</v>
      </c>
      <c r="O134" s="343"/>
      <c r="P134" s="343"/>
      <c r="Q134" s="343"/>
      <c r="R134" s="186"/>
      <c r="T134" s="254" t="s">
        <v>5</v>
      </c>
      <c r="U134" s="255" t="s">
        <v>36</v>
      </c>
      <c r="V134" s="256"/>
      <c r="W134" s="257">
        <f t="shared" si="1"/>
        <v>0</v>
      </c>
      <c r="X134" s="257">
        <v>0</v>
      </c>
      <c r="Y134" s="257">
        <f t="shared" si="2"/>
        <v>0</v>
      </c>
      <c r="Z134" s="257">
        <v>0.03968</v>
      </c>
      <c r="AA134" s="258">
        <f t="shared" si="3"/>
        <v>0.03968</v>
      </c>
      <c r="AR134" s="172" t="s">
        <v>132</v>
      </c>
      <c r="AT134" s="172" t="s">
        <v>118</v>
      </c>
      <c r="AU134" s="172" t="s">
        <v>93</v>
      </c>
      <c r="AY134" s="172" t="s">
        <v>117</v>
      </c>
      <c r="BE134" s="259">
        <f t="shared" si="4"/>
        <v>0</v>
      </c>
      <c r="BF134" s="259">
        <f t="shared" si="5"/>
        <v>0</v>
      </c>
      <c r="BG134" s="259">
        <f t="shared" si="6"/>
        <v>0</v>
      </c>
      <c r="BH134" s="259">
        <f t="shared" si="7"/>
        <v>0</v>
      </c>
      <c r="BI134" s="259">
        <f t="shared" si="8"/>
        <v>0</v>
      </c>
      <c r="BJ134" s="172" t="s">
        <v>16</v>
      </c>
      <c r="BK134" s="259">
        <f t="shared" si="9"/>
        <v>0</v>
      </c>
      <c r="BL134" s="172" t="s">
        <v>132</v>
      </c>
      <c r="BM134" s="172" t="s">
        <v>5066</v>
      </c>
    </row>
    <row r="135" spans="2:65" s="182" customFormat="1" ht="25.5" customHeight="1">
      <c r="B135" s="183"/>
      <c r="C135" s="151" t="s">
        <v>207</v>
      </c>
      <c r="D135" s="151" t="s">
        <v>118</v>
      </c>
      <c r="E135" s="152" t="s">
        <v>5067</v>
      </c>
      <c r="F135" s="341" t="s">
        <v>5068</v>
      </c>
      <c r="G135" s="341"/>
      <c r="H135" s="341"/>
      <c r="I135" s="341"/>
      <c r="J135" s="153" t="s">
        <v>161</v>
      </c>
      <c r="K135" s="154">
        <v>1</v>
      </c>
      <c r="L135" s="342"/>
      <c r="M135" s="342"/>
      <c r="N135" s="343">
        <f t="shared" si="0"/>
        <v>0</v>
      </c>
      <c r="O135" s="343"/>
      <c r="P135" s="343"/>
      <c r="Q135" s="343"/>
      <c r="R135" s="186"/>
      <c r="T135" s="254" t="s">
        <v>5</v>
      </c>
      <c r="U135" s="255" t="s">
        <v>36</v>
      </c>
      <c r="V135" s="256"/>
      <c r="W135" s="257">
        <f t="shared" si="1"/>
        <v>0</v>
      </c>
      <c r="X135" s="257">
        <v>0</v>
      </c>
      <c r="Y135" s="257">
        <f t="shared" si="2"/>
        <v>0</v>
      </c>
      <c r="Z135" s="257">
        <v>0.07528</v>
      </c>
      <c r="AA135" s="258">
        <f t="shared" si="3"/>
        <v>0.07528</v>
      </c>
      <c r="AR135" s="172" t="s">
        <v>132</v>
      </c>
      <c r="AT135" s="172" t="s">
        <v>118</v>
      </c>
      <c r="AU135" s="172" t="s">
        <v>93</v>
      </c>
      <c r="AY135" s="172" t="s">
        <v>117</v>
      </c>
      <c r="BE135" s="259">
        <f t="shared" si="4"/>
        <v>0</v>
      </c>
      <c r="BF135" s="259">
        <f t="shared" si="5"/>
        <v>0</v>
      </c>
      <c r="BG135" s="259">
        <f t="shared" si="6"/>
        <v>0</v>
      </c>
      <c r="BH135" s="259">
        <f t="shared" si="7"/>
        <v>0</v>
      </c>
      <c r="BI135" s="259">
        <f t="shared" si="8"/>
        <v>0</v>
      </c>
      <c r="BJ135" s="172" t="s">
        <v>16</v>
      </c>
      <c r="BK135" s="259">
        <f t="shared" si="9"/>
        <v>0</v>
      </c>
      <c r="BL135" s="172" t="s">
        <v>132</v>
      </c>
      <c r="BM135" s="172" t="s">
        <v>5069</v>
      </c>
    </row>
    <row r="136" spans="2:65" s="182" customFormat="1" ht="25.5" customHeight="1">
      <c r="B136" s="183"/>
      <c r="C136" s="151" t="s">
        <v>211</v>
      </c>
      <c r="D136" s="151" t="s">
        <v>118</v>
      </c>
      <c r="E136" s="152" t="s">
        <v>5070</v>
      </c>
      <c r="F136" s="341" t="s">
        <v>5071</v>
      </c>
      <c r="G136" s="341"/>
      <c r="H136" s="341"/>
      <c r="I136" s="341"/>
      <c r="J136" s="153" t="s">
        <v>161</v>
      </c>
      <c r="K136" s="154">
        <v>1</v>
      </c>
      <c r="L136" s="342"/>
      <c r="M136" s="342"/>
      <c r="N136" s="343">
        <f t="shared" si="0"/>
        <v>0</v>
      </c>
      <c r="O136" s="343"/>
      <c r="P136" s="343"/>
      <c r="Q136" s="343"/>
      <c r="R136" s="186"/>
      <c r="T136" s="254" t="s">
        <v>5</v>
      </c>
      <c r="U136" s="255" t="s">
        <v>36</v>
      </c>
      <c r="V136" s="256"/>
      <c r="W136" s="257">
        <f t="shared" si="1"/>
        <v>0</v>
      </c>
      <c r="X136" s="257">
        <v>0</v>
      </c>
      <c r="Y136" s="257">
        <f t="shared" si="2"/>
        <v>0</v>
      </c>
      <c r="Z136" s="257">
        <v>0.11088</v>
      </c>
      <c r="AA136" s="258">
        <f t="shared" si="3"/>
        <v>0.11088</v>
      </c>
      <c r="AR136" s="172" t="s">
        <v>132</v>
      </c>
      <c r="AT136" s="172" t="s">
        <v>118</v>
      </c>
      <c r="AU136" s="172" t="s">
        <v>93</v>
      </c>
      <c r="AY136" s="172" t="s">
        <v>117</v>
      </c>
      <c r="BE136" s="259">
        <f t="shared" si="4"/>
        <v>0</v>
      </c>
      <c r="BF136" s="259">
        <f t="shared" si="5"/>
        <v>0</v>
      </c>
      <c r="BG136" s="259">
        <f t="shared" si="6"/>
        <v>0</v>
      </c>
      <c r="BH136" s="259">
        <f t="shared" si="7"/>
        <v>0</v>
      </c>
      <c r="BI136" s="259">
        <f t="shared" si="8"/>
        <v>0</v>
      </c>
      <c r="BJ136" s="172" t="s">
        <v>16</v>
      </c>
      <c r="BK136" s="259">
        <f t="shared" si="9"/>
        <v>0</v>
      </c>
      <c r="BL136" s="172" t="s">
        <v>132</v>
      </c>
      <c r="BM136" s="172" t="s">
        <v>5072</v>
      </c>
    </row>
    <row r="137" spans="2:65" s="182" customFormat="1" ht="25.5" customHeight="1">
      <c r="B137" s="183"/>
      <c r="C137" s="151" t="s">
        <v>215</v>
      </c>
      <c r="D137" s="151" t="s">
        <v>118</v>
      </c>
      <c r="E137" s="152" t="s">
        <v>5073</v>
      </c>
      <c r="F137" s="341" t="s">
        <v>5074</v>
      </c>
      <c r="G137" s="341"/>
      <c r="H137" s="341"/>
      <c r="I137" s="341"/>
      <c r="J137" s="153" t="s">
        <v>161</v>
      </c>
      <c r="K137" s="154">
        <v>1</v>
      </c>
      <c r="L137" s="342"/>
      <c r="M137" s="342"/>
      <c r="N137" s="343">
        <f t="shared" si="0"/>
        <v>0</v>
      </c>
      <c r="O137" s="343"/>
      <c r="P137" s="343"/>
      <c r="Q137" s="343"/>
      <c r="R137" s="186"/>
      <c r="T137" s="254" t="s">
        <v>5</v>
      </c>
      <c r="U137" s="255" t="s">
        <v>36</v>
      </c>
      <c r="V137" s="256"/>
      <c r="W137" s="257">
        <f t="shared" si="1"/>
        <v>0</v>
      </c>
      <c r="X137" s="257">
        <v>0</v>
      </c>
      <c r="Y137" s="257">
        <f t="shared" si="2"/>
        <v>0</v>
      </c>
      <c r="Z137" s="257">
        <v>0.14648</v>
      </c>
      <c r="AA137" s="258">
        <f t="shared" si="3"/>
        <v>0.14648</v>
      </c>
      <c r="AR137" s="172" t="s">
        <v>132</v>
      </c>
      <c r="AT137" s="172" t="s">
        <v>118</v>
      </c>
      <c r="AU137" s="172" t="s">
        <v>93</v>
      </c>
      <c r="AY137" s="172" t="s">
        <v>117</v>
      </c>
      <c r="BE137" s="259">
        <f t="shared" si="4"/>
        <v>0</v>
      </c>
      <c r="BF137" s="259">
        <f t="shared" si="5"/>
        <v>0</v>
      </c>
      <c r="BG137" s="259">
        <f t="shared" si="6"/>
        <v>0</v>
      </c>
      <c r="BH137" s="259">
        <f t="shared" si="7"/>
        <v>0</v>
      </c>
      <c r="BI137" s="259">
        <f t="shared" si="8"/>
        <v>0</v>
      </c>
      <c r="BJ137" s="172" t="s">
        <v>16</v>
      </c>
      <c r="BK137" s="259">
        <f t="shared" si="9"/>
        <v>0</v>
      </c>
      <c r="BL137" s="172" t="s">
        <v>132</v>
      </c>
      <c r="BM137" s="172" t="s">
        <v>5075</v>
      </c>
    </row>
    <row r="138" spans="2:65" s="182" customFormat="1" ht="25.5" customHeight="1">
      <c r="B138" s="183"/>
      <c r="C138" s="151" t="s">
        <v>219</v>
      </c>
      <c r="D138" s="151" t="s">
        <v>118</v>
      </c>
      <c r="E138" s="152" t="s">
        <v>5076</v>
      </c>
      <c r="F138" s="341" t="s">
        <v>5077</v>
      </c>
      <c r="G138" s="341"/>
      <c r="H138" s="341"/>
      <c r="I138" s="341"/>
      <c r="J138" s="153" t="s">
        <v>161</v>
      </c>
      <c r="K138" s="154">
        <v>1</v>
      </c>
      <c r="L138" s="342"/>
      <c r="M138" s="342"/>
      <c r="N138" s="343">
        <f t="shared" si="0"/>
        <v>0</v>
      </c>
      <c r="O138" s="343"/>
      <c r="P138" s="343"/>
      <c r="Q138" s="343"/>
      <c r="R138" s="186"/>
      <c r="T138" s="254" t="s">
        <v>5</v>
      </c>
      <c r="U138" s="255" t="s">
        <v>36</v>
      </c>
      <c r="V138" s="256"/>
      <c r="W138" s="257">
        <f t="shared" si="1"/>
        <v>0</v>
      </c>
      <c r="X138" s="257">
        <v>0</v>
      </c>
      <c r="Y138" s="257">
        <f t="shared" si="2"/>
        <v>0</v>
      </c>
      <c r="Z138" s="257">
        <v>0.21768</v>
      </c>
      <c r="AA138" s="258">
        <f t="shared" si="3"/>
        <v>0.21768</v>
      </c>
      <c r="AR138" s="172" t="s">
        <v>132</v>
      </c>
      <c r="AT138" s="172" t="s">
        <v>118</v>
      </c>
      <c r="AU138" s="172" t="s">
        <v>93</v>
      </c>
      <c r="AY138" s="172" t="s">
        <v>117</v>
      </c>
      <c r="BE138" s="259">
        <f t="shared" si="4"/>
        <v>0</v>
      </c>
      <c r="BF138" s="259">
        <f t="shared" si="5"/>
        <v>0</v>
      </c>
      <c r="BG138" s="259">
        <f t="shared" si="6"/>
        <v>0</v>
      </c>
      <c r="BH138" s="259">
        <f t="shared" si="7"/>
        <v>0</v>
      </c>
      <c r="BI138" s="259">
        <f t="shared" si="8"/>
        <v>0</v>
      </c>
      <c r="BJ138" s="172" t="s">
        <v>16</v>
      </c>
      <c r="BK138" s="259">
        <f t="shared" si="9"/>
        <v>0</v>
      </c>
      <c r="BL138" s="172" t="s">
        <v>132</v>
      </c>
      <c r="BM138" s="172" t="s">
        <v>5078</v>
      </c>
    </row>
    <row r="139" spans="2:65" s="182" customFormat="1" ht="25.5" customHeight="1">
      <c r="B139" s="183"/>
      <c r="C139" s="151" t="s">
        <v>223</v>
      </c>
      <c r="D139" s="151" t="s">
        <v>118</v>
      </c>
      <c r="E139" s="152" t="s">
        <v>5079</v>
      </c>
      <c r="F139" s="341" t="s">
        <v>5080</v>
      </c>
      <c r="G139" s="341"/>
      <c r="H139" s="341"/>
      <c r="I139" s="341"/>
      <c r="J139" s="153" t="s">
        <v>161</v>
      </c>
      <c r="K139" s="154">
        <v>1</v>
      </c>
      <c r="L139" s="342"/>
      <c r="M139" s="342"/>
      <c r="N139" s="343">
        <f t="shared" si="0"/>
        <v>0</v>
      </c>
      <c r="O139" s="343"/>
      <c r="P139" s="343"/>
      <c r="Q139" s="343"/>
      <c r="R139" s="186"/>
      <c r="T139" s="254" t="s">
        <v>5</v>
      </c>
      <c r="U139" s="255" t="s">
        <v>36</v>
      </c>
      <c r="V139" s="256"/>
      <c r="W139" s="257">
        <f t="shared" si="1"/>
        <v>0</v>
      </c>
      <c r="X139" s="257">
        <v>0</v>
      </c>
      <c r="Y139" s="257">
        <f t="shared" si="2"/>
        <v>0</v>
      </c>
      <c r="Z139" s="257">
        <v>0.28888</v>
      </c>
      <c r="AA139" s="258">
        <f t="shared" si="3"/>
        <v>0.28888</v>
      </c>
      <c r="AR139" s="172" t="s">
        <v>132</v>
      </c>
      <c r="AT139" s="172" t="s">
        <v>118</v>
      </c>
      <c r="AU139" s="172" t="s">
        <v>93</v>
      </c>
      <c r="AY139" s="172" t="s">
        <v>117</v>
      </c>
      <c r="BE139" s="259">
        <f t="shared" si="4"/>
        <v>0</v>
      </c>
      <c r="BF139" s="259">
        <f t="shared" si="5"/>
        <v>0</v>
      </c>
      <c r="BG139" s="259">
        <f t="shared" si="6"/>
        <v>0</v>
      </c>
      <c r="BH139" s="259">
        <f t="shared" si="7"/>
        <v>0</v>
      </c>
      <c r="BI139" s="259">
        <f t="shared" si="8"/>
        <v>0</v>
      </c>
      <c r="BJ139" s="172" t="s">
        <v>16</v>
      </c>
      <c r="BK139" s="259">
        <f t="shared" si="9"/>
        <v>0</v>
      </c>
      <c r="BL139" s="172" t="s">
        <v>132</v>
      </c>
      <c r="BM139" s="172" t="s">
        <v>5081</v>
      </c>
    </row>
    <row r="140" spans="2:65" s="182" customFormat="1" ht="16.5" customHeight="1">
      <c r="B140" s="183"/>
      <c r="C140" s="151" t="s">
        <v>227</v>
      </c>
      <c r="D140" s="151" t="s">
        <v>118</v>
      </c>
      <c r="E140" s="152" t="s">
        <v>5082</v>
      </c>
      <c r="F140" s="341" t="s">
        <v>5083</v>
      </c>
      <c r="G140" s="341"/>
      <c r="H140" s="341"/>
      <c r="I140" s="341"/>
      <c r="J140" s="153" t="s">
        <v>161</v>
      </c>
      <c r="K140" s="154">
        <v>1</v>
      </c>
      <c r="L140" s="342"/>
      <c r="M140" s="342"/>
      <c r="N140" s="343">
        <f t="shared" si="0"/>
        <v>0</v>
      </c>
      <c r="O140" s="343"/>
      <c r="P140" s="343"/>
      <c r="Q140" s="343"/>
      <c r="R140" s="186"/>
      <c r="T140" s="254" t="s">
        <v>5</v>
      </c>
      <c r="U140" s="255" t="s">
        <v>36</v>
      </c>
      <c r="V140" s="256"/>
      <c r="W140" s="257">
        <f t="shared" si="1"/>
        <v>0</v>
      </c>
      <c r="X140" s="257">
        <v>0</v>
      </c>
      <c r="Y140" s="257">
        <f t="shared" si="2"/>
        <v>0</v>
      </c>
      <c r="Z140" s="257">
        <v>0.00653</v>
      </c>
      <c r="AA140" s="258">
        <f t="shared" si="3"/>
        <v>0.00653</v>
      </c>
      <c r="AR140" s="172" t="s">
        <v>132</v>
      </c>
      <c r="AT140" s="172" t="s">
        <v>118</v>
      </c>
      <c r="AU140" s="172" t="s">
        <v>93</v>
      </c>
      <c r="AY140" s="172" t="s">
        <v>117</v>
      </c>
      <c r="BE140" s="259">
        <f t="shared" si="4"/>
        <v>0</v>
      </c>
      <c r="BF140" s="259">
        <f t="shared" si="5"/>
        <v>0</v>
      </c>
      <c r="BG140" s="259">
        <f t="shared" si="6"/>
        <v>0</v>
      </c>
      <c r="BH140" s="259">
        <f t="shared" si="7"/>
        <v>0</v>
      </c>
      <c r="BI140" s="259">
        <f t="shared" si="8"/>
        <v>0</v>
      </c>
      <c r="BJ140" s="172" t="s">
        <v>16</v>
      </c>
      <c r="BK140" s="259">
        <f t="shared" si="9"/>
        <v>0</v>
      </c>
      <c r="BL140" s="172" t="s">
        <v>132</v>
      </c>
      <c r="BM140" s="172" t="s">
        <v>5084</v>
      </c>
    </row>
    <row r="141" spans="2:65" s="182" customFormat="1" ht="16.5" customHeight="1">
      <c r="B141" s="183"/>
      <c r="C141" s="151" t="s">
        <v>231</v>
      </c>
      <c r="D141" s="151" t="s">
        <v>118</v>
      </c>
      <c r="E141" s="152" t="s">
        <v>5085</v>
      </c>
      <c r="F141" s="341" t="s">
        <v>5086</v>
      </c>
      <c r="G141" s="341"/>
      <c r="H141" s="341"/>
      <c r="I141" s="341"/>
      <c r="J141" s="153" t="s">
        <v>161</v>
      </c>
      <c r="K141" s="154">
        <v>1</v>
      </c>
      <c r="L141" s="342"/>
      <c r="M141" s="342"/>
      <c r="N141" s="343">
        <f t="shared" si="0"/>
        <v>0</v>
      </c>
      <c r="O141" s="343"/>
      <c r="P141" s="343"/>
      <c r="Q141" s="343"/>
      <c r="R141" s="186"/>
      <c r="T141" s="254" t="s">
        <v>5</v>
      </c>
      <c r="U141" s="255" t="s">
        <v>36</v>
      </c>
      <c r="V141" s="256"/>
      <c r="W141" s="257">
        <f t="shared" si="1"/>
        <v>0</v>
      </c>
      <c r="X141" s="257">
        <v>0</v>
      </c>
      <c r="Y141" s="257">
        <f t="shared" si="2"/>
        <v>0</v>
      </c>
      <c r="Z141" s="257">
        <v>0.0004</v>
      </c>
      <c r="AA141" s="258">
        <f t="shared" si="3"/>
        <v>0.0004</v>
      </c>
      <c r="AR141" s="172" t="s">
        <v>132</v>
      </c>
      <c r="AT141" s="172" t="s">
        <v>118</v>
      </c>
      <c r="AU141" s="172" t="s">
        <v>93</v>
      </c>
      <c r="AY141" s="172" t="s">
        <v>117</v>
      </c>
      <c r="BE141" s="259">
        <f t="shared" si="4"/>
        <v>0</v>
      </c>
      <c r="BF141" s="259">
        <f t="shared" si="5"/>
        <v>0</v>
      </c>
      <c r="BG141" s="259">
        <f t="shared" si="6"/>
        <v>0</v>
      </c>
      <c r="BH141" s="259">
        <f t="shared" si="7"/>
        <v>0</v>
      </c>
      <c r="BI141" s="259">
        <f t="shared" si="8"/>
        <v>0</v>
      </c>
      <c r="BJ141" s="172" t="s">
        <v>16</v>
      </c>
      <c r="BK141" s="259">
        <f t="shared" si="9"/>
        <v>0</v>
      </c>
      <c r="BL141" s="172" t="s">
        <v>132</v>
      </c>
      <c r="BM141" s="172" t="s">
        <v>5087</v>
      </c>
    </row>
    <row r="142" spans="2:65" s="182" customFormat="1" ht="25.5" customHeight="1">
      <c r="B142" s="183"/>
      <c r="C142" s="151" t="s">
        <v>235</v>
      </c>
      <c r="D142" s="151" t="s">
        <v>118</v>
      </c>
      <c r="E142" s="152" t="s">
        <v>5088</v>
      </c>
      <c r="F142" s="341" t="s">
        <v>5089</v>
      </c>
      <c r="G142" s="341"/>
      <c r="H142" s="341"/>
      <c r="I142" s="341"/>
      <c r="J142" s="153" t="s">
        <v>161</v>
      </c>
      <c r="K142" s="154">
        <v>30</v>
      </c>
      <c r="L142" s="342"/>
      <c r="M142" s="342"/>
      <c r="N142" s="343">
        <f t="shared" si="0"/>
        <v>0</v>
      </c>
      <c r="O142" s="343"/>
      <c r="P142" s="343"/>
      <c r="Q142" s="343"/>
      <c r="R142" s="186"/>
      <c r="T142" s="254" t="s">
        <v>5</v>
      </c>
      <c r="U142" s="255" t="s">
        <v>36</v>
      </c>
      <c r="V142" s="256"/>
      <c r="W142" s="257">
        <f t="shared" si="1"/>
        <v>0</v>
      </c>
      <c r="X142" s="257">
        <v>0</v>
      </c>
      <c r="Y142" s="257">
        <f t="shared" si="2"/>
        <v>0</v>
      </c>
      <c r="Z142" s="257">
        <v>0.01946</v>
      </c>
      <c r="AA142" s="258">
        <f t="shared" si="3"/>
        <v>0.5838000000000001</v>
      </c>
      <c r="AR142" s="172" t="s">
        <v>132</v>
      </c>
      <c r="AT142" s="172" t="s">
        <v>118</v>
      </c>
      <c r="AU142" s="172" t="s">
        <v>93</v>
      </c>
      <c r="AY142" s="172" t="s">
        <v>117</v>
      </c>
      <c r="BE142" s="259">
        <f t="shared" si="4"/>
        <v>0</v>
      </c>
      <c r="BF142" s="259">
        <f t="shared" si="5"/>
        <v>0</v>
      </c>
      <c r="BG142" s="259">
        <f t="shared" si="6"/>
        <v>0</v>
      </c>
      <c r="BH142" s="259">
        <f t="shared" si="7"/>
        <v>0</v>
      </c>
      <c r="BI142" s="259">
        <f t="shared" si="8"/>
        <v>0</v>
      </c>
      <c r="BJ142" s="172" t="s">
        <v>16</v>
      </c>
      <c r="BK142" s="259">
        <f t="shared" si="9"/>
        <v>0</v>
      </c>
      <c r="BL142" s="172" t="s">
        <v>132</v>
      </c>
      <c r="BM142" s="172" t="s">
        <v>5090</v>
      </c>
    </row>
    <row r="143" spans="2:65" s="182" customFormat="1" ht="25.5" customHeight="1">
      <c r="B143" s="183"/>
      <c r="C143" s="151" t="s">
        <v>240</v>
      </c>
      <c r="D143" s="151" t="s">
        <v>118</v>
      </c>
      <c r="E143" s="152" t="s">
        <v>5091</v>
      </c>
      <c r="F143" s="341" t="s">
        <v>5092</v>
      </c>
      <c r="G143" s="341"/>
      <c r="H143" s="341"/>
      <c r="I143" s="341"/>
      <c r="J143" s="153" t="s">
        <v>161</v>
      </c>
      <c r="K143" s="154">
        <v>10</v>
      </c>
      <c r="L143" s="342"/>
      <c r="M143" s="342"/>
      <c r="N143" s="343">
        <f t="shared" si="0"/>
        <v>0</v>
      </c>
      <c r="O143" s="343"/>
      <c r="P143" s="343"/>
      <c r="Q143" s="343"/>
      <c r="R143" s="186"/>
      <c r="T143" s="254" t="s">
        <v>5</v>
      </c>
      <c r="U143" s="255" t="s">
        <v>36</v>
      </c>
      <c r="V143" s="256"/>
      <c r="W143" s="257">
        <f t="shared" si="1"/>
        <v>0</v>
      </c>
      <c r="X143" s="257">
        <v>0</v>
      </c>
      <c r="Y143" s="257">
        <f t="shared" si="2"/>
        <v>0</v>
      </c>
      <c r="Z143" s="257">
        <v>0.0066</v>
      </c>
      <c r="AA143" s="258">
        <f t="shared" si="3"/>
        <v>0.066</v>
      </c>
      <c r="AR143" s="172" t="s">
        <v>132</v>
      </c>
      <c r="AT143" s="172" t="s">
        <v>118</v>
      </c>
      <c r="AU143" s="172" t="s">
        <v>93</v>
      </c>
      <c r="AY143" s="172" t="s">
        <v>117</v>
      </c>
      <c r="BE143" s="259">
        <f t="shared" si="4"/>
        <v>0</v>
      </c>
      <c r="BF143" s="259">
        <f t="shared" si="5"/>
        <v>0</v>
      </c>
      <c r="BG143" s="259">
        <f t="shared" si="6"/>
        <v>0</v>
      </c>
      <c r="BH143" s="259">
        <f t="shared" si="7"/>
        <v>0</v>
      </c>
      <c r="BI143" s="259">
        <f t="shared" si="8"/>
        <v>0</v>
      </c>
      <c r="BJ143" s="172" t="s">
        <v>16</v>
      </c>
      <c r="BK143" s="259">
        <f t="shared" si="9"/>
        <v>0</v>
      </c>
      <c r="BL143" s="172" t="s">
        <v>132</v>
      </c>
      <c r="BM143" s="172" t="s">
        <v>5093</v>
      </c>
    </row>
    <row r="144" spans="2:65" s="182" customFormat="1" ht="16.5" customHeight="1">
      <c r="B144" s="183"/>
      <c r="C144" s="151" t="s">
        <v>244</v>
      </c>
      <c r="D144" s="151" t="s">
        <v>118</v>
      </c>
      <c r="E144" s="152" t="s">
        <v>5094</v>
      </c>
      <c r="F144" s="341" t="s">
        <v>5095</v>
      </c>
      <c r="G144" s="341"/>
      <c r="H144" s="341"/>
      <c r="I144" s="341"/>
      <c r="J144" s="153" t="s">
        <v>161</v>
      </c>
      <c r="K144" s="154">
        <v>50</v>
      </c>
      <c r="L144" s="342"/>
      <c r="M144" s="342"/>
      <c r="N144" s="343">
        <f t="shared" si="0"/>
        <v>0</v>
      </c>
      <c r="O144" s="343"/>
      <c r="P144" s="343"/>
      <c r="Q144" s="343"/>
      <c r="R144" s="186"/>
      <c r="T144" s="254" t="s">
        <v>5</v>
      </c>
      <c r="U144" s="255" t="s">
        <v>36</v>
      </c>
      <c r="V144" s="256"/>
      <c r="W144" s="257">
        <f t="shared" si="1"/>
        <v>0</v>
      </c>
      <c r="X144" s="257">
        <v>0.00339324</v>
      </c>
      <c r="Y144" s="257">
        <f t="shared" si="2"/>
        <v>0.169662</v>
      </c>
      <c r="Z144" s="257">
        <v>0</v>
      </c>
      <c r="AA144" s="258">
        <f t="shared" si="3"/>
        <v>0</v>
      </c>
      <c r="AR144" s="172" t="s">
        <v>132</v>
      </c>
      <c r="AT144" s="172" t="s">
        <v>118</v>
      </c>
      <c r="AU144" s="172" t="s">
        <v>93</v>
      </c>
      <c r="AY144" s="172" t="s">
        <v>117</v>
      </c>
      <c r="BE144" s="259">
        <f t="shared" si="4"/>
        <v>0</v>
      </c>
      <c r="BF144" s="259">
        <f t="shared" si="5"/>
        <v>0</v>
      </c>
      <c r="BG144" s="259">
        <f t="shared" si="6"/>
        <v>0</v>
      </c>
      <c r="BH144" s="259">
        <f t="shared" si="7"/>
        <v>0</v>
      </c>
      <c r="BI144" s="259">
        <f t="shared" si="8"/>
        <v>0</v>
      </c>
      <c r="BJ144" s="172" t="s">
        <v>16</v>
      </c>
      <c r="BK144" s="259">
        <f t="shared" si="9"/>
        <v>0</v>
      </c>
      <c r="BL144" s="172" t="s">
        <v>132</v>
      </c>
      <c r="BM144" s="172" t="s">
        <v>5096</v>
      </c>
    </row>
    <row r="145" spans="2:65" s="182" customFormat="1" ht="25.5" customHeight="1">
      <c r="B145" s="183"/>
      <c r="C145" s="151" t="s">
        <v>248</v>
      </c>
      <c r="D145" s="151" t="s">
        <v>118</v>
      </c>
      <c r="E145" s="152" t="s">
        <v>5097</v>
      </c>
      <c r="F145" s="341" t="s">
        <v>5098</v>
      </c>
      <c r="G145" s="341"/>
      <c r="H145" s="341"/>
      <c r="I145" s="341"/>
      <c r="J145" s="153" t="s">
        <v>161</v>
      </c>
      <c r="K145" s="154">
        <v>50</v>
      </c>
      <c r="L145" s="342"/>
      <c r="M145" s="342"/>
      <c r="N145" s="343">
        <f t="shared" si="0"/>
        <v>0</v>
      </c>
      <c r="O145" s="343"/>
      <c r="P145" s="343"/>
      <c r="Q145" s="343"/>
      <c r="R145" s="186"/>
      <c r="T145" s="254" t="s">
        <v>5</v>
      </c>
      <c r="U145" s="255" t="s">
        <v>36</v>
      </c>
      <c r="V145" s="256"/>
      <c r="W145" s="257">
        <f t="shared" si="1"/>
        <v>0</v>
      </c>
      <c r="X145" s="257">
        <v>0.00184804</v>
      </c>
      <c r="Y145" s="257">
        <f t="shared" si="2"/>
        <v>0.092402</v>
      </c>
      <c r="Z145" s="257">
        <v>0</v>
      </c>
      <c r="AA145" s="258">
        <f t="shared" si="3"/>
        <v>0</v>
      </c>
      <c r="AR145" s="172" t="s">
        <v>132</v>
      </c>
      <c r="AT145" s="172" t="s">
        <v>118</v>
      </c>
      <c r="AU145" s="172" t="s">
        <v>93</v>
      </c>
      <c r="AY145" s="172" t="s">
        <v>117</v>
      </c>
      <c r="BE145" s="259">
        <f t="shared" si="4"/>
        <v>0</v>
      </c>
      <c r="BF145" s="259">
        <f t="shared" si="5"/>
        <v>0</v>
      </c>
      <c r="BG145" s="259">
        <f t="shared" si="6"/>
        <v>0</v>
      </c>
      <c r="BH145" s="259">
        <f t="shared" si="7"/>
        <v>0</v>
      </c>
      <c r="BI145" s="259">
        <f t="shared" si="8"/>
        <v>0</v>
      </c>
      <c r="BJ145" s="172" t="s">
        <v>16</v>
      </c>
      <c r="BK145" s="259">
        <f t="shared" si="9"/>
        <v>0</v>
      </c>
      <c r="BL145" s="172" t="s">
        <v>132</v>
      </c>
      <c r="BM145" s="172" t="s">
        <v>5099</v>
      </c>
    </row>
    <row r="146" spans="2:65" s="182" customFormat="1" ht="16.5" customHeight="1">
      <c r="B146" s="183"/>
      <c r="C146" s="151" t="s">
        <v>252</v>
      </c>
      <c r="D146" s="151" t="s">
        <v>118</v>
      </c>
      <c r="E146" s="152" t="s">
        <v>5100</v>
      </c>
      <c r="F146" s="341" t="s">
        <v>5101</v>
      </c>
      <c r="G146" s="341"/>
      <c r="H146" s="341"/>
      <c r="I146" s="341"/>
      <c r="J146" s="153" t="s">
        <v>161</v>
      </c>
      <c r="K146" s="154">
        <v>1</v>
      </c>
      <c r="L146" s="342"/>
      <c r="M146" s="342"/>
      <c r="N146" s="343">
        <f aca="true" t="shared" si="10" ref="N146:N177">ROUND(L146*K146,2)</f>
        <v>0</v>
      </c>
      <c r="O146" s="343"/>
      <c r="P146" s="343"/>
      <c r="Q146" s="343"/>
      <c r="R146" s="186"/>
      <c r="T146" s="254" t="s">
        <v>5</v>
      </c>
      <c r="U146" s="255" t="s">
        <v>36</v>
      </c>
      <c r="V146" s="256"/>
      <c r="W146" s="257">
        <f aca="true" t="shared" si="11" ref="W146:W177">V146*K146</f>
        <v>0</v>
      </c>
      <c r="X146" s="257">
        <v>0.00031</v>
      </c>
      <c r="Y146" s="257">
        <f aca="true" t="shared" si="12" ref="Y146:Y177">X146*K146</f>
        <v>0.00031</v>
      </c>
      <c r="Z146" s="257">
        <v>0</v>
      </c>
      <c r="AA146" s="258">
        <f aca="true" t="shared" si="13" ref="AA146:AA177">Z146*K146</f>
        <v>0</v>
      </c>
      <c r="AR146" s="172" t="s">
        <v>132</v>
      </c>
      <c r="AT146" s="172" t="s">
        <v>118</v>
      </c>
      <c r="AU146" s="172" t="s">
        <v>93</v>
      </c>
      <c r="AY146" s="172" t="s">
        <v>117</v>
      </c>
      <c r="BE146" s="259">
        <f aca="true" t="shared" si="14" ref="BE146:BE177">IF(U146="základní",N146,0)</f>
        <v>0</v>
      </c>
      <c r="BF146" s="259">
        <f aca="true" t="shared" si="15" ref="BF146:BF177">IF(U146="snížená",N146,0)</f>
        <v>0</v>
      </c>
      <c r="BG146" s="259">
        <f aca="true" t="shared" si="16" ref="BG146:BG177">IF(U146="zákl. přenesená",N146,0)</f>
        <v>0</v>
      </c>
      <c r="BH146" s="259">
        <f aca="true" t="shared" si="17" ref="BH146:BH177">IF(U146="sníž. přenesená",N146,0)</f>
        <v>0</v>
      </c>
      <c r="BI146" s="259">
        <f aca="true" t="shared" si="18" ref="BI146:BI177">IF(U146="nulová",N146,0)</f>
        <v>0</v>
      </c>
      <c r="BJ146" s="172" t="s">
        <v>16</v>
      </c>
      <c r="BK146" s="259">
        <f aca="true" t="shared" si="19" ref="BK146:BK177">ROUND(L146*K146,2)</f>
        <v>0</v>
      </c>
      <c r="BL146" s="172" t="s">
        <v>132</v>
      </c>
      <c r="BM146" s="172" t="s">
        <v>5102</v>
      </c>
    </row>
    <row r="147" spans="2:65" s="182" customFormat="1" ht="16.5" customHeight="1">
      <c r="B147" s="183"/>
      <c r="C147" s="151" t="s">
        <v>256</v>
      </c>
      <c r="D147" s="151" t="s">
        <v>118</v>
      </c>
      <c r="E147" s="152" t="s">
        <v>5103</v>
      </c>
      <c r="F147" s="341" t="s">
        <v>5104</v>
      </c>
      <c r="G147" s="341"/>
      <c r="H147" s="341"/>
      <c r="I147" s="341"/>
      <c r="J147" s="153" t="s">
        <v>161</v>
      </c>
      <c r="K147" s="154">
        <v>1</v>
      </c>
      <c r="L147" s="342"/>
      <c r="M147" s="342"/>
      <c r="N147" s="343">
        <f t="shared" si="10"/>
        <v>0</v>
      </c>
      <c r="O147" s="343"/>
      <c r="P147" s="343"/>
      <c r="Q147" s="343"/>
      <c r="R147" s="186"/>
      <c r="T147" s="254" t="s">
        <v>5</v>
      </c>
      <c r="U147" s="255" t="s">
        <v>36</v>
      </c>
      <c r="V147" s="256"/>
      <c r="W147" s="257">
        <f t="shared" si="11"/>
        <v>0</v>
      </c>
      <c r="X147" s="257">
        <v>0</v>
      </c>
      <c r="Y147" s="257">
        <f t="shared" si="12"/>
        <v>0</v>
      </c>
      <c r="Z147" s="257">
        <v>0.0178</v>
      </c>
      <c r="AA147" s="258">
        <f t="shared" si="13"/>
        <v>0.0178</v>
      </c>
      <c r="AR147" s="172" t="s">
        <v>132</v>
      </c>
      <c r="AT147" s="172" t="s">
        <v>118</v>
      </c>
      <c r="AU147" s="172" t="s">
        <v>93</v>
      </c>
      <c r="AY147" s="172" t="s">
        <v>117</v>
      </c>
      <c r="BE147" s="259">
        <f t="shared" si="14"/>
        <v>0</v>
      </c>
      <c r="BF147" s="259">
        <f t="shared" si="15"/>
        <v>0</v>
      </c>
      <c r="BG147" s="259">
        <f t="shared" si="16"/>
        <v>0</v>
      </c>
      <c r="BH147" s="259">
        <f t="shared" si="17"/>
        <v>0</v>
      </c>
      <c r="BI147" s="259">
        <f t="shared" si="18"/>
        <v>0</v>
      </c>
      <c r="BJ147" s="172" t="s">
        <v>16</v>
      </c>
      <c r="BK147" s="259">
        <f t="shared" si="19"/>
        <v>0</v>
      </c>
      <c r="BL147" s="172" t="s">
        <v>132</v>
      </c>
      <c r="BM147" s="172" t="s">
        <v>5105</v>
      </c>
    </row>
    <row r="148" spans="2:65" s="182" customFormat="1" ht="16.5" customHeight="1">
      <c r="B148" s="183"/>
      <c r="C148" s="151" t="s">
        <v>260</v>
      </c>
      <c r="D148" s="151" t="s">
        <v>118</v>
      </c>
      <c r="E148" s="152" t="s">
        <v>5106</v>
      </c>
      <c r="F148" s="341" t="s">
        <v>5107</v>
      </c>
      <c r="G148" s="341"/>
      <c r="H148" s="341"/>
      <c r="I148" s="341"/>
      <c r="J148" s="153" t="s">
        <v>161</v>
      </c>
      <c r="K148" s="154">
        <v>1</v>
      </c>
      <c r="L148" s="342"/>
      <c r="M148" s="342"/>
      <c r="N148" s="343">
        <f t="shared" si="10"/>
        <v>0</v>
      </c>
      <c r="O148" s="343"/>
      <c r="P148" s="343"/>
      <c r="Q148" s="343"/>
      <c r="R148" s="186"/>
      <c r="T148" s="254" t="s">
        <v>5</v>
      </c>
      <c r="U148" s="255" t="s">
        <v>36</v>
      </c>
      <c r="V148" s="256"/>
      <c r="W148" s="257">
        <f t="shared" si="11"/>
        <v>0</v>
      </c>
      <c r="X148" s="257">
        <v>0</v>
      </c>
      <c r="Y148" s="257">
        <f t="shared" si="12"/>
        <v>0</v>
      </c>
      <c r="Z148" s="257">
        <v>0.0951</v>
      </c>
      <c r="AA148" s="258">
        <f t="shared" si="13"/>
        <v>0.0951</v>
      </c>
      <c r="AR148" s="172" t="s">
        <v>132</v>
      </c>
      <c r="AT148" s="172" t="s">
        <v>118</v>
      </c>
      <c r="AU148" s="172" t="s">
        <v>93</v>
      </c>
      <c r="AY148" s="172" t="s">
        <v>117</v>
      </c>
      <c r="BE148" s="259">
        <f t="shared" si="14"/>
        <v>0</v>
      </c>
      <c r="BF148" s="259">
        <f t="shared" si="15"/>
        <v>0</v>
      </c>
      <c r="BG148" s="259">
        <f t="shared" si="16"/>
        <v>0</v>
      </c>
      <c r="BH148" s="259">
        <f t="shared" si="17"/>
        <v>0</v>
      </c>
      <c r="BI148" s="259">
        <f t="shared" si="18"/>
        <v>0</v>
      </c>
      <c r="BJ148" s="172" t="s">
        <v>16</v>
      </c>
      <c r="BK148" s="259">
        <f t="shared" si="19"/>
        <v>0</v>
      </c>
      <c r="BL148" s="172" t="s">
        <v>132</v>
      </c>
      <c r="BM148" s="172" t="s">
        <v>5108</v>
      </c>
    </row>
    <row r="149" spans="2:65" s="182" customFormat="1" ht="16.5" customHeight="1">
      <c r="B149" s="183"/>
      <c r="C149" s="151" t="s">
        <v>264</v>
      </c>
      <c r="D149" s="151" t="s">
        <v>118</v>
      </c>
      <c r="E149" s="152" t="s">
        <v>5109</v>
      </c>
      <c r="F149" s="341" t="s">
        <v>5110</v>
      </c>
      <c r="G149" s="341"/>
      <c r="H149" s="341"/>
      <c r="I149" s="341"/>
      <c r="J149" s="153" t="s">
        <v>161</v>
      </c>
      <c r="K149" s="154">
        <v>1</v>
      </c>
      <c r="L149" s="342"/>
      <c r="M149" s="342"/>
      <c r="N149" s="343">
        <f t="shared" si="10"/>
        <v>0</v>
      </c>
      <c r="O149" s="343"/>
      <c r="P149" s="343"/>
      <c r="Q149" s="343"/>
      <c r="R149" s="186"/>
      <c r="T149" s="254" t="s">
        <v>5</v>
      </c>
      <c r="U149" s="255" t="s">
        <v>36</v>
      </c>
      <c r="V149" s="256"/>
      <c r="W149" s="257">
        <f t="shared" si="11"/>
        <v>0</v>
      </c>
      <c r="X149" s="257">
        <v>0</v>
      </c>
      <c r="Y149" s="257">
        <f t="shared" si="12"/>
        <v>0</v>
      </c>
      <c r="Z149" s="257">
        <v>0.0951</v>
      </c>
      <c r="AA149" s="258">
        <f t="shared" si="13"/>
        <v>0.0951</v>
      </c>
      <c r="AR149" s="172" t="s">
        <v>132</v>
      </c>
      <c r="AT149" s="172" t="s">
        <v>118</v>
      </c>
      <c r="AU149" s="172" t="s">
        <v>93</v>
      </c>
      <c r="AY149" s="172" t="s">
        <v>117</v>
      </c>
      <c r="BE149" s="259">
        <f t="shared" si="14"/>
        <v>0</v>
      </c>
      <c r="BF149" s="259">
        <f t="shared" si="15"/>
        <v>0</v>
      </c>
      <c r="BG149" s="259">
        <f t="shared" si="16"/>
        <v>0</v>
      </c>
      <c r="BH149" s="259">
        <f t="shared" si="17"/>
        <v>0</v>
      </c>
      <c r="BI149" s="259">
        <f t="shared" si="18"/>
        <v>0</v>
      </c>
      <c r="BJ149" s="172" t="s">
        <v>16</v>
      </c>
      <c r="BK149" s="259">
        <f t="shared" si="19"/>
        <v>0</v>
      </c>
      <c r="BL149" s="172" t="s">
        <v>132</v>
      </c>
      <c r="BM149" s="172" t="s">
        <v>5111</v>
      </c>
    </row>
    <row r="150" spans="2:65" s="182" customFormat="1" ht="16.5" customHeight="1">
      <c r="B150" s="183"/>
      <c r="C150" s="151" t="s">
        <v>268</v>
      </c>
      <c r="D150" s="151" t="s">
        <v>118</v>
      </c>
      <c r="E150" s="152" t="s">
        <v>5112</v>
      </c>
      <c r="F150" s="341" t="s">
        <v>5113</v>
      </c>
      <c r="G150" s="341"/>
      <c r="H150" s="341"/>
      <c r="I150" s="341"/>
      <c r="J150" s="153" t="s">
        <v>161</v>
      </c>
      <c r="K150" s="154">
        <v>1</v>
      </c>
      <c r="L150" s="342"/>
      <c r="M150" s="342"/>
      <c r="N150" s="343">
        <f t="shared" si="10"/>
        <v>0</v>
      </c>
      <c r="O150" s="343"/>
      <c r="P150" s="343"/>
      <c r="Q150" s="343"/>
      <c r="R150" s="186"/>
      <c r="T150" s="254" t="s">
        <v>5</v>
      </c>
      <c r="U150" s="255" t="s">
        <v>36</v>
      </c>
      <c r="V150" s="256"/>
      <c r="W150" s="257">
        <f t="shared" si="11"/>
        <v>0</v>
      </c>
      <c r="X150" s="257">
        <v>0</v>
      </c>
      <c r="Y150" s="257">
        <f t="shared" si="12"/>
        <v>0</v>
      </c>
      <c r="Z150" s="257">
        <v>0.0329</v>
      </c>
      <c r="AA150" s="258">
        <f t="shared" si="13"/>
        <v>0.0329</v>
      </c>
      <c r="AR150" s="172" t="s">
        <v>132</v>
      </c>
      <c r="AT150" s="172" t="s">
        <v>118</v>
      </c>
      <c r="AU150" s="172" t="s">
        <v>93</v>
      </c>
      <c r="AY150" s="172" t="s">
        <v>117</v>
      </c>
      <c r="BE150" s="259">
        <f t="shared" si="14"/>
        <v>0</v>
      </c>
      <c r="BF150" s="259">
        <f t="shared" si="15"/>
        <v>0</v>
      </c>
      <c r="BG150" s="259">
        <f t="shared" si="16"/>
        <v>0</v>
      </c>
      <c r="BH150" s="259">
        <f t="shared" si="17"/>
        <v>0</v>
      </c>
      <c r="BI150" s="259">
        <f t="shared" si="18"/>
        <v>0</v>
      </c>
      <c r="BJ150" s="172" t="s">
        <v>16</v>
      </c>
      <c r="BK150" s="259">
        <f t="shared" si="19"/>
        <v>0</v>
      </c>
      <c r="BL150" s="172" t="s">
        <v>132</v>
      </c>
      <c r="BM150" s="172" t="s">
        <v>5114</v>
      </c>
    </row>
    <row r="151" spans="2:65" s="182" customFormat="1" ht="16.5" customHeight="1">
      <c r="B151" s="183"/>
      <c r="C151" s="151" t="s">
        <v>272</v>
      </c>
      <c r="D151" s="151" t="s">
        <v>118</v>
      </c>
      <c r="E151" s="152" t="s">
        <v>5115</v>
      </c>
      <c r="F151" s="341" t="s">
        <v>5116</v>
      </c>
      <c r="G151" s="341"/>
      <c r="H151" s="341"/>
      <c r="I151" s="341"/>
      <c r="J151" s="153" t="s">
        <v>161</v>
      </c>
      <c r="K151" s="154">
        <v>1</v>
      </c>
      <c r="L151" s="342"/>
      <c r="M151" s="342"/>
      <c r="N151" s="343">
        <f t="shared" si="10"/>
        <v>0</v>
      </c>
      <c r="O151" s="343"/>
      <c r="P151" s="343"/>
      <c r="Q151" s="343"/>
      <c r="R151" s="186"/>
      <c r="T151" s="254" t="s">
        <v>5</v>
      </c>
      <c r="U151" s="255" t="s">
        <v>36</v>
      </c>
      <c r="V151" s="256"/>
      <c r="W151" s="257">
        <f t="shared" si="11"/>
        <v>0</v>
      </c>
      <c r="X151" s="257">
        <v>0</v>
      </c>
      <c r="Y151" s="257">
        <f t="shared" si="12"/>
        <v>0</v>
      </c>
      <c r="Z151" s="257">
        <v>0.0329</v>
      </c>
      <c r="AA151" s="258">
        <f t="shared" si="13"/>
        <v>0.0329</v>
      </c>
      <c r="AR151" s="172" t="s">
        <v>132</v>
      </c>
      <c r="AT151" s="172" t="s">
        <v>118</v>
      </c>
      <c r="AU151" s="172" t="s">
        <v>93</v>
      </c>
      <c r="AY151" s="172" t="s">
        <v>117</v>
      </c>
      <c r="BE151" s="259">
        <f t="shared" si="14"/>
        <v>0</v>
      </c>
      <c r="BF151" s="259">
        <f t="shared" si="15"/>
        <v>0</v>
      </c>
      <c r="BG151" s="259">
        <f t="shared" si="16"/>
        <v>0</v>
      </c>
      <c r="BH151" s="259">
        <f t="shared" si="17"/>
        <v>0</v>
      </c>
      <c r="BI151" s="259">
        <f t="shared" si="18"/>
        <v>0</v>
      </c>
      <c r="BJ151" s="172" t="s">
        <v>16</v>
      </c>
      <c r="BK151" s="259">
        <f t="shared" si="19"/>
        <v>0</v>
      </c>
      <c r="BL151" s="172" t="s">
        <v>132</v>
      </c>
      <c r="BM151" s="172" t="s">
        <v>5117</v>
      </c>
    </row>
    <row r="152" spans="2:65" s="182" customFormat="1" ht="16.5" customHeight="1">
      <c r="B152" s="183"/>
      <c r="C152" s="151" t="s">
        <v>276</v>
      </c>
      <c r="D152" s="151" t="s">
        <v>118</v>
      </c>
      <c r="E152" s="152" t="s">
        <v>5118</v>
      </c>
      <c r="F152" s="341" t="s">
        <v>5119</v>
      </c>
      <c r="G152" s="341"/>
      <c r="H152" s="341"/>
      <c r="I152" s="341"/>
      <c r="J152" s="153" t="s">
        <v>161</v>
      </c>
      <c r="K152" s="154">
        <v>1</v>
      </c>
      <c r="L152" s="342"/>
      <c r="M152" s="342"/>
      <c r="N152" s="343">
        <f t="shared" si="10"/>
        <v>0</v>
      </c>
      <c r="O152" s="343"/>
      <c r="P152" s="343"/>
      <c r="Q152" s="343"/>
      <c r="R152" s="186"/>
      <c r="T152" s="254" t="s">
        <v>5</v>
      </c>
      <c r="U152" s="255" t="s">
        <v>36</v>
      </c>
      <c r="V152" s="256"/>
      <c r="W152" s="257">
        <f t="shared" si="11"/>
        <v>0</v>
      </c>
      <c r="X152" s="257">
        <v>0</v>
      </c>
      <c r="Y152" s="257">
        <f t="shared" si="12"/>
        <v>0</v>
      </c>
      <c r="Z152" s="257">
        <v>0.0225</v>
      </c>
      <c r="AA152" s="258">
        <f t="shared" si="13"/>
        <v>0.0225</v>
      </c>
      <c r="AR152" s="172" t="s">
        <v>132</v>
      </c>
      <c r="AT152" s="172" t="s">
        <v>118</v>
      </c>
      <c r="AU152" s="172" t="s">
        <v>93</v>
      </c>
      <c r="AY152" s="172" t="s">
        <v>117</v>
      </c>
      <c r="BE152" s="259">
        <f t="shared" si="14"/>
        <v>0</v>
      </c>
      <c r="BF152" s="259">
        <f t="shared" si="15"/>
        <v>0</v>
      </c>
      <c r="BG152" s="259">
        <f t="shared" si="16"/>
        <v>0</v>
      </c>
      <c r="BH152" s="259">
        <f t="shared" si="17"/>
        <v>0</v>
      </c>
      <c r="BI152" s="259">
        <f t="shared" si="18"/>
        <v>0</v>
      </c>
      <c r="BJ152" s="172" t="s">
        <v>16</v>
      </c>
      <c r="BK152" s="259">
        <f t="shared" si="19"/>
        <v>0</v>
      </c>
      <c r="BL152" s="172" t="s">
        <v>132</v>
      </c>
      <c r="BM152" s="172" t="s">
        <v>5120</v>
      </c>
    </row>
    <row r="153" spans="2:65" s="182" customFormat="1" ht="25.5" customHeight="1">
      <c r="B153" s="183"/>
      <c r="C153" s="151" t="s">
        <v>280</v>
      </c>
      <c r="D153" s="151" t="s">
        <v>118</v>
      </c>
      <c r="E153" s="152" t="s">
        <v>5121</v>
      </c>
      <c r="F153" s="341" t="s">
        <v>5122</v>
      </c>
      <c r="G153" s="341"/>
      <c r="H153" s="341"/>
      <c r="I153" s="341"/>
      <c r="J153" s="153" t="s">
        <v>161</v>
      </c>
      <c r="K153" s="154">
        <v>1</v>
      </c>
      <c r="L153" s="342"/>
      <c r="M153" s="342"/>
      <c r="N153" s="343">
        <f t="shared" si="10"/>
        <v>0</v>
      </c>
      <c r="O153" s="343"/>
      <c r="P153" s="343"/>
      <c r="Q153" s="343"/>
      <c r="R153" s="186"/>
      <c r="T153" s="254" t="s">
        <v>5</v>
      </c>
      <c r="U153" s="255" t="s">
        <v>36</v>
      </c>
      <c r="V153" s="256"/>
      <c r="W153" s="257">
        <f t="shared" si="11"/>
        <v>0</v>
      </c>
      <c r="X153" s="257">
        <v>0.00199</v>
      </c>
      <c r="Y153" s="257">
        <f t="shared" si="12"/>
        <v>0.00199</v>
      </c>
      <c r="Z153" s="257">
        <v>0</v>
      </c>
      <c r="AA153" s="258">
        <f t="shared" si="13"/>
        <v>0</v>
      </c>
      <c r="AR153" s="172" t="s">
        <v>132</v>
      </c>
      <c r="AT153" s="172" t="s">
        <v>118</v>
      </c>
      <c r="AU153" s="172" t="s">
        <v>93</v>
      </c>
      <c r="AY153" s="172" t="s">
        <v>117</v>
      </c>
      <c r="BE153" s="259">
        <f t="shared" si="14"/>
        <v>0</v>
      </c>
      <c r="BF153" s="259">
        <f t="shared" si="15"/>
        <v>0</v>
      </c>
      <c r="BG153" s="259">
        <f t="shared" si="16"/>
        <v>0</v>
      </c>
      <c r="BH153" s="259">
        <f t="shared" si="17"/>
        <v>0</v>
      </c>
      <c r="BI153" s="259">
        <f t="shared" si="18"/>
        <v>0</v>
      </c>
      <c r="BJ153" s="172" t="s">
        <v>16</v>
      </c>
      <c r="BK153" s="259">
        <f t="shared" si="19"/>
        <v>0</v>
      </c>
      <c r="BL153" s="172" t="s">
        <v>132</v>
      </c>
      <c r="BM153" s="172" t="s">
        <v>5123</v>
      </c>
    </row>
    <row r="154" spans="2:65" s="182" customFormat="1" ht="25.5" customHeight="1">
      <c r="B154" s="183"/>
      <c r="C154" s="151" t="s">
        <v>284</v>
      </c>
      <c r="D154" s="151" t="s">
        <v>118</v>
      </c>
      <c r="E154" s="152" t="s">
        <v>5124</v>
      </c>
      <c r="F154" s="341" t="s">
        <v>5125</v>
      </c>
      <c r="G154" s="341"/>
      <c r="H154" s="341"/>
      <c r="I154" s="341"/>
      <c r="J154" s="153" t="s">
        <v>161</v>
      </c>
      <c r="K154" s="154">
        <v>1</v>
      </c>
      <c r="L154" s="342"/>
      <c r="M154" s="342"/>
      <c r="N154" s="343">
        <f t="shared" si="10"/>
        <v>0</v>
      </c>
      <c r="O154" s="343"/>
      <c r="P154" s="343"/>
      <c r="Q154" s="343"/>
      <c r="R154" s="186"/>
      <c r="T154" s="254" t="s">
        <v>5</v>
      </c>
      <c r="U154" s="255" t="s">
        <v>36</v>
      </c>
      <c r="V154" s="256"/>
      <c r="W154" s="257">
        <f t="shared" si="11"/>
        <v>0</v>
      </c>
      <c r="X154" s="257">
        <v>0.00199</v>
      </c>
      <c r="Y154" s="257">
        <f t="shared" si="12"/>
        <v>0.00199</v>
      </c>
      <c r="Z154" s="257">
        <v>0</v>
      </c>
      <c r="AA154" s="258">
        <f t="shared" si="13"/>
        <v>0</v>
      </c>
      <c r="AR154" s="172" t="s">
        <v>132</v>
      </c>
      <c r="AT154" s="172" t="s">
        <v>118</v>
      </c>
      <c r="AU154" s="172" t="s">
        <v>93</v>
      </c>
      <c r="AY154" s="172" t="s">
        <v>117</v>
      </c>
      <c r="BE154" s="259">
        <f t="shared" si="14"/>
        <v>0</v>
      </c>
      <c r="BF154" s="259">
        <f t="shared" si="15"/>
        <v>0</v>
      </c>
      <c r="BG154" s="259">
        <f t="shared" si="16"/>
        <v>0</v>
      </c>
      <c r="BH154" s="259">
        <f t="shared" si="17"/>
        <v>0</v>
      </c>
      <c r="BI154" s="259">
        <f t="shared" si="18"/>
        <v>0</v>
      </c>
      <c r="BJ154" s="172" t="s">
        <v>16</v>
      </c>
      <c r="BK154" s="259">
        <f t="shared" si="19"/>
        <v>0</v>
      </c>
      <c r="BL154" s="172" t="s">
        <v>132</v>
      </c>
      <c r="BM154" s="172" t="s">
        <v>5126</v>
      </c>
    </row>
    <row r="155" spans="2:65" s="182" customFormat="1" ht="25.5" customHeight="1">
      <c r="B155" s="183"/>
      <c r="C155" s="151" t="s">
        <v>288</v>
      </c>
      <c r="D155" s="151" t="s">
        <v>118</v>
      </c>
      <c r="E155" s="152" t="s">
        <v>5127</v>
      </c>
      <c r="F155" s="341" t="s">
        <v>5128</v>
      </c>
      <c r="G155" s="341"/>
      <c r="H155" s="341"/>
      <c r="I155" s="341"/>
      <c r="J155" s="153" t="s">
        <v>161</v>
      </c>
      <c r="K155" s="154">
        <v>1</v>
      </c>
      <c r="L155" s="342"/>
      <c r="M155" s="342"/>
      <c r="N155" s="343">
        <f t="shared" si="10"/>
        <v>0</v>
      </c>
      <c r="O155" s="343"/>
      <c r="P155" s="343"/>
      <c r="Q155" s="343"/>
      <c r="R155" s="186"/>
      <c r="T155" s="254" t="s">
        <v>5</v>
      </c>
      <c r="U155" s="255" t="s">
        <v>36</v>
      </c>
      <c r="V155" s="256"/>
      <c r="W155" s="257">
        <f t="shared" si="11"/>
        <v>0</v>
      </c>
      <c r="X155" s="257">
        <v>0.0015</v>
      </c>
      <c r="Y155" s="257">
        <f t="shared" si="12"/>
        <v>0.0015</v>
      </c>
      <c r="Z155" s="257">
        <v>0</v>
      </c>
      <c r="AA155" s="258">
        <f t="shared" si="13"/>
        <v>0</v>
      </c>
      <c r="AR155" s="172" t="s">
        <v>132</v>
      </c>
      <c r="AT155" s="172" t="s">
        <v>118</v>
      </c>
      <c r="AU155" s="172" t="s">
        <v>93</v>
      </c>
      <c r="AY155" s="172" t="s">
        <v>117</v>
      </c>
      <c r="BE155" s="259">
        <f t="shared" si="14"/>
        <v>0</v>
      </c>
      <c r="BF155" s="259">
        <f t="shared" si="15"/>
        <v>0</v>
      </c>
      <c r="BG155" s="259">
        <f t="shared" si="16"/>
        <v>0</v>
      </c>
      <c r="BH155" s="259">
        <f t="shared" si="17"/>
        <v>0</v>
      </c>
      <c r="BI155" s="259">
        <f t="shared" si="18"/>
        <v>0</v>
      </c>
      <c r="BJ155" s="172" t="s">
        <v>16</v>
      </c>
      <c r="BK155" s="259">
        <f t="shared" si="19"/>
        <v>0</v>
      </c>
      <c r="BL155" s="172" t="s">
        <v>132</v>
      </c>
      <c r="BM155" s="172" t="s">
        <v>5129</v>
      </c>
    </row>
    <row r="156" spans="2:65" s="182" customFormat="1" ht="25.5" customHeight="1">
      <c r="B156" s="183"/>
      <c r="C156" s="151" t="s">
        <v>292</v>
      </c>
      <c r="D156" s="151" t="s">
        <v>118</v>
      </c>
      <c r="E156" s="152" t="s">
        <v>5130</v>
      </c>
      <c r="F156" s="341" t="s">
        <v>5131</v>
      </c>
      <c r="G156" s="341"/>
      <c r="H156" s="341"/>
      <c r="I156" s="341"/>
      <c r="J156" s="153" t="s">
        <v>161</v>
      </c>
      <c r="K156" s="154">
        <v>1</v>
      </c>
      <c r="L156" s="342"/>
      <c r="M156" s="342"/>
      <c r="N156" s="343">
        <f t="shared" si="10"/>
        <v>0</v>
      </c>
      <c r="O156" s="343"/>
      <c r="P156" s="343"/>
      <c r="Q156" s="343"/>
      <c r="R156" s="186"/>
      <c r="T156" s="254" t="s">
        <v>5</v>
      </c>
      <c r="U156" s="255" t="s">
        <v>36</v>
      </c>
      <c r="V156" s="256"/>
      <c r="W156" s="257">
        <f t="shared" si="11"/>
        <v>0</v>
      </c>
      <c r="X156" s="257">
        <v>0.0027552</v>
      </c>
      <c r="Y156" s="257">
        <f t="shared" si="12"/>
        <v>0.0027552</v>
      </c>
      <c r="Z156" s="257">
        <v>0</v>
      </c>
      <c r="AA156" s="258">
        <f t="shared" si="13"/>
        <v>0</v>
      </c>
      <c r="AR156" s="172" t="s">
        <v>132</v>
      </c>
      <c r="AT156" s="172" t="s">
        <v>118</v>
      </c>
      <c r="AU156" s="172" t="s">
        <v>93</v>
      </c>
      <c r="AY156" s="172" t="s">
        <v>117</v>
      </c>
      <c r="BE156" s="259">
        <f t="shared" si="14"/>
        <v>0</v>
      </c>
      <c r="BF156" s="259">
        <f t="shared" si="15"/>
        <v>0</v>
      </c>
      <c r="BG156" s="259">
        <f t="shared" si="16"/>
        <v>0</v>
      </c>
      <c r="BH156" s="259">
        <f t="shared" si="17"/>
        <v>0</v>
      </c>
      <c r="BI156" s="259">
        <f t="shared" si="18"/>
        <v>0</v>
      </c>
      <c r="BJ156" s="172" t="s">
        <v>16</v>
      </c>
      <c r="BK156" s="259">
        <f t="shared" si="19"/>
        <v>0</v>
      </c>
      <c r="BL156" s="172" t="s">
        <v>132</v>
      </c>
      <c r="BM156" s="172" t="s">
        <v>5132</v>
      </c>
    </row>
    <row r="157" spans="2:65" s="182" customFormat="1" ht="16.5" customHeight="1">
      <c r="B157" s="183"/>
      <c r="C157" s="151" t="s">
        <v>296</v>
      </c>
      <c r="D157" s="151" t="s">
        <v>118</v>
      </c>
      <c r="E157" s="152" t="s">
        <v>5133</v>
      </c>
      <c r="F157" s="341" t="s">
        <v>5134</v>
      </c>
      <c r="G157" s="341"/>
      <c r="H157" s="341"/>
      <c r="I157" s="341"/>
      <c r="J157" s="153" t="s">
        <v>161</v>
      </c>
      <c r="K157" s="154">
        <v>1</v>
      </c>
      <c r="L157" s="342"/>
      <c r="M157" s="342"/>
      <c r="N157" s="343">
        <f t="shared" si="10"/>
        <v>0</v>
      </c>
      <c r="O157" s="343"/>
      <c r="P157" s="343"/>
      <c r="Q157" s="343"/>
      <c r="R157" s="186"/>
      <c r="T157" s="254" t="s">
        <v>5</v>
      </c>
      <c r="U157" s="255" t="s">
        <v>36</v>
      </c>
      <c r="V157" s="256"/>
      <c r="W157" s="257">
        <f t="shared" si="11"/>
        <v>0</v>
      </c>
      <c r="X157" s="257">
        <v>0</v>
      </c>
      <c r="Y157" s="257">
        <f t="shared" si="12"/>
        <v>0</v>
      </c>
      <c r="Z157" s="257">
        <v>0.0176</v>
      </c>
      <c r="AA157" s="258">
        <f t="shared" si="13"/>
        <v>0.0176</v>
      </c>
      <c r="AR157" s="172" t="s">
        <v>132</v>
      </c>
      <c r="AT157" s="172" t="s">
        <v>118</v>
      </c>
      <c r="AU157" s="172" t="s">
        <v>93</v>
      </c>
      <c r="AY157" s="172" t="s">
        <v>117</v>
      </c>
      <c r="BE157" s="259">
        <f t="shared" si="14"/>
        <v>0</v>
      </c>
      <c r="BF157" s="259">
        <f t="shared" si="15"/>
        <v>0</v>
      </c>
      <c r="BG157" s="259">
        <f t="shared" si="16"/>
        <v>0</v>
      </c>
      <c r="BH157" s="259">
        <f t="shared" si="17"/>
        <v>0</v>
      </c>
      <c r="BI157" s="259">
        <f t="shared" si="18"/>
        <v>0</v>
      </c>
      <c r="BJ157" s="172" t="s">
        <v>16</v>
      </c>
      <c r="BK157" s="259">
        <f t="shared" si="19"/>
        <v>0</v>
      </c>
      <c r="BL157" s="172" t="s">
        <v>132</v>
      </c>
      <c r="BM157" s="172" t="s">
        <v>5135</v>
      </c>
    </row>
    <row r="158" spans="2:65" s="182" customFormat="1" ht="25.5" customHeight="1">
      <c r="B158" s="183"/>
      <c r="C158" s="151" t="s">
        <v>300</v>
      </c>
      <c r="D158" s="151" t="s">
        <v>118</v>
      </c>
      <c r="E158" s="152" t="s">
        <v>5136</v>
      </c>
      <c r="F158" s="341" t="s">
        <v>5137</v>
      </c>
      <c r="G158" s="341"/>
      <c r="H158" s="341"/>
      <c r="I158" s="341"/>
      <c r="J158" s="153" t="s">
        <v>142</v>
      </c>
      <c r="K158" s="154">
        <v>1</v>
      </c>
      <c r="L158" s="342"/>
      <c r="M158" s="342"/>
      <c r="N158" s="343">
        <f t="shared" si="10"/>
        <v>0</v>
      </c>
      <c r="O158" s="343"/>
      <c r="P158" s="343"/>
      <c r="Q158" s="343"/>
      <c r="R158" s="186"/>
      <c r="T158" s="254" t="s">
        <v>5</v>
      </c>
      <c r="U158" s="255" t="s">
        <v>36</v>
      </c>
      <c r="V158" s="256"/>
      <c r="W158" s="257">
        <f t="shared" si="11"/>
        <v>0</v>
      </c>
      <c r="X158" s="257">
        <v>0.00145</v>
      </c>
      <c r="Y158" s="257">
        <f t="shared" si="12"/>
        <v>0.00145</v>
      </c>
      <c r="Z158" s="257">
        <v>0</v>
      </c>
      <c r="AA158" s="258">
        <f t="shared" si="13"/>
        <v>0</v>
      </c>
      <c r="AR158" s="172" t="s">
        <v>132</v>
      </c>
      <c r="AT158" s="172" t="s">
        <v>118</v>
      </c>
      <c r="AU158" s="172" t="s">
        <v>93</v>
      </c>
      <c r="AY158" s="172" t="s">
        <v>117</v>
      </c>
      <c r="BE158" s="259">
        <f t="shared" si="14"/>
        <v>0</v>
      </c>
      <c r="BF158" s="259">
        <f t="shared" si="15"/>
        <v>0</v>
      </c>
      <c r="BG158" s="259">
        <f t="shared" si="16"/>
        <v>0</v>
      </c>
      <c r="BH158" s="259">
        <f t="shared" si="17"/>
        <v>0</v>
      </c>
      <c r="BI158" s="259">
        <f t="shared" si="18"/>
        <v>0</v>
      </c>
      <c r="BJ158" s="172" t="s">
        <v>16</v>
      </c>
      <c r="BK158" s="259">
        <f t="shared" si="19"/>
        <v>0</v>
      </c>
      <c r="BL158" s="172" t="s">
        <v>132</v>
      </c>
      <c r="BM158" s="172" t="s">
        <v>5138</v>
      </c>
    </row>
    <row r="159" spans="2:65" s="182" customFormat="1" ht="25.5" customHeight="1">
      <c r="B159" s="183"/>
      <c r="C159" s="151" t="s">
        <v>304</v>
      </c>
      <c r="D159" s="151" t="s">
        <v>118</v>
      </c>
      <c r="E159" s="152" t="s">
        <v>5139</v>
      </c>
      <c r="F159" s="341" t="s">
        <v>5140</v>
      </c>
      <c r="G159" s="341"/>
      <c r="H159" s="341"/>
      <c r="I159" s="341"/>
      <c r="J159" s="153" t="s">
        <v>161</v>
      </c>
      <c r="K159" s="154">
        <v>1</v>
      </c>
      <c r="L159" s="342"/>
      <c r="M159" s="342"/>
      <c r="N159" s="343">
        <f t="shared" si="10"/>
        <v>0</v>
      </c>
      <c r="O159" s="343"/>
      <c r="P159" s="343"/>
      <c r="Q159" s="343"/>
      <c r="R159" s="186"/>
      <c r="T159" s="254" t="s">
        <v>5</v>
      </c>
      <c r="U159" s="255" t="s">
        <v>36</v>
      </c>
      <c r="V159" s="256"/>
      <c r="W159" s="257">
        <f t="shared" si="11"/>
        <v>0</v>
      </c>
      <c r="X159" s="257">
        <v>0</v>
      </c>
      <c r="Y159" s="257">
        <f t="shared" si="12"/>
        <v>0</v>
      </c>
      <c r="Z159" s="257">
        <v>0.088</v>
      </c>
      <c r="AA159" s="258">
        <f t="shared" si="13"/>
        <v>0.088</v>
      </c>
      <c r="AR159" s="172" t="s">
        <v>132</v>
      </c>
      <c r="AT159" s="172" t="s">
        <v>118</v>
      </c>
      <c r="AU159" s="172" t="s">
        <v>93</v>
      </c>
      <c r="AY159" s="172" t="s">
        <v>117</v>
      </c>
      <c r="BE159" s="259">
        <f t="shared" si="14"/>
        <v>0</v>
      </c>
      <c r="BF159" s="259">
        <f t="shared" si="15"/>
        <v>0</v>
      </c>
      <c r="BG159" s="259">
        <f t="shared" si="16"/>
        <v>0</v>
      </c>
      <c r="BH159" s="259">
        <f t="shared" si="17"/>
        <v>0</v>
      </c>
      <c r="BI159" s="259">
        <f t="shared" si="18"/>
        <v>0</v>
      </c>
      <c r="BJ159" s="172" t="s">
        <v>16</v>
      </c>
      <c r="BK159" s="259">
        <f t="shared" si="19"/>
        <v>0</v>
      </c>
      <c r="BL159" s="172" t="s">
        <v>132</v>
      </c>
      <c r="BM159" s="172" t="s">
        <v>5141</v>
      </c>
    </row>
    <row r="160" spans="2:65" s="182" customFormat="1" ht="25.5" customHeight="1">
      <c r="B160" s="183"/>
      <c r="C160" s="151" t="s">
        <v>308</v>
      </c>
      <c r="D160" s="151" t="s">
        <v>118</v>
      </c>
      <c r="E160" s="152" t="s">
        <v>5142</v>
      </c>
      <c r="F160" s="341" t="s">
        <v>5143</v>
      </c>
      <c r="G160" s="341"/>
      <c r="H160" s="341"/>
      <c r="I160" s="341"/>
      <c r="J160" s="153" t="s">
        <v>161</v>
      </c>
      <c r="K160" s="154">
        <v>1</v>
      </c>
      <c r="L160" s="342"/>
      <c r="M160" s="342"/>
      <c r="N160" s="343">
        <f t="shared" si="10"/>
        <v>0</v>
      </c>
      <c r="O160" s="343"/>
      <c r="P160" s="343"/>
      <c r="Q160" s="343"/>
      <c r="R160" s="186"/>
      <c r="T160" s="254" t="s">
        <v>5</v>
      </c>
      <c r="U160" s="255" t="s">
        <v>36</v>
      </c>
      <c r="V160" s="256"/>
      <c r="W160" s="257">
        <f t="shared" si="11"/>
        <v>0</v>
      </c>
      <c r="X160" s="257">
        <v>0</v>
      </c>
      <c r="Y160" s="257">
        <f t="shared" si="12"/>
        <v>0</v>
      </c>
      <c r="Z160" s="257">
        <v>0.0245</v>
      </c>
      <c r="AA160" s="258">
        <f t="shared" si="13"/>
        <v>0.0245</v>
      </c>
      <c r="AR160" s="172" t="s">
        <v>132</v>
      </c>
      <c r="AT160" s="172" t="s">
        <v>118</v>
      </c>
      <c r="AU160" s="172" t="s">
        <v>93</v>
      </c>
      <c r="AY160" s="172" t="s">
        <v>117</v>
      </c>
      <c r="BE160" s="259">
        <f t="shared" si="14"/>
        <v>0</v>
      </c>
      <c r="BF160" s="259">
        <f t="shared" si="15"/>
        <v>0</v>
      </c>
      <c r="BG160" s="259">
        <f t="shared" si="16"/>
        <v>0</v>
      </c>
      <c r="BH160" s="259">
        <f t="shared" si="17"/>
        <v>0</v>
      </c>
      <c r="BI160" s="259">
        <f t="shared" si="18"/>
        <v>0</v>
      </c>
      <c r="BJ160" s="172" t="s">
        <v>16</v>
      </c>
      <c r="BK160" s="259">
        <f t="shared" si="19"/>
        <v>0</v>
      </c>
      <c r="BL160" s="172" t="s">
        <v>132</v>
      </c>
      <c r="BM160" s="172" t="s">
        <v>5144</v>
      </c>
    </row>
    <row r="161" spans="2:65" s="182" customFormat="1" ht="16.5" customHeight="1">
      <c r="B161" s="183"/>
      <c r="C161" s="151" t="s">
        <v>312</v>
      </c>
      <c r="D161" s="151" t="s">
        <v>118</v>
      </c>
      <c r="E161" s="152" t="s">
        <v>5145</v>
      </c>
      <c r="F161" s="341" t="s">
        <v>5146</v>
      </c>
      <c r="G161" s="341"/>
      <c r="H161" s="341"/>
      <c r="I161" s="341"/>
      <c r="J161" s="153" t="s">
        <v>161</v>
      </c>
      <c r="K161" s="154">
        <v>30</v>
      </c>
      <c r="L161" s="342"/>
      <c r="M161" s="342"/>
      <c r="N161" s="343">
        <f t="shared" si="10"/>
        <v>0</v>
      </c>
      <c r="O161" s="343"/>
      <c r="P161" s="343"/>
      <c r="Q161" s="343"/>
      <c r="R161" s="186"/>
      <c r="T161" s="254" t="s">
        <v>5</v>
      </c>
      <c r="U161" s="255" t="s">
        <v>36</v>
      </c>
      <c r="V161" s="256"/>
      <c r="W161" s="257">
        <f t="shared" si="11"/>
        <v>0</v>
      </c>
      <c r="X161" s="257">
        <v>0.00088</v>
      </c>
      <c r="Y161" s="257">
        <f t="shared" si="12"/>
        <v>0.0264</v>
      </c>
      <c r="Z161" s="257">
        <v>0</v>
      </c>
      <c r="AA161" s="258">
        <f t="shared" si="13"/>
        <v>0</v>
      </c>
      <c r="AR161" s="172" t="s">
        <v>132</v>
      </c>
      <c r="AT161" s="172" t="s">
        <v>118</v>
      </c>
      <c r="AU161" s="172" t="s">
        <v>93</v>
      </c>
      <c r="AY161" s="172" t="s">
        <v>117</v>
      </c>
      <c r="BE161" s="259">
        <f t="shared" si="14"/>
        <v>0</v>
      </c>
      <c r="BF161" s="259">
        <f t="shared" si="15"/>
        <v>0</v>
      </c>
      <c r="BG161" s="259">
        <f t="shared" si="16"/>
        <v>0</v>
      </c>
      <c r="BH161" s="259">
        <f t="shared" si="17"/>
        <v>0</v>
      </c>
      <c r="BI161" s="259">
        <f t="shared" si="18"/>
        <v>0</v>
      </c>
      <c r="BJ161" s="172" t="s">
        <v>16</v>
      </c>
      <c r="BK161" s="259">
        <f t="shared" si="19"/>
        <v>0</v>
      </c>
      <c r="BL161" s="172" t="s">
        <v>132</v>
      </c>
      <c r="BM161" s="172" t="s">
        <v>5147</v>
      </c>
    </row>
    <row r="162" spans="2:65" s="182" customFormat="1" ht="16.5" customHeight="1">
      <c r="B162" s="183"/>
      <c r="C162" s="151" t="s">
        <v>314</v>
      </c>
      <c r="D162" s="151" t="s">
        <v>118</v>
      </c>
      <c r="E162" s="152" t="s">
        <v>5148</v>
      </c>
      <c r="F162" s="341" t="s">
        <v>5149</v>
      </c>
      <c r="G162" s="341"/>
      <c r="H162" s="341"/>
      <c r="I162" s="341"/>
      <c r="J162" s="153" t="s">
        <v>161</v>
      </c>
      <c r="K162" s="154">
        <v>1</v>
      </c>
      <c r="L162" s="342"/>
      <c r="M162" s="342"/>
      <c r="N162" s="343">
        <f t="shared" si="10"/>
        <v>0</v>
      </c>
      <c r="O162" s="343"/>
      <c r="P162" s="343"/>
      <c r="Q162" s="343"/>
      <c r="R162" s="186"/>
      <c r="T162" s="254" t="s">
        <v>5</v>
      </c>
      <c r="U162" s="255" t="s">
        <v>36</v>
      </c>
      <c r="V162" s="256"/>
      <c r="W162" s="257">
        <f t="shared" si="11"/>
        <v>0</v>
      </c>
      <c r="X162" s="257">
        <v>0.00034</v>
      </c>
      <c r="Y162" s="257">
        <f t="shared" si="12"/>
        <v>0.00034</v>
      </c>
      <c r="Z162" s="257">
        <v>0</v>
      </c>
      <c r="AA162" s="258">
        <f t="shared" si="13"/>
        <v>0</v>
      </c>
      <c r="AR162" s="172" t="s">
        <v>132</v>
      </c>
      <c r="AT162" s="172" t="s">
        <v>118</v>
      </c>
      <c r="AU162" s="172" t="s">
        <v>93</v>
      </c>
      <c r="AY162" s="172" t="s">
        <v>117</v>
      </c>
      <c r="BE162" s="259">
        <f t="shared" si="14"/>
        <v>0</v>
      </c>
      <c r="BF162" s="259">
        <f t="shared" si="15"/>
        <v>0</v>
      </c>
      <c r="BG162" s="259">
        <f t="shared" si="16"/>
        <v>0</v>
      </c>
      <c r="BH162" s="259">
        <f t="shared" si="17"/>
        <v>0</v>
      </c>
      <c r="BI162" s="259">
        <f t="shared" si="18"/>
        <v>0</v>
      </c>
      <c r="BJ162" s="172" t="s">
        <v>16</v>
      </c>
      <c r="BK162" s="259">
        <f t="shared" si="19"/>
        <v>0</v>
      </c>
      <c r="BL162" s="172" t="s">
        <v>132</v>
      </c>
      <c r="BM162" s="172" t="s">
        <v>5150</v>
      </c>
    </row>
    <row r="163" spans="2:65" s="182" customFormat="1" ht="16.5" customHeight="1">
      <c r="B163" s="183"/>
      <c r="C163" s="151" t="s">
        <v>318</v>
      </c>
      <c r="D163" s="151" t="s">
        <v>118</v>
      </c>
      <c r="E163" s="152" t="s">
        <v>5151</v>
      </c>
      <c r="F163" s="341" t="s">
        <v>5152</v>
      </c>
      <c r="G163" s="341"/>
      <c r="H163" s="341"/>
      <c r="I163" s="341"/>
      <c r="J163" s="153" t="s">
        <v>161</v>
      </c>
      <c r="K163" s="154">
        <v>30</v>
      </c>
      <c r="L163" s="342"/>
      <c r="M163" s="342"/>
      <c r="N163" s="343">
        <f t="shared" si="10"/>
        <v>0</v>
      </c>
      <c r="O163" s="343"/>
      <c r="P163" s="343"/>
      <c r="Q163" s="343"/>
      <c r="R163" s="186"/>
      <c r="T163" s="254" t="s">
        <v>5</v>
      </c>
      <c r="U163" s="255" t="s">
        <v>36</v>
      </c>
      <c r="V163" s="256"/>
      <c r="W163" s="257">
        <f t="shared" si="11"/>
        <v>0</v>
      </c>
      <c r="X163" s="257">
        <v>0.00017</v>
      </c>
      <c r="Y163" s="257">
        <f t="shared" si="12"/>
        <v>0.0051</v>
      </c>
      <c r="Z163" s="257">
        <v>0</v>
      </c>
      <c r="AA163" s="258">
        <f t="shared" si="13"/>
        <v>0</v>
      </c>
      <c r="AR163" s="172" t="s">
        <v>132</v>
      </c>
      <c r="AT163" s="172" t="s">
        <v>118</v>
      </c>
      <c r="AU163" s="172" t="s">
        <v>93</v>
      </c>
      <c r="AY163" s="172" t="s">
        <v>117</v>
      </c>
      <c r="BE163" s="259">
        <f t="shared" si="14"/>
        <v>0</v>
      </c>
      <c r="BF163" s="259">
        <f t="shared" si="15"/>
        <v>0</v>
      </c>
      <c r="BG163" s="259">
        <f t="shared" si="16"/>
        <v>0</v>
      </c>
      <c r="BH163" s="259">
        <f t="shared" si="17"/>
        <v>0</v>
      </c>
      <c r="BI163" s="259">
        <f t="shared" si="18"/>
        <v>0</v>
      </c>
      <c r="BJ163" s="172" t="s">
        <v>16</v>
      </c>
      <c r="BK163" s="259">
        <f t="shared" si="19"/>
        <v>0</v>
      </c>
      <c r="BL163" s="172" t="s">
        <v>132</v>
      </c>
      <c r="BM163" s="172" t="s">
        <v>5153</v>
      </c>
    </row>
    <row r="164" spans="2:65" s="182" customFormat="1" ht="25.5" customHeight="1">
      <c r="B164" s="183"/>
      <c r="C164" s="151" t="s">
        <v>322</v>
      </c>
      <c r="D164" s="151" t="s">
        <v>118</v>
      </c>
      <c r="E164" s="152" t="s">
        <v>5154</v>
      </c>
      <c r="F164" s="341" t="s">
        <v>5155</v>
      </c>
      <c r="G164" s="341"/>
      <c r="H164" s="341"/>
      <c r="I164" s="341"/>
      <c r="J164" s="153" t="s">
        <v>161</v>
      </c>
      <c r="K164" s="154">
        <v>30</v>
      </c>
      <c r="L164" s="342"/>
      <c r="M164" s="342"/>
      <c r="N164" s="343">
        <f t="shared" si="10"/>
        <v>0</v>
      </c>
      <c r="O164" s="343"/>
      <c r="P164" s="343"/>
      <c r="Q164" s="343"/>
      <c r="R164" s="186"/>
      <c r="T164" s="254" t="s">
        <v>5</v>
      </c>
      <c r="U164" s="255" t="s">
        <v>36</v>
      </c>
      <c r="V164" s="256"/>
      <c r="W164" s="257">
        <f t="shared" si="11"/>
        <v>0</v>
      </c>
      <c r="X164" s="257">
        <v>0</v>
      </c>
      <c r="Y164" s="257">
        <f t="shared" si="12"/>
        <v>0</v>
      </c>
      <c r="Z164" s="257">
        <v>0.01707</v>
      </c>
      <c r="AA164" s="258">
        <f t="shared" si="13"/>
        <v>0.5121</v>
      </c>
      <c r="AR164" s="172" t="s">
        <v>132</v>
      </c>
      <c r="AT164" s="172" t="s">
        <v>118</v>
      </c>
      <c r="AU164" s="172" t="s">
        <v>93</v>
      </c>
      <c r="AY164" s="172" t="s">
        <v>117</v>
      </c>
      <c r="BE164" s="259">
        <f t="shared" si="14"/>
        <v>0</v>
      </c>
      <c r="BF164" s="259">
        <f t="shared" si="15"/>
        <v>0</v>
      </c>
      <c r="BG164" s="259">
        <f t="shared" si="16"/>
        <v>0</v>
      </c>
      <c r="BH164" s="259">
        <f t="shared" si="17"/>
        <v>0</v>
      </c>
      <c r="BI164" s="259">
        <f t="shared" si="18"/>
        <v>0</v>
      </c>
      <c r="BJ164" s="172" t="s">
        <v>16</v>
      </c>
      <c r="BK164" s="259">
        <f t="shared" si="19"/>
        <v>0</v>
      </c>
      <c r="BL164" s="172" t="s">
        <v>132</v>
      </c>
      <c r="BM164" s="172" t="s">
        <v>5156</v>
      </c>
    </row>
    <row r="165" spans="2:65" s="182" customFormat="1" ht="38.25" customHeight="1">
      <c r="B165" s="183"/>
      <c r="C165" s="151" t="s">
        <v>326</v>
      </c>
      <c r="D165" s="151" t="s">
        <v>118</v>
      </c>
      <c r="E165" s="152" t="s">
        <v>5157</v>
      </c>
      <c r="F165" s="341" t="s">
        <v>5158</v>
      </c>
      <c r="G165" s="341"/>
      <c r="H165" s="341"/>
      <c r="I165" s="341"/>
      <c r="J165" s="153" t="s">
        <v>161</v>
      </c>
      <c r="K165" s="154">
        <v>30</v>
      </c>
      <c r="L165" s="342"/>
      <c r="M165" s="342"/>
      <c r="N165" s="343">
        <f t="shared" si="10"/>
        <v>0</v>
      </c>
      <c r="O165" s="343"/>
      <c r="P165" s="343"/>
      <c r="Q165" s="343"/>
      <c r="R165" s="186"/>
      <c r="T165" s="254" t="s">
        <v>5</v>
      </c>
      <c r="U165" s="255" t="s">
        <v>36</v>
      </c>
      <c r="V165" s="256"/>
      <c r="W165" s="257">
        <f t="shared" si="11"/>
        <v>0</v>
      </c>
      <c r="X165" s="257">
        <v>0</v>
      </c>
      <c r="Y165" s="257">
        <f t="shared" si="12"/>
        <v>0</v>
      </c>
      <c r="Z165" s="257">
        <v>0.0092</v>
      </c>
      <c r="AA165" s="258">
        <f t="shared" si="13"/>
        <v>0.276</v>
      </c>
      <c r="AR165" s="172" t="s">
        <v>132</v>
      </c>
      <c r="AT165" s="172" t="s">
        <v>118</v>
      </c>
      <c r="AU165" s="172" t="s">
        <v>93</v>
      </c>
      <c r="AY165" s="172" t="s">
        <v>117</v>
      </c>
      <c r="BE165" s="259">
        <f t="shared" si="14"/>
        <v>0</v>
      </c>
      <c r="BF165" s="259">
        <f t="shared" si="15"/>
        <v>0</v>
      </c>
      <c r="BG165" s="259">
        <f t="shared" si="16"/>
        <v>0</v>
      </c>
      <c r="BH165" s="259">
        <f t="shared" si="17"/>
        <v>0</v>
      </c>
      <c r="BI165" s="259">
        <f t="shared" si="18"/>
        <v>0</v>
      </c>
      <c r="BJ165" s="172" t="s">
        <v>16</v>
      </c>
      <c r="BK165" s="259">
        <f t="shared" si="19"/>
        <v>0</v>
      </c>
      <c r="BL165" s="172" t="s">
        <v>132</v>
      </c>
      <c r="BM165" s="172" t="s">
        <v>5159</v>
      </c>
    </row>
    <row r="166" spans="2:65" s="182" customFormat="1" ht="25.5" customHeight="1">
      <c r="B166" s="183"/>
      <c r="C166" s="151" t="s">
        <v>330</v>
      </c>
      <c r="D166" s="151" t="s">
        <v>118</v>
      </c>
      <c r="E166" s="152" t="s">
        <v>5160</v>
      </c>
      <c r="F166" s="341" t="s">
        <v>5161</v>
      </c>
      <c r="G166" s="341"/>
      <c r="H166" s="341"/>
      <c r="I166" s="341"/>
      <c r="J166" s="153" t="s">
        <v>161</v>
      </c>
      <c r="K166" s="154">
        <v>1</v>
      </c>
      <c r="L166" s="342"/>
      <c r="M166" s="342"/>
      <c r="N166" s="343">
        <f t="shared" si="10"/>
        <v>0</v>
      </c>
      <c r="O166" s="343"/>
      <c r="P166" s="343"/>
      <c r="Q166" s="343"/>
      <c r="R166" s="186"/>
      <c r="T166" s="254" t="s">
        <v>5</v>
      </c>
      <c r="U166" s="255" t="s">
        <v>36</v>
      </c>
      <c r="V166" s="256"/>
      <c r="W166" s="257">
        <f t="shared" si="11"/>
        <v>0</v>
      </c>
      <c r="X166" s="257">
        <v>0</v>
      </c>
      <c r="Y166" s="257">
        <f t="shared" si="12"/>
        <v>0</v>
      </c>
      <c r="Z166" s="257">
        <v>0.0405</v>
      </c>
      <c r="AA166" s="258">
        <f t="shared" si="13"/>
        <v>0.0405</v>
      </c>
      <c r="AR166" s="172" t="s">
        <v>132</v>
      </c>
      <c r="AT166" s="172" t="s">
        <v>118</v>
      </c>
      <c r="AU166" s="172" t="s">
        <v>93</v>
      </c>
      <c r="AY166" s="172" t="s">
        <v>117</v>
      </c>
      <c r="BE166" s="259">
        <f t="shared" si="14"/>
        <v>0</v>
      </c>
      <c r="BF166" s="259">
        <f t="shared" si="15"/>
        <v>0</v>
      </c>
      <c r="BG166" s="259">
        <f t="shared" si="16"/>
        <v>0</v>
      </c>
      <c r="BH166" s="259">
        <f t="shared" si="17"/>
        <v>0</v>
      </c>
      <c r="BI166" s="259">
        <f t="shared" si="18"/>
        <v>0</v>
      </c>
      <c r="BJ166" s="172" t="s">
        <v>16</v>
      </c>
      <c r="BK166" s="259">
        <f t="shared" si="19"/>
        <v>0</v>
      </c>
      <c r="BL166" s="172" t="s">
        <v>132</v>
      </c>
      <c r="BM166" s="172" t="s">
        <v>5162</v>
      </c>
    </row>
    <row r="167" spans="2:65" s="182" customFormat="1" ht="16.5" customHeight="1">
      <c r="B167" s="183"/>
      <c r="C167" s="151" t="s">
        <v>334</v>
      </c>
      <c r="D167" s="151" t="s">
        <v>118</v>
      </c>
      <c r="E167" s="152" t="s">
        <v>5163</v>
      </c>
      <c r="F167" s="341" t="s">
        <v>5164</v>
      </c>
      <c r="G167" s="341"/>
      <c r="H167" s="341"/>
      <c r="I167" s="341"/>
      <c r="J167" s="153" t="s">
        <v>161</v>
      </c>
      <c r="K167" s="154">
        <v>20</v>
      </c>
      <c r="L167" s="342"/>
      <c r="M167" s="342"/>
      <c r="N167" s="343">
        <f t="shared" si="10"/>
        <v>0</v>
      </c>
      <c r="O167" s="343"/>
      <c r="P167" s="343"/>
      <c r="Q167" s="343"/>
      <c r="R167" s="186"/>
      <c r="T167" s="254" t="s">
        <v>5</v>
      </c>
      <c r="U167" s="255" t="s">
        <v>36</v>
      </c>
      <c r="V167" s="256"/>
      <c r="W167" s="257">
        <f t="shared" si="11"/>
        <v>0</v>
      </c>
      <c r="X167" s="257">
        <v>0.000435</v>
      </c>
      <c r="Y167" s="257">
        <f t="shared" si="12"/>
        <v>0.0087</v>
      </c>
      <c r="Z167" s="257">
        <v>0</v>
      </c>
      <c r="AA167" s="258">
        <f t="shared" si="13"/>
        <v>0</v>
      </c>
      <c r="AR167" s="172" t="s">
        <v>132</v>
      </c>
      <c r="AT167" s="172" t="s">
        <v>118</v>
      </c>
      <c r="AU167" s="172" t="s">
        <v>93</v>
      </c>
      <c r="AY167" s="172" t="s">
        <v>117</v>
      </c>
      <c r="BE167" s="259">
        <f t="shared" si="14"/>
        <v>0</v>
      </c>
      <c r="BF167" s="259">
        <f t="shared" si="15"/>
        <v>0</v>
      </c>
      <c r="BG167" s="259">
        <f t="shared" si="16"/>
        <v>0</v>
      </c>
      <c r="BH167" s="259">
        <f t="shared" si="17"/>
        <v>0</v>
      </c>
      <c r="BI167" s="259">
        <f t="shared" si="18"/>
        <v>0</v>
      </c>
      <c r="BJ167" s="172" t="s">
        <v>16</v>
      </c>
      <c r="BK167" s="259">
        <f t="shared" si="19"/>
        <v>0</v>
      </c>
      <c r="BL167" s="172" t="s">
        <v>132</v>
      </c>
      <c r="BM167" s="172" t="s">
        <v>5165</v>
      </c>
    </row>
    <row r="168" spans="2:65" s="182" customFormat="1" ht="25.5" customHeight="1">
      <c r="B168" s="183"/>
      <c r="C168" s="151" t="s">
        <v>338</v>
      </c>
      <c r="D168" s="151" t="s">
        <v>118</v>
      </c>
      <c r="E168" s="152" t="s">
        <v>5166</v>
      </c>
      <c r="F168" s="341" t="s">
        <v>5167</v>
      </c>
      <c r="G168" s="341"/>
      <c r="H168" s="341"/>
      <c r="I168" s="341"/>
      <c r="J168" s="153" t="s">
        <v>161</v>
      </c>
      <c r="K168" s="154">
        <v>1</v>
      </c>
      <c r="L168" s="342"/>
      <c r="M168" s="342"/>
      <c r="N168" s="343">
        <f t="shared" si="10"/>
        <v>0</v>
      </c>
      <c r="O168" s="343"/>
      <c r="P168" s="343"/>
      <c r="Q168" s="343"/>
      <c r="R168" s="186"/>
      <c r="T168" s="254" t="s">
        <v>5</v>
      </c>
      <c r="U168" s="255" t="s">
        <v>36</v>
      </c>
      <c r="V168" s="256"/>
      <c r="W168" s="257">
        <f t="shared" si="11"/>
        <v>0</v>
      </c>
      <c r="X168" s="257">
        <v>0.00012</v>
      </c>
      <c r="Y168" s="257">
        <f t="shared" si="12"/>
        <v>0.00012</v>
      </c>
      <c r="Z168" s="257">
        <v>0</v>
      </c>
      <c r="AA168" s="258">
        <f t="shared" si="13"/>
        <v>0</v>
      </c>
      <c r="AR168" s="172" t="s">
        <v>132</v>
      </c>
      <c r="AT168" s="172" t="s">
        <v>118</v>
      </c>
      <c r="AU168" s="172" t="s">
        <v>93</v>
      </c>
      <c r="AY168" s="172" t="s">
        <v>117</v>
      </c>
      <c r="BE168" s="259">
        <f t="shared" si="14"/>
        <v>0</v>
      </c>
      <c r="BF168" s="259">
        <f t="shared" si="15"/>
        <v>0</v>
      </c>
      <c r="BG168" s="259">
        <f t="shared" si="16"/>
        <v>0</v>
      </c>
      <c r="BH168" s="259">
        <f t="shared" si="17"/>
        <v>0</v>
      </c>
      <c r="BI168" s="259">
        <f t="shared" si="18"/>
        <v>0</v>
      </c>
      <c r="BJ168" s="172" t="s">
        <v>16</v>
      </c>
      <c r="BK168" s="259">
        <f t="shared" si="19"/>
        <v>0</v>
      </c>
      <c r="BL168" s="172" t="s">
        <v>132</v>
      </c>
      <c r="BM168" s="172" t="s">
        <v>5168</v>
      </c>
    </row>
    <row r="169" spans="2:65" s="182" customFormat="1" ht="25.5" customHeight="1">
      <c r="B169" s="183"/>
      <c r="C169" s="151" t="s">
        <v>342</v>
      </c>
      <c r="D169" s="151" t="s">
        <v>118</v>
      </c>
      <c r="E169" s="152" t="s">
        <v>5169</v>
      </c>
      <c r="F169" s="341" t="s">
        <v>5170</v>
      </c>
      <c r="G169" s="341"/>
      <c r="H169" s="341"/>
      <c r="I169" s="341"/>
      <c r="J169" s="153" t="s">
        <v>161</v>
      </c>
      <c r="K169" s="154">
        <v>20</v>
      </c>
      <c r="L169" s="342"/>
      <c r="M169" s="342"/>
      <c r="N169" s="343">
        <f t="shared" si="10"/>
        <v>0</v>
      </c>
      <c r="O169" s="343"/>
      <c r="P169" s="343"/>
      <c r="Q169" s="343"/>
      <c r="R169" s="186"/>
      <c r="T169" s="254" t="s">
        <v>5</v>
      </c>
      <c r="U169" s="255" t="s">
        <v>36</v>
      </c>
      <c r="V169" s="256"/>
      <c r="W169" s="257">
        <f t="shared" si="11"/>
        <v>0</v>
      </c>
      <c r="X169" s="257">
        <v>0</v>
      </c>
      <c r="Y169" s="257">
        <f t="shared" si="12"/>
        <v>0</v>
      </c>
      <c r="Z169" s="257">
        <v>0.0272</v>
      </c>
      <c r="AA169" s="258">
        <f t="shared" si="13"/>
        <v>0.5439999999999999</v>
      </c>
      <c r="AR169" s="172" t="s">
        <v>132</v>
      </c>
      <c r="AT169" s="172" t="s">
        <v>118</v>
      </c>
      <c r="AU169" s="172" t="s">
        <v>93</v>
      </c>
      <c r="AY169" s="172" t="s">
        <v>117</v>
      </c>
      <c r="BE169" s="259">
        <f t="shared" si="14"/>
        <v>0</v>
      </c>
      <c r="BF169" s="259">
        <f t="shared" si="15"/>
        <v>0</v>
      </c>
      <c r="BG169" s="259">
        <f t="shared" si="16"/>
        <v>0</v>
      </c>
      <c r="BH169" s="259">
        <f t="shared" si="17"/>
        <v>0</v>
      </c>
      <c r="BI169" s="259">
        <f t="shared" si="18"/>
        <v>0</v>
      </c>
      <c r="BJ169" s="172" t="s">
        <v>16</v>
      </c>
      <c r="BK169" s="259">
        <f t="shared" si="19"/>
        <v>0</v>
      </c>
      <c r="BL169" s="172" t="s">
        <v>132</v>
      </c>
      <c r="BM169" s="172" t="s">
        <v>5171</v>
      </c>
    </row>
    <row r="170" spans="2:65" s="182" customFormat="1" ht="38.25" customHeight="1">
      <c r="B170" s="183"/>
      <c r="C170" s="151" t="s">
        <v>346</v>
      </c>
      <c r="D170" s="151" t="s">
        <v>118</v>
      </c>
      <c r="E170" s="152" t="s">
        <v>5172</v>
      </c>
      <c r="F170" s="341" t="s">
        <v>5173</v>
      </c>
      <c r="G170" s="341"/>
      <c r="H170" s="341"/>
      <c r="I170" s="341"/>
      <c r="J170" s="153" t="s">
        <v>161</v>
      </c>
      <c r="K170" s="154">
        <v>20</v>
      </c>
      <c r="L170" s="342"/>
      <c r="M170" s="342"/>
      <c r="N170" s="343">
        <f t="shared" si="10"/>
        <v>0</v>
      </c>
      <c r="O170" s="343"/>
      <c r="P170" s="343"/>
      <c r="Q170" s="343"/>
      <c r="R170" s="186"/>
      <c r="T170" s="254" t="s">
        <v>5</v>
      </c>
      <c r="U170" s="255" t="s">
        <v>36</v>
      </c>
      <c r="V170" s="256"/>
      <c r="W170" s="257">
        <f t="shared" si="11"/>
        <v>0</v>
      </c>
      <c r="X170" s="257">
        <v>0</v>
      </c>
      <c r="Y170" s="257">
        <f t="shared" si="12"/>
        <v>0</v>
      </c>
      <c r="Z170" s="257">
        <v>0.0173</v>
      </c>
      <c r="AA170" s="258">
        <f t="shared" si="13"/>
        <v>0.346</v>
      </c>
      <c r="AR170" s="172" t="s">
        <v>132</v>
      </c>
      <c r="AT170" s="172" t="s">
        <v>118</v>
      </c>
      <c r="AU170" s="172" t="s">
        <v>93</v>
      </c>
      <c r="AY170" s="172" t="s">
        <v>117</v>
      </c>
      <c r="BE170" s="259">
        <f t="shared" si="14"/>
        <v>0</v>
      </c>
      <c r="BF170" s="259">
        <f t="shared" si="15"/>
        <v>0</v>
      </c>
      <c r="BG170" s="259">
        <f t="shared" si="16"/>
        <v>0</v>
      </c>
      <c r="BH170" s="259">
        <f t="shared" si="17"/>
        <v>0</v>
      </c>
      <c r="BI170" s="259">
        <f t="shared" si="18"/>
        <v>0</v>
      </c>
      <c r="BJ170" s="172" t="s">
        <v>16</v>
      </c>
      <c r="BK170" s="259">
        <f t="shared" si="19"/>
        <v>0</v>
      </c>
      <c r="BL170" s="172" t="s">
        <v>132</v>
      </c>
      <c r="BM170" s="172" t="s">
        <v>5174</v>
      </c>
    </row>
    <row r="171" spans="2:65" s="182" customFormat="1" ht="25.5" customHeight="1">
      <c r="B171" s="183"/>
      <c r="C171" s="151" t="s">
        <v>350</v>
      </c>
      <c r="D171" s="151" t="s">
        <v>118</v>
      </c>
      <c r="E171" s="152" t="s">
        <v>5175</v>
      </c>
      <c r="F171" s="341" t="s">
        <v>5176</v>
      </c>
      <c r="G171" s="341"/>
      <c r="H171" s="341"/>
      <c r="I171" s="341"/>
      <c r="J171" s="153" t="s">
        <v>161</v>
      </c>
      <c r="K171" s="154">
        <v>1</v>
      </c>
      <c r="L171" s="342"/>
      <c r="M171" s="342"/>
      <c r="N171" s="343">
        <f t="shared" si="10"/>
        <v>0</v>
      </c>
      <c r="O171" s="343"/>
      <c r="P171" s="343"/>
      <c r="Q171" s="343"/>
      <c r="R171" s="186"/>
      <c r="T171" s="254" t="s">
        <v>5</v>
      </c>
      <c r="U171" s="255" t="s">
        <v>36</v>
      </c>
      <c r="V171" s="256"/>
      <c r="W171" s="257">
        <f t="shared" si="11"/>
        <v>0</v>
      </c>
      <c r="X171" s="257">
        <v>0</v>
      </c>
      <c r="Y171" s="257">
        <f t="shared" si="12"/>
        <v>0</v>
      </c>
      <c r="Z171" s="257">
        <v>0.0715</v>
      </c>
      <c r="AA171" s="258">
        <f t="shared" si="13"/>
        <v>0.0715</v>
      </c>
      <c r="AR171" s="172" t="s">
        <v>132</v>
      </c>
      <c r="AT171" s="172" t="s">
        <v>118</v>
      </c>
      <c r="AU171" s="172" t="s">
        <v>93</v>
      </c>
      <c r="AY171" s="172" t="s">
        <v>117</v>
      </c>
      <c r="BE171" s="259">
        <f t="shared" si="14"/>
        <v>0</v>
      </c>
      <c r="BF171" s="259">
        <f t="shared" si="15"/>
        <v>0</v>
      </c>
      <c r="BG171" s="259">
        <f t="shared" si="16"/>
        <v>0</v>
      </c>
      <c r="BH171" s="259">
        <f t="shared" si="17"/>
        <v>0</v>
      </c>
      <c r="BI171" s="259">
        <f t="shared" si="18"/>
        <v>0</v>
      </c>
      <c r="BJ171" s="172" t="s">
        <v>16</v>
      </c>
      <c r="BK171" s="259">
        <f t="shared" si="19"/>
        <v>0</v>
      </c>
      <c r="BL171" s="172" t="s">
        <v>132</v>
      </c>
      <c r="BM171" s="172" t="s">
        <v>5177</v>
      </c>
    </row>
    <row r="172" spans="2:65" s="182" customFormat="1" ht="25.5" customHeight="1">
      <c r="B172" s="183"/>
      <c r="C172" s="151" t="s">
        <v>354</v>
      </c>
      <c r="D172" s="151" t="s">
        <v>118</v>
      </c>
      <c r="E172" s="152" t="s">
        <v>5178</v>
      </c>
      <c r="F172" s="341" t="s">
        <v>5179</v>
      </c>
      <c r="G172" s="341"/>
      <c r="H172" s="341"/>
      <c r="I172" s="341"/>
      <c r="J172" s="153" t="s">
        <v>161</v>
      </c>
      <c r="K172" s="154">
        <v>1</v>
      </c>
      <c r="L172" s="342"/>
      <c r="M172" s="342"/>
      <c r="N172" s="343">
        <f t="shared" si="10"/>
        <v>0</v>
      </c>
      <c r="O172" s="343"/>
      <c r="P172" s="343"/>
      <c r="Q172" s="343"/>
      <c r="R172" s="186"/>
      <c r="T172" s="254" t="s">
        <v>5</v>
      </c>
      <c r="U172" s="255" t="s">
        <v>36</v>
      </c>
      <c r="V172" s="256"/>
      <c r="W172" s="257">
        <f t="shared" si="11"/>
        <v>0</v>
      </c>
      <c r="X172" s="257">
        <v>0</v>
      </c>
      <c r="Y172" s="257">
        <f t="shared" si="12"/>
        <v>0</v>
      </c>
      <c r="Z172" s="257">
        <v>0.12</v>
      </c>
      <c r="AA172" s="258">
        <f t="shared" si="13"/>
        <v>0.12</v>
      </c>
      <c r="AR172" s="172" t="s">
        <v>132</v>
      </c>
      <c r="AT172" s="172" t="s">
        <v>118</v>
      </c>
      <c r="AU172" s="172" t="s">
        <v>93</v>
      </c>
      <c r="AY172" s="172" t="s">
        <v>117</v>
      </c>
      <c r="BE172" s="259">
        <f t="shared" si="14"/>
        <v>0</v>
      </c>
      <c r="BF172" s="259">
        <f t="shared" si="15"/>
        <v>0</v>
      </c>
      <c r="BG172" s="259">
        <f t="shared" si="16"/>
        <v>0</v>
      </c>
      <c r="BH172" s="259">
        <f t="shared" si="17"/>
        <v>0</v>
      </c>
      <c r="BI172" s="259">
        <f t="shared" si="18"/>
        <v>0</v>
      </c>
      <c r="BJ172" s="172" t="s">
        <v>16</v>
      </c>
      <c r="BK172" s="259">
        <f t="shared" si="19"/>
        <v>0</v>
      </c>
      <c r="BL172" s="172" t="s">
        <v>132</v>
      </c>
      <c r="BM172" s="172" t="s">
        <v>5180</v>
      </c>
    </row>
    <row r="173" spans="2:65" s="182" customFormat="1" ht="16.5" customHeight="1">
      <c r="B173" s="183"/>
      <c r="C173" s="151" t="s">
        <v>358</v>
      </c>
      <c r="D173" s="151" t="s">
        <v>118</v>
      </c>
      <c r="E173" s="152" t="s">
        <v>5181</v>
      </c>
      <c r="F173" s="341" t="s">
        <v>5182</v>
      </c>
      <c r="G173" s="341"/>
      <c r="H173" s="341"/>
      <c r="I173" s="341"/>
      <c r="J173" s="153" t="s">
        <v>161</v>
      </c>
      <c r="K173" s="154">
        <v>10</v>
      </c>
      <c r="L173" s="342"/>
      <c r="M173" s="342"/>
      <c r="N173" s="343">
        <f t="shared" si="10"/>
        <v>0</v>
      </c>
      <c r="O173" s="343"/>
      <c r="P173" s="343"/>
      <c r="Q173" s="343"/>
      <c r="R173" s="186"/>
      <c r="T173" s="254" t="s">
        <v>5</v>
      </c>
      <c r="U173" s="255" t="s">
        <v>36</v>
      </c>
      <c r="V173" s="256"/>
      <c r="W173" s="257">
        <f t="shared" si="11"/>
        <v>0</v>
      </c>
      <c r="X173" s="257">
        <v>0</v>
      </c>
      <c r="Y173" s="257">
        <f t="shared" si="12"/>
        <v>0</v>
      </c>
      <c r="Z173" s="257">
        <v>0.0347</v>
      </c>
      <c r="AA173" s="258">
        <f t="shared" si="13"/>
        <v>0.34700000000000003</v>
      </c>
      <c r="AR173" s="172" t="s">
        <v>132</v>
      </c>
      <c r="AT173" s="172" t="s">
        <v>118</v>
      </c>
      <c r="AU173" s="172" t="s">
        <v>93</v>
      </c>
      <c r="AY173" s="172" t="s">
        <v>117</v>
      </c>
      <c r="BE173" s="259">
        <f t="shared" si="14"/>
        <v>0</v>
      </c>
      <c r="BF173" s="259">
        <f t="shared" si="15"/>
        <v>0</v>
      </c>
      <c r="BG173" s="259">
        <f t="shared" si="16"/>
        <v>0</v>
      </c>
      <c r="BH173" s="259">
        <f t="shared" si="17"/>
        <v>0</v>
      </c>
      <c r="BI173" s="259">
        <f t="shared" si="18"/>
        <v>0</v>
      </c>
      <c r="BJ173" s="172" t="s">
        <v>16</v>
      </c>
      <c r="BK173" s="259">
        <f t="shared" si="19"/>
        <v>0</v>
      </c>
      <c r="BL173" s="172" t="s">
        <v>132</v>
      </c>
      <c r="BM173" s="172" t="s">
        <v>5183</v>
      </c>
    </row>
    <row r="174" spans="2:65" s="182" customFormat="1" ht="16.5" customHeight="1">
      <c r="B174" s="183"/>
      <c r="C174" s="151" t="s">
        <v>362</v>
      </c>
      <c r="D174" s="151" t="s">
        <v>118</v>
      </c>
      <c r="E174" s="152" t="s">
        <v>5184</v>
      </c>
      <c r="F174" s="341" t="s">
        <v>5185</v>
      </c>
      <c r="G174" s="341"/>
      <c r="H174" s="341"/>
      <c r="I174" s="341"/>
      <c r="J174" s="153" t="s">
        <v>161</v>
      </c>
      <c r="K174" s="154">
        <v>10</v>
      </c>
      <c r="L174" s="342"/>
      <c r="M174" s="342"/>
      <c r="N174" s="343">
        <f t="shared" si="10"/>
        <v>0</v>
      </c>
      <c r="O174" s="343"/>
      <c r="P174" s="343"/>
      <c r="Q174" s="343"/>
      <c r="R174" s="186"/>
      <c r="T174" s="254" t="s">
        <v>5</v>
      </c>
      <c r="U174" s="255" t="s">
        <v>36</v>
      </c>
      <c r="V174" s="256"/>
      <c r="W174" s="257">
        <f t="shared" si="11"/>
        <v>0</v>
      </c>
      <c r="X174" s="257">
        <v>0</v>
      </c>
      <c r="Y174" s="257">
        <f t="shared" si="12"/>
        <v>0</v>
      </c>
      <c r="Z174" s="257">
        <v>0.0188</v>
      </c>
      <c r="AA174" s="258">
        <f t="shared" si="13"/>
        <v>0.188</v>
      </c>
      <c r="AR174" s="172" t="s">
        <v>132</v>
      </c>
      <c r="AT174" s="172" t="s">
        <v>118</v>
      </c>
      <c r="AU174" s="172" t="s">
        <v>93</v>
      </c>
      <c r="AY174" s="172" t="s">
        <v>117</v>
      </c>
      <c r="BE174" s="259">
        <f t="shared" si="14"/>
        <v>0</v>
      </c>
      <c r="BF174" s="259">
        <f t="shared" si="15"/>
        <v>0</v>
      </c>
      <c r="BG174" s="259">
        <f t="shared" si="16"/>
        <v>0</v>
      </c>
      <c r="BH174" s="259">
        <f t="shared" si="17"/>
        <v>0</v>
      </c>
      <c r="BI174" s="259">
        <f t="shared" si="18"/>
        <v>0</v>
      </c>
      <c r="BJ174" s="172" t="s">
        <v>16</v>
      </c>
      <c r="BK174" s="259">
        <f t="shared" si="19"/>
        <v>0</v>
      </c>
      <c r="BL174" s="172" t="s">
        <v>132</v>
      </c>
      <c r="BM174" s="172" t="s">
        <v>5186</v>
      </c>
    </row>
    <row r="175" spans="2:65" s="182" customFormat="1" ht="16.5" customHeight="1">
      <c r="B175" s="183"/>
      <c r="C175" s="151" t="s">
        <v>366</v>
      </c>
      <c r="D175" s="151" t="s">
        <v>118</v>
      </c>
      <c r="E175" s="152" t="s">
        <v>5187</v>
      </c>
      <c r="F175" s="341" t="s">
        <v>5188</v>
      </c>
      <c r="G175" s="341"/>
      <c r="H175" s="341"/>
      <c r="I175" s="341"/>
      <c r="J175" s="153" t="s">
        <v>161</v>
      </c>
      <c r="K175" s="154">
        <v>10</v>
      </c>
      <c r="L175" s="342"/>
      <c r="M175" s="342"/>
      <c r="N175" s="343">
        <f t="shared" si="10"/>
        <v>0</v>
      </c>
      <c r="O175" s="343"/>
      <c r="P175" s="343"/>
      <c r="Q175" s="343"/>
      <c r="R175" s="186"/>
      <c r="T175" s="254" t="s">
        <v>5</v>
      </c>
      <c r="U175" s="255" t="s">
        <v>36</v>
      </c>
      <c r="V175" s="256"/>
      <c r="W175" s="257">
        <f t="shared" si="11"/>
        <v>0</v>
      </c>
      <c r="X175" s="257">
        <v>0.00059</v>
      </c>
      <c r="Y175" s="257">
        <f t="shared" si="12"/>
        <v>0.005900000000000001</v>
      </c>
      <c r="Z175" s="257">
        <v>0</v>
      </c>
      <c r="AA175" s="258">
        <f t="shared" si="13"/>
        <v>0</v>
      </c>
      <c r="AR175" s="172" t="s">
        <v>132</v>
      </c>
      <c r="AT175" s="172" t="s">
        <v>118</v>
      </c>
      <c r="AU175" s="172" t="s">
        <v>93</v>
      </c>
      <c r="AY175" s="172" t="s">
        <v>117</v>
      </c>
      <c r="BE175" s="259">
        <f t="shared" si="14"/>
        <v>0</v>
      </c>
      <c r="BF175" s="259">
        <f t="shared" si="15"/>
        <v>0</v>
      </c>
      <c r="BG175" s="259">
        <f t="shared" si="16"/>
        <v>0</v>
      </c>
      <c r="BH175" s="259">
        <f t="shared" si="17"/>
        <v>0</v>
      </c>
      <c r="BI175" s="259">
        <f t="shared" si="18"/>
        <v>0</v>
      </c>
      <c r="BJ175" s="172" t="s">
        <v>16</v>
      </c>
      <c r="BK175" s="259">
        <f t="shared" si="19"/>
        <v>0</v>
      </c>
      <c r="BL175" s="172" t="s">
        <v>132</v>
      </c>
      <c r="BM175" s="172" t="s">
        <v>5189</v>
      </c>
    </row>
    <row r="176" spans="2:65" s="182" customFormat="1" ht="25.5" customHeight="1">
      <c r="B176" s="183"/>
      <c r="C176" s="151" t="s">
        <v>370</v>
      </c>
      <c r="D176" s="151" t="s">
        <v>118</v>
      </c>
      <c r="E176" s="152" t="s">
        <v>5190</v>
      </c>
      <c r="F176" s="341" t="s">
        <v>5191</v>
      </c>
      <c r="G176" s="341"/>
      <c r="H176" s="341"/>
      <c r="I176" s="341"/>
      <c r="J176" s="153" t="s">
        <v>161</v>
      </c>
      <c r="K176" s="154">
        <v>1</v>
      </c>
      <c r="L176" s="342"/>
      <c r="M176" s="342"/>
      <c r="N176" s="343">
        <f t="shared" si="10"/>
        <v>0</v>
      </c>
      <c r="O176" s="343"/>
      <c r="P176" s="343"/>
      <c r="Q176" s="343"/>
      <c r="R176" s="186"/>
      <c r="T176" s="254" t="s">
        <v>5</v>
      </c>
      <c r="U176" s="255" t="s">
        <v>36</v>
      </c>
      <c r="V176" s="256"/>
      <c r="W176" s="257">
        <f t="shared" si="11"/>
        <v>0</v>
      </c>
      <c r="X176" s="257">
        <v>0</v>
      </c>
      <c r="Y176" s="257">
        <f t="shared" si="12"/>
        <v>0</v>
      </c>
      <c r="Z176" s="257">
        <v>0.046</v>
      </c>
      <c r="AA176" s="258">
        <f t="shared" si="13"/>
        <v>0.046</v>
      </c>
      <c r="AR176" s="172" t="s">
        <v>132</v>
      </c>
      <c r="AT176" s="172" t="s">
        <v>118</v>
      </c>
      <c r="AU176" s="172" t="s">
        <v>93</v>
      </c>
      <c r="AY176" s="172" t="s">
        <v>117</v>
      </c>
      <c r="BE176" s="259">
        <f t="shared" si="14"/>
        <v>0</v>
      </c>
      <c r="BF176" s="259">
        <f t="shared" si="15"/>
        <v>0</v>
      </c>
      <c r="BG176" s="259">
        <f t="shared" si="16"/>
        <v>0</v>
      </c>
      <c r="BH176" s="259">
        <f t="shared" si="17"/>
        <v>0</v>
      </c>
      <c r="BI176" s="259">
        <f t="shared" si="18"/>
        <v>0</v>
      </c>
      <c r="BJ176" s="172" t="s">
        <v>16</v>
      </c>
      <c r="BK176" s="259">
        <f t="shared" si="19"/>
        <v>0</v>
      </c>
      <c r="BL176" s="172" t="s">
        <v>132</v>
      </c>
      <c r="BM176" s="172" t="s">
        <v>5192</v>
      </c>
    </row>
    <row r="177" spans="2:65" s="182" customFormat="1" ht="25.5" customHeight="1">
      <c r="B177" s="183"/>
      <c r="C177" s="151" t="s">
        <v>374</v>
      </c>
      <c r="D177" s="151" t="s">
        <v>118</v>
      </c>
      <c r="E177" s="152" t="s">
        <v>5193</v>
      </c>
      <c r="F177" s="341" t="s">
        <v>5194</v>
      </c>
      <c r="G177" s="341"/>
      <c r="H177" s="341"/>
      <c r="I177" s="341"/>
      <c r="J177" s="153" t="s">
        <v>161</v>
      </c>
      <c r="K177" s="154">
        <v>1</v>
      </c>
      <c r="L177" s="342"/>
      <c r="M177" s="342"/>
      <c r="N177" s="343">
        <f t="shared" si="10"/>
        <v>0</v>
      </c>
      <c r="O177" s="343"/>
      <c r="P177" s="343"/>
      <c r="Q177" s="343"/>
      <c r="R177" s="186"/>
      <c r="T177" s="254" t="s">
        <v>5</v>
      </c>
      <c r="U177" s="255" t="s">
        <v>36</v>
      </c>
      <c r="V177" s="256"/>
      <c r="W177" s="257">
        <f t="shared" si="11"/>
        <v>0</v>
      </c>
      <c r="X177" s="257">
        <v>0</v>
      </c>
      <c r="Y177" s="257">
        <f t="shared" si="12"/>
        <v>0</v>
      </c>
      <c r="Z177" s="257">
        <v>0.079</v>
      </c>
      <c r="AA177" s="258">
        <f t="shared" si="13"/>
        <v>0.079</v>
      </c>
      <c r="AR177" s="172" t="s">
        <v>132</v>
      </c>
      <c r="AT177" s="172" t="s">
        <v>118</v>
      </c>
      <c r="AU177" s="172" t="s">
        <v>93</v>
      </c>
      <c r="AY177" s="172" t="s">
        <v>117</v>
      </c>
      <c r="BE177" s="259">
        <f t="shared" si="14"/>
        <v>0</v>
      </c>
      <c r="BF177" s="259">
        <f t="shared" si="15"/>
        <v>0</v>
      </c>
      <c r="BG177" s="259">
        <f t="shared" si="16"/>
        <v>0</v>
      </c>
      <c r="BH177" s="259">
        <f t="shared" si="17"/>
        <v>0</v>
      </c>
      <c r="BI177" s="259">
        <f t="shared" si="18"/>
        <v>0</v>
      </c>
      <c r="BJ177" s="172" t="s">
        <v>16</v>
      </c>
      <c r="BK177" s="259">
        <f t="shared" si="19"/>
        <v>0</v>
      </c>
      <c r="BL177" s="172" t="s">
        <v>132</v>
      </c>
      <c r="BM177" s="172" t="s">
        <v>5195</v>
      </c>
    </row>
    <row r="178" spans="2:65" s="182" customFormat="1" ht="25.5" customHeight="1">
      <c r="B178" s="183"/>
      <c r="C178" s="151" t="s">
        <v>378</v>
      </c>
      <c r="D178" s="151" t="s">
        <v>118</v>
      </c>
      <c r="E178" s="152" t="s">
        <v>5196</v>
      </c>
      <c r="F178" s="341" t="s">
        <v>5197</v>
      </c>
      <c r="G178" s="341"/>
      <c r="H178" s="341"/>
      <c r="I178" s="341"/>
      <c r="J178" s="153" t="s">
        <v>161</v>
      </c>
      <c r="K178" s="154">
        <v>1</v>
      </c>
      <c r="L178" s="342"/>
      <c r="M178" s="342"/>
      <c r="N178" s="343">
        <f aca="true" t="shared" si="20" ref="N178:N209">ROUND(L178*K178,2)</f>
        <v>0</v>
      </c>
      <c r="O178" s="343"/>
      <c r="P178" s="343"/>
      <c r="Q178" s="343"/>
      <c r="R178" s="186"/>
      <c r="T178" s="254" t="s">
        <v>5</v>
      </c>
      <c r="U178" s="255" t="s">
        <v>36</v>
      </c>
      <c r="V178" s="256"/>
      <c r="W178" s="257">
        <f aca="true" t="shared" si="21" ref="W178:W209">V178*K178</f>
        <v>0</v>
      </c>
      <c r="X178" s="257">
        <v>0</v>
      </c>
      <c r="Y178" s="257">
        <f aca="true" t="shared" si="22" ref="Y178:Y209">X178*K178</f>
        <v>0</v>
      </c>
      <c r="Z178" s="257">
        <v>0.105</v>
      </c>
      <c r="AA178" s="258">
        <f aca="true" t="shared" si="23" ref="AA178:AA209">Z178*K178</f>
        <v>0.105</v>
      </c>
      <c r="AR178" s="172" t="s">
        <v>132</v>
      </c>
      <c r="AT178" s="172" t="s">
        <v>118</v>
      </c>
      <c r="AU178" s="172" t="s">
        <v>93</v>
      </c>
      <c r="AY178" s="172" t="s">
        <v>117</v>
      </c>
      <c r="BE178" s="259">
        <f aca="true" t="shared" si="24" ref="BE178:BE209">IF(U178="základní",N178,0)</f>
        <v>0</v>
      </c>
      <c r="BF178" s="259">
        <f aca="true" t="shared" si="25" ref="BF178:BF209">IF(U178="snížená",N178,0)</f>
        <v>0</v>
      </c>
      <c r="BG178" s="259">
        <f aca="true" t="shared" si="26" ref="BG178:BG209">IF(U178="zákl. přenesená",N178,0)</f>
        <v>0</v>
      </c>
      <c r="BH178" s="259">
        <f aca="true" t="shared" si="27" ref="BH178:BH209">IF(U178="sníž. přenesená",N178,0)</f>
        <v>0</v>
      </c>
      <c r="BI178" s="259">
        <f aca="true" t="shared" si="28" ref="BI178:BI209">IF(U178="nulová",N178,0)</f>
        <v>0</v>
      </c>
      <c r="BJ178" s="172" t="s">
        <v>16</v>
      </c>
      <c r="BK178" s="259">
        <f aca="true" t="shared" si="29" ref="BK178:BK209">ROUND(L178*K178,2)</f>
        <v>0</v>
      </c>
      <c r="BL178" s="172" t="s">
        <v>132</v>
      </c>
      <c r="BM178" s="172" t="s">
        <v>5198</v>
      </c>
    </row>
    <row r="179" spans="2:65" s="182" customFormat="1" ht="25.5" customHeight="1">
      <c r="B179" s="183"/>
      <c r="C179" s="151" t="s">
        <v>382</v>
      </c>
      <c r="D179" s="151" t="s">
        <v>118</v>
      </c>
      <c r="E179" s="152" t="s">
        <v>5199</v>
      </c>
      <c r="F179" s="341" t="s">
        <v>5200</v>
      </c>
      <c r="G179" s="341"/>
      <c r="H179" s="341"/>
      <c r="I179" s="341"/>
      <c r="J179" s="153" t="s">
        <v>161</v>
      </c>
      <c r="K179" s="154">
        <v>1</v>
      </c>
      <c r="L179" s="342"/>
      <c r="M179" s="342"/>
      <c r="N179" s="343">
        <f t="shared" si="20"/>
        <v>0</v>
      </c>
      <c r="O179" s="343"/>
      <c r="P179" s="343"/>
      <c r="Q179" s="343"/>
      <c r="R179" s="186"/>
      <c r="T179" s="254" t="s">
        <v>5</v>
      </c>
      <c r="U179" s="255" t="s">
        <v>36</v>
      </c>
      <c r="V179" s="256"/>
      <c r="W179" s="257">
        <f t="shared" si="21"/>
        <v>0</v>
      </c>
      <c r="X179" s="257">
        <v>0</v>
      </c>
      <c r="Y179" s="257">
        <f t="shared" si="22"/>
        <v>0</v>
      </c>
      <c r="Z179" s="257">
        <v>0.061</v>
      </c>
      <c r="AA179" s="258">
        <f t="shared" si="23"/>
        <v>0.061</v>
      </c>
      <c r="AR179" s="172" t="s">
        <v>132</v>
      </c>
      <c r="AT179" s="172" t="s">
        <v>118</v>
      </c>
      <c r="AU179" s="172" t="s">
        <v>93</v>
      </c>
      <c r="AY179" s="172" t="s">
        <v>117</v>
      </c>
      <c r="BE179" s="259">
        <f t="shared" si="24"/>
        <v>0</v>
      </c>
      <c r="BF179" s="259">
        <f t="shared" si="25"/>
        <v>0</v>
      </c>
      <c r="BG179" s="259">
        <f t="shared" si="26"/>
        <v>0</v>
      </c>
      <c r="BH179" s="259">
        <f t="shared" si="27"/>
        <v>0</v>
      </c>
      <c r="BI179" s="259">
        <f t="shared" si="28"/>
        <v>0</v>
      </c>
      <c r="BJ179" s="172" t="s">
        <v>16</v>
      </c>
      <c r="BK179" s="259">
        <f t="shared" si="29"/>
        <v>0</v>
      </c>
      <c r="BL179" s="172" t="s">
        <v>132</v>
      </c>
      <c r="BM179" s="172" t="s">
        <v>5201</v>
      </c>
    </row>
    <row r="180" spans="2:65" s="182" customFormat="1" ht="25.5" customHeight="1">
      <c r="B180" s="183"/>
      <c r="C180" s="151" t="s">
        <v>386</v>
      </c>
      <c r="D180" s="151" t="s">
        <v>118</v>
      </c>
      <c r="E180" s="152" t="s">
        <v>5202</v>
      </c>
      <c r="F180" s="341" t="s">
        <v>5203</v>
      </c>
      <c r="G180" s="341"/>
      <c r="H180" s="341"/>
      <c r="I180" s="341"/>
      <c r="J180" s="153" t="s">
        <v>161</v>
      </c>
      <c r="K180" s="154">
        <v>1</v>
      </c>
      <c r="L180" s="342"/>
      <c r="M180" s="342"/>
      <c r="N180" s="343">
        <f t="shared" si="20"/>
        <v>0</v>
      </c>
      <c r="O180" s="343"/>
      <c r="P180" s="343"/>
      <c r="Q180" s="343"/>
      <c r="R180" s="186"/>
      <c r="T180" s="254" t="s">
        <v>5</v>
      </c>
      <c r="U180" s="255" t="s">
        <v>36</v>
      </c>
      <c r="V180" s="256"/>
      <c r="W180" s="257">
        <f t="shared" si="21"/>
        <v>0</v>
      </c>
      <c r="X180" s="257">
        <v>0</v>
      </c>
      <c r="Y180" s="257">
        <f t="shared" si="22"/>
        <v>0</v>
      </c>
      <c r="Z180" s="257">
        <v>0.094</v>
      </c>
      <c r="AA180" s="258">
        <f t="shared" si="23"/>
        <v>0.094</v>
      </c>
      <c r="AR180" s="172" t="s">
        <v>132</v>
      </c>
      <c r="AT180" s="172" t="s">
        <v>118</v>
      </c>
      <c r="AU180" s="172" t="s">
        <v>93</v>
      </c>
      <c r="AY180" s="172" t="s">
        <v>117</v>
      </c>
      <c r="BE180" s="259">
        <f t="shared" si="24"/>
        <v>0</v>
      </c>
      <c r="BF180" s="259">
        <f t="shared" si="25"/>
        <v>0</v>
      </c>
      <c r="BG180" s="259">
        <f t="shared" si="26"/>
        <v>0</v>
      </c>
      <c r="BH180" s="259">
        <f t="shared" si="27"/>
        <v>0</v>
      </c>
      <c r="BI180" s="259">
        <f t="shared" si="28"/>
        <v>0</v>
      </c>
      <c r="BJ180" s="172" t="s">
        <v>16</v>
      </c>
      <c r="BK180" s="259">
        <f t="shared" si="29"/>
        <v>0</v>
      </c>
      <c r="BL180" s="172" t="s">
        <v>132</v>
      </c>
      <c r="BM180" s="172" t="s">
        <v>5204</v>
      </c>
    </row>
    <row r="181" spans="2:65" s="182" customFormat="1" ht="25.5" customHeight="1">
      <c r="B181" s="183"/>
      <c r="C181" s="151" t="s">
        <v>390</v>
      </c>
      <c r="D181" s="151" t="s">
        <v>118</v>
      </c>
      <c r="E181" s="152" t="s">
        <v>5205</v>
      </c>
      <c r="F181" s="341" t="s">
        <v>5206</v>
      </c>
      <c r="G181" s="341"/>
      <c r="H181" s="341"/>
      <c r="I181" s="341"/>
      <c r="J181" s="153" t="s">
        <v>161</v>
      </c>
      <c r="K181" s="154">
        <v>1</v>
      </c>
      <c r="L181" s="342"/>
      <c r="M181" s="342"/>
      <c r="N181" s="343">
        <f t="shared" si="20"/>
        <v>0</v>
      </c>
      <c r="O181" s="343"/>
      <c r="P181" s="343"/>
      <c r="Q181" s="343"/>
      <c r="R181" s="186"/>
      <c r="T181" s="254" t="s">
        <v>5</v>
      </c>
      <c r="U181" s="255" t="s">
        <v>36</v>
      </c>
      <c r="V181" s="256"/>
      <c r="W181" s="257">
        <f t="shared" si="21"/>
        <v>0</v>
      </c>
      <c r="X181" s="257">
        <v>0</v>
      </c>
      <c r="Y181" s="257">
        <f t="shared" si="22"/>
        <v>0</v>
      </c>
      <c r="Z181" s="257">
        <v>0.12</v>
      </c>
      <c r="AA181" s="258">
        <f t="shared" si="23"/>
        <v>0.12</v>
      </c>
      <c r="AR181" s="172" t="s">
        <v>132</v>
      </c>
      <c r="AT181" s="172" t="s">
        <v>118</v>
      </c>
      <c r="AU181" s="172" t="s">
        <v>93</v>
      </c>
      <c r="AY181" s="172" t="s">
        <v>117</v>
      </c>
      <c r="BE181" s="259">
        <f t="shared" si="24"/>
        <v>0</v>
      </c>
      <c r="BF181" s="259">
        <f t="shared" si="25"/>
        <v>0</v>
      </c>
      <c r="BG181" s="259">
        <f t="shared" si="26"/>
        <v>0</v>
      </c>
      <c r="BH181" s="259">
        <f t="shared" si="27"/>
        <v>0</v>
      </c>
      <c r="BI181" s="259">
        <f t="shared" si="28"/>
        <v>0</v>
      </c>
      <c r="BJ181" s="172" t="s">
        <v>16</v>
      </c>
      <c r="BK181" s="259">
        <f t="shared" si="29"/>
        <v>0</v>
      </c>
      <c r="BL181" s="172" t="s">
        <v>132</v>
      </c>
      <c r="BM181" s="172" t="s">
        <v>5207</v>
      </c>
    </row>
    <row r="182" spans="2:65" s="182" customFormat="1" ht="25.5" customHeight="1">
      <c r="B182" s="183"/>
      <c r="C182" s="151" t="s">
        <v>394</v>
      </c>
      <c r="D182" s="151" t="s">
        <v>118</v>
      </c>
      <c r="E182" s="152" t="s">
        <v>5208</v>
      </c>
      <c r="F182" s="341" t="s">
        <v>5209</v>
      </c>
      <c r="G182" s="341"/>
      <c r="H182" s="341"/>
      <c r="I182" s="341"/>
      <c r="J182" s="153" t="s">
        <v>161</v>
      </c>
      <c r="K182" s="154">
        <v>1</v>
      </c>
      <c r="L182" s="342"/>
      <c r="M182" s="342"/>
      <c r="N182" s="343">
        <f t="shared" si="20"/>
        <v>0</v>
      </c>
      <c r="O182" s="343"/>
      <c r="P182" s="343"/>
      <c r="Q182" s="343"/>
      <c r="R182" s="186"/>
      <c r="T182" s="254" t="s">
        <v>5</v>
      </c>
      <c r="U182" s="255" t="s">
        <v>36</v>
      </c>
      <c r="V182" s="256"/>
      <c r="W182" s="257">
        <f t="shared" si="21"/>
        <v>0</v>
      </c>
      <c r="X182" s="257">
        <v>0</v>
      </c>
      <c r="Y182" s="257">
        <f t="shared" si="22"/>
        <v>0</v>
      </c>
      <c r="Z182" s="257">
        <v>0.52905</v>
      </c>
      <c r="AA182" s="258">
        <f t="shared" si="23"/>
        <v>0.52905</v>
      </c>
      <c r="AR182" s="172" t="s">
        <v>132</v>
      </c>
      <c r="AT182" s="172" t="s">
        <v>118</v>
      </c>
      <c r="AU182" s="172" t="s">
        <v>93</v>
      </c>
      <c r="AY182" s="172" t="s">
        <v>117</v>
      </c>
      <c r="BE182" s="259">
        <f t="shared" si="24"/>
        <v>0</v>
      </c>
      <c r="BF182" s="259">
        <f t="shared" si="25"/>
        <v>0</v>
      </c>
      <c r="BG182" s="259">
        <f t="shared" si="26"/>
        <v>0</v>
      </c>
      <c r="BH182" s="259">
        <f t="shared" si="27"/>
        <v>0</v>
      </c>
      <c r="BI182" s="259">
        <f t="shared" si="28"/>
        <v>0</v>
      </c>
      <c r="BJ182" s="172" t="s">
        <v>16</v>
      </c>
      <c r="BK182" s="259">
        <f t="shared" si="29"/>
        <v>0</v>
      </c>
      <c r="BL182" s="172" t="s">
        <v>132</v>
      </c>
      <c r="BM182" s="172" t="s">
        <v>5210</v>
      </c>
    </row>
    <row r="183" spans="2:65" s="182" customFormat="1" ht="25.5" customHeight="1">
      <c r="B183" s="183"/>
      <c r="C183" s="151" t="s">
        <v>398</v>
      </c>
      <c r="D183" s="151" t="s">
        <v>118</v>
      </c>
      <c r="E183" s="152" t="s">
        <v>5211</v>
      </c>
      <c r="F183" s="341" t="s">
        <v>5212</v>
      </c>
      <c r="G183" s="341"/>
      <c r="H183" s="341"/>
      <c r="I183" s="341"/>
      <c r="J183" s="153" t="s">
        <v>161</v>
      </c>
      <c r="K183" s="154">
        <v>1</v>
      </c>
      <c r="L183" s="342"/>
      <c r="M183" s="342"/>
      <c r="N183" s="343">
        <f t="shared" si="20"/>
        <v>0</v>
      </c>
      <c r="O183" s="343"/>
      <c r="P183" s="343"/>
      <c r="Q183" s="343"/>
      <c r="R183" s="186"/>
      <c r="T183" s="254" t="s">
        <v>5</v>
      </c>
      <c r="U183" s="255" t="s">
        <v>36</v>
      </c>
      <c r="V183" s="256"/>
      <c r="W183" s="257">
        <f t="shared" si="21"/>
        <v>0</v>
      </c>
      <c r="X183" s="257">
        <v>0</v>
      </c>
      <c r="Y183" s="257">
        <f t="shared" si="22"/>
        <v>0</v>
      </c>
      <c r="Z183" s="257">
        <v>0.312</v>
      </c>
      <c r="AA183" s="258">
        <f t="shared" si="23"/>
        <v>0.312</v>
      </c>
      <c r="AR183" s="172" t="s">
        <v>132</v>
      </c>
      <c r="AT183" s="172" t="s">
        <v>118</v>
      </c>
      <c r="AU183" s="172" t="s">
        <v>93</v>
      </c>
      <c r="AY183" s="172" t="s">
        <v>117</v>
      </c>
      <c r="BE183" s="259">
        <f t="shared" si="24"/>
        <v>0</v>
      </c>
      <c r="BF183" s="259">
        <f t="shared" si="25"/>
        <v>0</v>
      </c>
      <c r="BG183" s="259">
        <f t="shared" si="26"/>
        <v>0</v>
      </c>
      <c r="BH183" s="259">
        <f t="shared" si="27"/>
        <v>0</v>
      </c>
      <c r="BI183" s="259">
        <f t="shared" si="28"/>
        <v>0</v>
      </c>
      <c r="BJ183" s="172" t="s">
        <v>16</v>
      </c>
      <c r="BK183" s="259">
        <f t="shared" si="29"/>
        <v>0</v>
      </c>
      <c r="BL183" s="172" t="s">
        <v>132</v>
      </c>
      <c r="BM183" s="172" t="s">
        <v>5213</v>
      </c>
    </row>
    <row r="184" spans="2:65" s="182" customFormat="1" ht="16.5" customHeight="1">
      <c r="B184" s="183"/>
      <c r="C184" s="151" t="s">
        <v>402</v>
      </c>
      <c r="D184" s="151" t="s">
        <v>118</v>
      </c>
      <c r="E184" s="152" t="s">
        <v>5214</v>
      </c>
      <c r="F184" s="341" t="s">
        <v>5215</v>
      </c>
      <c r="G184" s="341"/>
      <c r="H184" s="341"/>
      <c r="I184" s="341"/>
      <c r="J184" s="153" t="s">
        <v>161</v>
      </c>
      <c r="K184" s="154">
        <v>1</v>
      </c>
      <c r="L184" s="342"/>
      <c r="M184" s="342"/>
      <c r="N184" s="343">
        <f t="shared" si="20"/>
        <v>0</v>
      </c>
      <c r="O184" s="343"/>
      <c r="P184" s="343"/>
      <c r="Q184" s="343"/>
      <c r="R184" s="186"/>
      <c r="T184" s="254" t="s">
        <v>5</v>
      </c>
      <c r="U184" s="255" t="s">
        <v>36</v>
      </c>
      <c r="V184" s="256"/>
      <c r="W184" s="257">
        <f t="shared" si="21"/>
        <v>0</v>
      </c>
      <c r="X184" s="257">
        <v>0</v>
      </c>
      <c r="Y184" s="257">
        <f t="shared" si="22"/>
        <v>0</v>
      </c>
      <c r="Z184" s="257">
        <v>0.05086</v>
      </c>
      <c r="AA184" s="258">
        <f t="shared" si="23"/>
        <v>0.05086</v>
      </c>
      <c r="AR184" s="172" t="s">
        <v>132</v>
      </c>
      <c r="AT184" s="172" t="s">
        <v>118</v>
      </c>
      <c r="AU184" s="172" t="s">
        <v>93</v>
      </c>
      <c r="AY184" s="172" t="s">
        <v>117</v>
      </c>
      <c r="BE184" s="259">
        <f t="shared" si="24"/>
        <v>0</v>
      </c>
      <c r="BF184" s="259">
        <f t="shared" si="25"/>
        <v>0</v>
      </c>
      <c r="BG184" s="259">
        <f t="shared" si="26"/>
        <v>0</v>
      </c>
      <c r="BH184" s="259">
        <f t="shared" si="27"/>
        <v>0</v>
      </c>
      <c r="BI184" s="259">
        <f t="shared" si="28"/>
        <v>0</v>
      </c>
      <c r="BJ184" s="172" t="s">
        <v>16</v>
      </c>
      <c r="BK184" s="259">
        <f t="shared" si="29"/>
        <v>0</v>
      </c>
      <c r="BL184" s="172" t="s">
        <v>132</v>
      </c>
      <c r="BM184" s="172" t="s">
        <v>5216</v>
      </c>
    </row>
    <row r="185" spans="2:65" s="182" customFormat="1" ht="16.5" customHeight="1">
      <c r="B185" s="183"/>
      <c r="C185" s="151" t="s">
        <v>406</v>
      </c>
      <c r="D185" s="151" t="s">
        <v>118</v>
      </c>
      <c r="E185" s="152" t="s">
        <v>5217</v>
      </c>
      <c r="F185" s="341" t="s">
        <v>5218</v>
      </c>
      <c r="G185" s="341"/>
      <c r="H185" s="341"/>
      <c r="I185" s="341"/>
      <c r="J185" s="153" t="s">
        <v>161</v>
      </c>
      <c r="K185" s="154">
        <v>1</v>
      </c>
      <c r="L185" s="342"/>
      <c r="M185" s="342"/>
      <c r="N185" s="343">
        <f t="shared" si="20"/>
        <v>0</v>
      </c>
      <c r="O185" s="343"/>
      <c r="P185" s="343"/>
      <c r="Q185" s="343"/>
      <c r="R185" s="186"/>
      <c r="T185" s="254" t="s">
        <v>5</v>
      </c>
      <c r="U185" s="255" t="s">
        <v>36</v>
      </c>
      <c r="V185" s="256"/>
      <c r="W185" s="257">
        <f t="shared" si="21"/>
        <v>0</v>
      </c>
      <c r="X185" s="257">
        <v>0</v>
      </c>
      <c r="Y185" s="257">
        <f t="shared" si="22"/>
        <v>0</v>
      </c>
      <c r="Z185" s="257">
        <v>0.06345</v>
      </c>
      <c r="AA185" s="258">
        <f t="shared" si="23"/>
        <v>0.06345</v>
      </c>
      <c r="AR185" s="172" t="s">
        <v>132</v>
      </c>
      <c r="AT185" s="172" t="s">
        <v>118</v>
      </c>
      <c r="AU185" s="172" t="s">
        <v>93</v>
      </c>
      <c r="AY185" s="172" t="s">
        <v>117</v>
      </c>
      <c r="BE185" s="259">
        <f t="shared" si="24"/>
        <v>0</v>
      </c>
      <c r="BF185" s="259">
        <f t="shared" si="25"/>
        <v>0</v>
      </c>
      <c r="BG185" s="259">
        <f t="shared" si="26"/>
        <v>0</v>
      </c>
      <c r="BH185" s="259">
        <f t="shared" si="27"/>
        <v>0</v>
      </c>
      <c r="BI185" s="259">
        <f t="shared" si="28"/>
        <v>0</v>
      </c>
      <c r="BJ185" s="172" t="s">
        <v>16</v>
      </c>
      <c r="BK185" s="259">
        <f t="shared" si="29"/>
        <v>0</v>
      </c>
      <c r="BL185" s="172" t="s">
        <v>132</v>
      </c>
      <c r="BM185" s="172" t="s">
        <v>5219</v>
      </c>
    </row>
    <row r="186" spans="2:65" s="182" customFormat="1" ht="25.5" customHeight="1">
      <c r="B186" s="183"/>
      <c r="C186" s="151" t="s">
        <v>410</v>
      </c>
      <c r="D186" s="151" t="s">
        <v>118</v>
      </c>
      <c r="E186" s="152" t="s">
        <v>5220</v>
      </c>
      <c r="F186" s="341" t="s">
        <v>5221</v>
      </c>
      <c r="G186" s="341"/>
      <c r="H186" s="341"/>
      <c r="I186" s="341"/>
      <c r="J186" s="153" t="s">
        <v>161</v>
      </c>
      <c r="K186" s="154">
        <v>1</v>
      </c>
      <c r="L186" s="342"/>
      <c r="M186" s="342"/>
      <c r="N186" s="343">
        <f t="shared" si="20"/>
        <v>0</v>
      </c>
      <c r="O186" s="343"/>
      <c r="P186" s="343"/>
      <c r="Q186" s="343"/>
      <c r="R186" s="186"/>
      <c r="T186" s="254" t="s">
        <v>5</v>
      </c>
      <c r="U186" s="255" t="s">
        <v>36</v>
      </c>
      <c r="V186" s="256"/>
      <c r="W186" s="257">
        <f t="shared" si="21"/>
        <v>0</v>
      </c>
      <c r="X186" s="257">
        <v>0</v>
      </c>
      <c r="Y186" s="257">
        <f t="shared" si="22"/>
        <v>0</v>
      </c>
      <c r="Z186" s="257">
        <v>0.0175</v>
      </c>
      <c r="AA186" s="258">
        <f t="shared" si="23"/>
        <v>0.0175</v>
      </c>
      <c r="AR186" s="172" t="s">
        <v>132</v>
      </c>
      <c r="AT186" s="172" t="s">
        <v>118</v>
      </c>
      <c r="AU186" s="172" t="s">
        <v>93</v>
      </c>
      <c r="AY186" s="172" t="s">
        <v>117</v>
      </c>
      <c r="BE186" s="259">
        <f t="shared" si="24"/>
        <v>0</v>
      </c>
      <c r="BF186" s="259">
        <f t="shared" si="25"/>
        <v>0</v>
      </c>
      <c r="BG186" s="259">
        <f t="shared" si="26"/>
        <v>0</v>
      </c>
      <c r="BH186" s="259">
        <f t="shared" si="27"/>
        <v>0</v>
      </c>
      <c r="BI186" s="259">
        <f t="shared" si="28"/>
        <v>0</v>
      </c>
      <c r="BJ186" s="172" t="s">
        <v>16</v>
      </c>
      <c r="BK186" s="259">
        <f t="shared" si="29"/>
        <v>0</v>
      </c>
      <c r="BL186" s="172" t="s">
        <v>132</v>
      </c>
      <c r="BM186" s="172" t="s">
        <v>5222</v>
      </c>
    </row>
    <row r="187" spans="2:65" s="182" customFormat="1" ht="25.5" customHeight="1">
      <c r="B187" s="183"/>
      <c r="C187" s="151" t="s">
        <v>414</v>
      </c>
      <c r="D187" s="151" t="s">
        <v>118</v>
      </c>
      <c r="E187" s="152" t="s">
        <v>5223</v>
      </c>
      <c r="F187" s="341" t="s">
        <v>5224</v>
      </c>
      <c r="G187" s="341"/>
      <c r="H187" s="341"/>
      <c r="I187" s="341"/>
      <c r="J187" s="153" t="s">
        <v>161</v>
      </c>
      <c r="K187" s="154">
        <v>1</v>
      </c>
      <c r="L187" s="342"/>
      <c r="M187" s="342"/>
      <c r="N187" s="343">
        <f t="shared" si="20"/>
        <v>0</v>
      </c>
      <c r="O187" s="343"/>
      <c r="P187" s="343"/>
      <c r="Q187" s="343"/>
      <c r="R187" s="186"/>
      <c r="T187" s="254" t="s">
        <v>5</v>
      </c>
      <c r="U187" s="255" t="s">
        <v>36</v>
      </c>
      <c r="V187" s="256"/>
      <c r="W187" s="257">
        <f t="shared" si="21"/>
        <v>0</v>
      </c>
      <c r="X187" s="257">
        <v>0</v>
      </c>
      <c r="Y187" s="257">
        <f t="shared" si="22"/>
        <v>0</v>
      </c>
      <c r="Z187" s="257">
        <v>0.155</v>
      </c>
      <c r="AA187" s="258">
        <f t="shared" si="23"/>
        <v>0.155</v>
      </c>
      <c r="AR187" s="172" t="s">
        <v>132</v>
      </c>
      <c r="AT187" s="172" t="s">
        <v>118</v>
      </c>
      <c r="AU187" s="172" t="s">
        <v>93</v>
      </c>
      <c r="AY187" s="172" t="s">
        <v>117</v>
      </c>
      <c r="BE187" s="259">
        <f t="shared" si="24"/>
        <v>0</v>
      </c>
      <c r="BF187" s="259">
        <f t="shared" si="25"/>
        <v>0</v>
      </c>
      <c r="BG187" s="259">
        <f t="shared" si="26"/>
        <v>0</v>
      </c>
      <c r="BH187" s="259">
        <f t="shared" si="27"/>
        <v>0</v>
      </c>
      <c r="BI187" s="259">
        <f t="shared" si="28"/>
        <v>0</v>
      </c>
      <c r="BJ187" s="172" t="s">
        <v>16</v>
      </c>
      <c r="BK187" s="259">
        <f t="shared" si="29"/>
        <v>0</v>
      </c>
      <c r="BL187" s="172" t="s">
        <v>132</v>
      </c>
      <c r="BM187" s="172" t="s">
        <v>5225</v>
      </c>
    </row>
    <row r="188" spans="2:65" s="182" customFormat="1" ht="25.5" customHeight="1">
      <c r="B188" s="183"/>
      <c r="C188" s="151" t="s">
        <v>418</v>
      </c>
      <c r="D188" s="151" t="s">
        <v>118</v>
      </c>
      <c r="E188" s="152" t="s">
        <v>5226</v>
      </c>
      <c r="F188" s="341" t="s">
        <v>5227</v>
      </c>
      <c r="G188" s="341"/>
      <c r="H188" s="341"/>
      <c r="I188" s="341"/>
      <c r="J188" s="153" t="s">
        <v>161</v>
      </c>
      <c r="K188" s="154">
        <v>1</v>
      </c>
      <c r="L188" s="342"/>
      <c r="M188" s="342"/>
      <c r="N188" s="343">
        <f t="shared" si="20"/>
        <v>0</v>
      </c>
      <c r="O188" s="343"/>
      <c r="P188" s="343"/>
      <c r="Q188" s="343"/>
      <c r="R188" s="186"/>
      <c r="T188" s="254" t="s">
        <v>5</v>
      </c>
      <c r="U188" s="255" t="s">
        <v>36</v>
      </c>
      <c r="V188" s="256"/>
      <c r="W188" s="257">
        <f t="shared" si="21"/>
        <v>0</v>
      </c>
      <c r="X188" s="257">
        <v>0</v>
      </c>
      <c r="Y188" s="257">
        <f t="shared" si="22"/>
        <v>0</v>
      </c>
      <c r="Z188" s="257">
        <v>0.69347</v>
      </c>
      <c r="AA188" s="258">
        <f t="shared" si="23"/>
        <v>0.69347</v>
      </c>
      <c r="AR188" s="172" t="s">
        <v>132</v>
      </c>
      <c r="AT188" s="172" t="s">
        <v>118</v>
      </c>
      <c r="AU188" s="172" t="s">
        <v>93</v>
      </c>
      <c r="AY188" s="172" t="s">
        <v>117</v>
      </c>
      <c r="BE188" s="259">
        <f t="shared" si="24"/>
        <v>0</v>
      </c>
      <c r="BF188" s="259">
        <f t="shared" si="25"/>
        <v>0</v>
      </c>
      <c r="BG188" s="259">
        <f t="shared" si="26"/>
        <v>0</v>
      </c>
      <c r="BH188" s="259">
        <f t="shared" si="27"/>
        <v>0</v>
      </c>
      <c r="BI188" s="259">
        <f t="shared" si="28"/>
        <v>0</v>
      </c>
      <c r="BJ188" s="172" t="s">
        <v>16</v>
      </c>
      <c r="BK188" s="259">
        <f t="shared" si="29"/>
        <v>0</v>
      </c>
      <c r="BL188" s="172" t="s">
        <v>132</v>
      </c>
      <c r="BM188" s="172" t="s">
        <v>5228</v>
      </c>
    </row>
    <row r="189" spans="2:65" s="182" customFormat="1" ht="25.5" customHeight="1">
      <c r="B189" s="183"/>
      <c r="C189" s="151" t="s">
        <v>422</v>
      </c>
      <c r="D189" s="151" t="s">
        <v>118</v>
      </c>
      <c r="E189" s="152" t="s">
        <v>5229</v>
      </c>
      <c r="F189" s="341" t="s">
        <v>5230</v>
      </c>
      <c r="G189" s="341"/>
      <c r="H189" s="341"/>
      <c r="I189" s="341"/>
      <c r="J189" s="153" t="s">
        <v>161</v>
      </c>
      <c r="K189" s="154">
        <v>1</v>
      </c>
      <c r="L189" s="342"/>
      <c r="M189" s="342"/>
      <c r="N189" s="343">
        <f t="shared" si="20"/>
        <v>0</v>
      </c>
      <c r="O189" s="343"/>
      <c r="P189" s="343"/>
      <c r="Q189" s="343"/>
      <c r="R189" s="186"/>
      <c r="T189" s="254" t="s">
        <v>5</v>
      </c>
      <c r="U189" s="255" t="s">
        <v>36</v>
      </c>
      <c r="V189" s="256"/>
      <c r="W189" s="257">
        <f t="shared" si="21"/>
        <v>0</v>
      </c>
      <c r="X189" s="257">
        <v>0</v>
      </c>
      <c r="Y189" s="257">
        <f t="shared" si="22"/>
        <v>0</v>
      </c>
      <c r="Z189" s="257">
        <v>0.82115</v>
      </c>
      <c r="AA189" s="258">
        <f t="shared" si="23"/>
        <v>0.82115</v>
      </c>
      <c r="AR189" s="172" t="s">
        <v>132</v>
      </c>
      <c r="AT189" s="172" t="s">
        <v>118</v>
      </c>
      <c r="AU189" s="172" t="s">
        <v>93</v>
      </c>
      <c r="AY189" s="172" t="s">
        <v>117</v>
      </c>
      <c r="BE189" s="259">
        <f t="shared" si="24"/>
        <v>0</v>
      </c>
      <c r="BF189" s="259">
        <f t="shared" si="25"/>
        <v>0</v>
      </c>
      <c r="BG189" s="259">
        <f t="shared" si="26"/>
        <v>0</v>
      </c>
      <c r="BH189" s="259">
        <f t="shared" si="27"/>
        <v>0</v>
      </c>
      <c r="BI189" s="259">
        <f t="shared" si="28"/>
        <v>0</v>
      </c>
      <c r="BJ189" s="172" t="s">
        <v>16</v>
      </c>
      <c r="BK189" s="259">
        <f t="shared" si="29"/>
        <v>0</v>
      </c>
      <c r="BL189" s="172" t="s">
        <v>132</v>
      </c>
      <c r="BM189" s="172" t="s">
        <v>5231</v>
      </c>
    </row>
    <row r="190" spans="2:65" s="182" customFormat="1" ht="16.5" customHeight="1">
      <c r="B190" s="183"/>
      <c r="C190" s="151" t="s">
        <v>426</v>
      </c>
      <c r="D190" s="151" t="s">
        <v>118</v>
      </c>
      <c r="E190" s="152" t="s">
        <v>5232</v>
      </c>
      <c r="F190" s="341" t="s">
        <v>5233</v>
      </c>
      <c r="G190" s="341"/>
      <c r="H190" s="341"/>
      <c r="I190" s="341"/>
      <c r="J190" s="153" t="s">
        <v>161</v>
      </c>
      <c r="K190" s="154">
        <v>1</v>
      </c>
      <c r="L190" s="342"/>
      <c r="M190" s="342"/>
      <c r="N190" s="343">
        <f t="shared" si="20"/>
        <v>0</v>
      </c>
      <c r="O190" s="343"/>
      <c r="P190" s="343"/>
      <c r="Q190" s="343"/>
      <c r="R190" s="186"/>
      <c r="T190" s="254" t="s">
        <v>5</v>
      </c>
      <c r="U190" s="255" t="s">
        <v>36</v>
      </c>
      <c r="V190" s="256"/>
      <c r="W190" s="257">
        <f t="shared" si="21"/>
        <v>0</v>
      </c>
      <c r="X190" s="257">
        <v>0</v>
      </c>
      <c r="Y190" s="257">
        <f t="shared" si="22"/>
        <v>0</v>
      </c>
      <c r="Z190" s="257">
        <v>0.01493</v>
      </c>
      <c r="AA190" s="258">
        <f t="shared" si="23"/>
        <v>0.01493</v>
      </c>
      <c r="AR190" s="172" t="s">
        <v>132</v>
      </c>
      <c r="AT190" s="172" t="s">
        <v>118</v>
      </c>
      <c r="AU190" s="172" t="s">
        <v>93</v>
      </c>
      <c r="AY190" s="172" t="s">
        <v>117</v>
      </c>
      <c r="BE190" s="259">
        <f t="shared" si="24"/>
        <v>0</v>
      </c>
      <c r="BF190" s="259">
        <f t="shared" si="25"/>
        <v>0</v>
      </c>
      <c r="BG190" s="259">
        <f t="shared" si="26"/>
        <v>0</v>
      </c>
      <c r="BH190" s="259">
        <f t="shared" si="27"/>
        <v>0</v>
      </c>
      <c r="BI190" s="259">
        <f t="shared" si="28"/>
        <v>0</v>
      </c>
      <c r="BJ190" s="172" t="s">
        <v>16</v>
      </c>
      <c r="BK190" s="259">
        <f t="shared" si="29"/>
        <v>0</v>
      </c>
      <c r="BL190" s="172" t="s">
        <v>132</v>
      </c>
      <c r="BM190" s="172" t="s">
        <v>5234</v>
      </c>
    </row>
    <row r="191" spans="2:65" s="182" customFormat="1" ht="38.25" customHeight="1">
      <c r="B191" s="183"/>
      <c r="C191" s="151" t="s">
        <v>430</v>
      </c>
      <c r="D191" s="151" t="s">
        <v>118</v>
      </c>
      <c r="E191" s="152" t="s">
        <v>5235</v>
      </c>
      <c r="F191" s="341" t="s">
        <v>5236</v>
      </c>
      <c r="G191" s="341"/>
      <c r="H191" s="341"/>
      <c r="I191" s="341"/>
      <c r="J191" s="153" t="s">
        <v>124</v>
      </c>
      <c r="K191" s="154">
        <v>1</v>
      </c>
      <c r="L191" s="342"/>
      <c r="M191" s="342"/>
      <c r="N191" s="343">
        <f t="shared" si="20"/>
        <v>0</v>
      </c>
      <c r="O191" s="343"/>
      <c r="P191" s="343"/>
      <c r="Q191" s="343"/>
      <c r="R191" s="186"/>
      <c r="T191" s="254" t="s">
        <v>5</v>
      </c>
      <c r="U191" s="255" t="s">
        <v>36</v>
      </c>
      <c r="V191" s="256"/>
      <c r="W191" s="257">
        <f t="shared" si="21"/>
        <v>0</v>
      </c>
      <c r="X191" s="257">
        <v>0</v>
      </c>
      <c r="Y191" s="257">
        <f t="shared" si="22"/>
        <v>0</v>
      </c>
      <c r="Z191" s="257">
        <v>0</v>
      </c>
      <c r="AA191" s="258">
        <f t="shared" si="23"/>
        <v>0</v>
      </c>
      <c r="AR191" s="172" t="s">
        <v>132</v>
      </c>
      <c r="AT191" s="172" t="s">
        <v>118</v>
      </c>
      <c r="AU191" s="172" t="s">
        <v>93</v>
      </c>
      <c r="AY191" s="172" t="s">
        <v>117</v>
      </c>
      <c r="BE191" s="259">
        <f t="shared" si="24"/>
        <v>0</v>
      </c>
      <c r="BF191" s="259">
        <f t="shared" si="25"/>
        <v>0</v>
      </c>
      <c r="BG191" s="259">
        <f t="shared" si="26"/>
        <v>0</v>
      </c>
      <c r="BH191" s="259">
        <f t="shared" si="27"/>
        <v>0</v>
      </c>
      <c r="BI191" s="259">
        <f t="shared" si="28"/>
        <v>0</v>
      </c>
      <c r="BJ191" s="172" t="s">
        <v>16</v>
      </c>
      <c r="BK191" s="259">
        <f t="shared" si="29"/>
        <v>0</v>
      </c>
      <c r="BL191" s="172" t="s">
        <v>132</v>
      </c>
      <c r="BM191" s="172" t="s">
        <v>5237</v>
      </c>
    </row>
    <row r="192" spans="2:65" s="182" customFormat="1" ht="38.25" customHeight="1">
      <c r="B192" s="183"/>
      <c r="C192" s="151" t="s">
        <v>434</v>
      </c>
      <c r="D192" s="151" t="s">
        <v>118</v>
      </c>
      <c r="E192" s="152" t="s">
        <v>5238</v>
      </c>
      <c r="F192" s="341" t="s">
        <v>5239</v>
      </c>
      <c r="G192" s="341"/>
      <c r="H192" s="341"/>
      <c r="I192" s="341"/>
      <c r="J192" s="153" t="s">
        <v>124</v>
      </c>
      <c r="K192" s="154">
        <v>1</v>
      </c>
      <c r="L192" s="342"/>
      <c r="M192" s="342"/>
      <c r="N192" s="343">
        <f t="shared" si="20"/>
        <v>0</v>
      </c>
      <c r="O192" s="343"/>
      <c r="P192" s="343"/>
      <c r="Q192" s="343"/>
      <c r="R192" s="186"/>
      <c r="T192" s="254" t="s">
        <v>5</v>
      </c>
      <c r="U192" s="255" t="s">
        <v>36</v>
      </c>
      <c r="V192" s="256"/>
      <c r="W192" s="257">
        <f t="shared" si="21"/>
        <v>0</v>
      </c>
      <c r="X192" s="257">
        <v>0</v>
      </c>
      <c r="Y192" s="257">
        <f t="shared" si="22"/>
        <v>0</v>
      </c>
      <c r="Z192" s="257">
        <v>0</v>
      </c>
      <c r="AA192" s="258">
        <f t="shared" si="23"/>
        <v>0</v>
      </c>
      <c r="AR192" s="172" t="s">
        <v>132</v>
      </c>
      <c r="AT192" s="172" t="s">
        <v>118</v>
      </c>
      <c r="AU192" s="172" t="s">
        <v>93</v>
      </c>
      <c r="AY192" s="172" t="s">
        <v>117</v>
      </c>
      <c r="BE192" s="259">
        <f t="shared" si="24"/>
        <v>0</v>
      </c>
      <c r="BF192" s="259">
        <f t="shared" si="25"/>
        <v>0</v>
      </c>
      <c r="BG192" s="259">
        <f t="shared" si="26"/>
        <v>0</v>
      </c>
      <c r="BH192" s="259">
        <f t="shared" si="27"/>
        <v>0</v>
      </c>
      <c r="BI192" s="259">
        <f t="shared" si="28"/>
        <v>0</v>
      </c>
      <c r="BJ192" s="172" t="s">
        <v>16</v>
      </c>
      <c r="BK192" s="259">
        <f t="shared" si="29"/>
        <v>0</v>
      </c>
      <c r="BL192" s="172" t="s">
        <v>132</v>
      </c>
      <c r="BM192" s="172" t="s">
        <v>5240</v>
      </c>
    </row>
    <row r="193" spans="2:65" s="182" customFormat="1" ht="38.25" customHeight="1">
      <c r="B193" s="183"/>
      <c r="C193" s="151" t="s">
        <v>438</v>
      </c>
      <c r="D193" s="151" t="s">
        <v>118</v>
      </c>
      <c r="E193" s="152" t="s">
        <v>5241</v>
      </c>
      <c r="F193" s="341" t="s">
        <v>5242</v>
      </c>
      <c r="G193" s="341"/>
      <c r="H193" s="341"/>
      <c r="I193" s="341"/>
      <c r="J193" s="153" t="s">
        <v>124</v>
      </c>
      <c r="K193" s="154">
        <v>1</v>
      </c>
      <c r="L193" s="342"/>
      <c r="M193" s="342"/>
      <c r="N193" s="343">
        <f t="shared" si="20"/>
        <v>0</v>
      </c>
      <c r="O193" s="343"/>
      <c r="P193" s="343"/>
      <c r="Q193" s="343"/>
      <c r="R193" s="186"/>
      <c r="T193" s="254" t="s">
        <v>5</v>
      </c>
      <c r="U193" s="255" t="s">
        <v>36</v>
      </c>
      <c r="V193" s="256"/>
      <c r="W193" s="257">
        <f t="shared" si="21"/>
        <v>0</v>
      </c>
      <c r="X193" s="257">
        <v>0</v>
      </c>
      <c r="Y193" s="257">
        <f t="shared" si="22"/>
        <v>0</v>
      </c>
      <c r="Z193" s="257">
        <v>0</v>
      </c>
      <c r="AA193" s="258">
        <f t="shared" si="23"/>
        <v>0</v>
      </c>
      <c r="AR193" s="172" t="s">
        <v>132</v>
      </c>
      <c r="AT193" s="172" t="s">
        <v>118</v>
      </c>
      <c r="AU193" s="172" t="s">
        <v>93</v>
      </c>
      <c r="AY193" s="172" t="s">
        <v>117</v>
      </c>
      <c r="BE193" s="259">
        <f t="shared" si="24"/>
        <v>0</v>
      </c>
      <c r="BF193" s="259">
        <f t="shared" si="25"/>
        <v>0</v>
      </c>
      <c r="BG193" s="259">
        <f t="shared" si="26"/>
        <v>0</v>
      </c>
      <c r="BH193" s="259">
        <f t="shared" si="27"/>
        <v>0</v>
      </c>
      <c r="BI193" s="259">
        <f t="shared" si="28"/>
        <v>0</v>
      </c>
      <c r="BJ193" s="172" t="s">
        <v>16</v>
      </c>
      <c r="BK193" s="259">
        <f t="shared" si="29"/>
        <v>0</v>
      </c>
      <c r="BL193" s="172" t="s">
        <v>132</v>
      </c>
      <c r="BM193" s="172" t="s">
        <v>5243</v>
      </c>
    </row>
    <row r="194" spans="2:65" s="182" customFormat="1" ht="38.25" customHeight="1">
      <c r="B194" s="183"/>
      <c r="C194" s="151" t="s">
        <v>442</v>
      </c>
      <c r="D194" s="151" t="s">
        <v>118</v>
      </c>
      <c r="E194" s="152" t="s">
        <v>5244</v>
      </c>
      <c r="F194" s="341" t="s">
        <v>5245</v>
      </c>
      <c r="G194" s="341"/>
      <c r="H194" s="341"/>
      <c r="I194" s="341"/>
      <c r="J194" s="153" t="s">
        <v>124</v>
      </c>
      <c r="K194" s="154">
        <v>1</v>
      </c>
      <c r="L194" s="342"/>
      <c r="M194" s="342"/>
      <c r="N194" s="343">
        <f t="shared" si="20"/>
        <v>0</v>
      </c>
      <c r="O194" s="343"/>
      <c r="P194" s="343"/>
      <c r="Q194" s="343"/>
      <c r="R194" s="186"/>
      <c r="T194" s="254" t="s">
        <v>5</v>
      </c>
      <c r="U194" s="255" t="s">
        <v>36</v>
      </c>
      <c r="V194" s="256"/>
      <c r="W194" s="257">
        <f t="shared" si="21"/>
        <v>0</v>
      </c>
      <c r="X194" s="257">
        <v>0</v>
      </c>
      <c r="Y194" s="257">
        <f t="shared" si="22"/>
        <v>0</v>
      </c>
      <c r="Z194" s="257">
        <v>0</v>
      </c>
      <c r="AA194" s="258">
        <f t="shared" si="23"/>
        <v>0</v>
      </c>
      <c r="AR194" s="172" t="s">
        <v>132</v>
      </c>
      <c r="AT194" s="172" t="s">
        <v>118</v>
      </c>
      <c r="AU194" s="172" t="s">
        <v>93</v>
      </c>
      <c r="AY194" s="172" t="s">
        <v>117</v>
      </c>
      <c r="BE194" s="259">
        <f t="shared" si="24"/>
        <v>0</v>
      </c>
      <c r="BF194" s="259">
        <f t="shared" si="25"/>
        <v>0</v>
      </c>
      <c r="BG194" s="259">
        <f t="shared" si="26"/>
        <v>0</v>
      </c>
      <c r="BH194" s="259">
        <f t="shared" si="27"/>
        <v>0</v>
      </c>
      <c r="BI194" s="259">
        <f t="shared" si="28"/>
        <v>0</v>
      </c>
      <c r="BJ194" s="172" t="s">
        <v>16</v>
      </c>
      <c r="BK194" s="259">
        <f t="shared" si="29"/>
        <v>0</v>
      </c>
      <c r="BL194" s="172" t="s">
        <v>132</v>
      </c>
      <c r="BM194" s="172" t="s">
        <v>5246</v>
      </c>
    </row>
    <row r="195" spans="2:65" s="182" customFormat="1" ht="16.5" customHeight="1">
      <c r="B195" s="183"/>
      <c r="C195" s="151" t="s">
        <v>446</v>
      </c>
      <c r="D195" s="151" t="s">
        <v>118</v>
      </c>
      <c r="E195" s="152" t="s">
        <v>5247</v>
      </c>
      <c r="F195" s="341" t="s">
        <v>5248</v>
      </c>
      <c r="G195" s="341"/>
      <c r="H195" s="341"/>
      <c r="I195" s="341"/>
      <c r="J195" s="153" t="s">
        <v>142</v>
      </c>
      <c r="K195" s="154">
        <v>50</v>
      </c>
      <c r="L195" s="342"/>
      <c r="M195" s="342"/>
      <c r="N195" s="343">
        <f t="shared" si="20"/>
        <v>0</v>
      </c>
      <c r="O195" s="343"/>
      <c r="P195" s="343"/>
      <c r="Q195" s="343"/>
      <c r="R195" s="186"/>
      <c r="T195" s="254" t="s">
        <v>5</v>
      </c>
      <c r="U195" s="255" t="s">
        <v>36</v>
      </c>
      <c r="V195" s="256"/>
      <c r="W195" s="257">
        <f t="shared" si="21"/>
        <v>0</v>
      </c>
      <c r="X195" s="257">
        <v>0</v>
      </c>
      <c r="Y195" s="257">
        <f t="shared" si="22"/>
        <v>0</v>
      </c>
      <c r="Z195" s="257">
        <v>0.00049</v>
      </c>
      <c r="AA195" s="258">
        <f t="shared" si="23"/>
        <v>0.0245</v>
      </c>
      <c r="AR195" s="172" t="s">
        <v>132</v>
      </c>
      <c r="AT195" s="172" t="s">
        <v>118</v>
      </c>
      <c r="AU195" s="172" t="s">
        <v>93</v>
      </c>
      <c r="AY195" s="172" t="s">
        <v>117</v>
      </c>
      <c r="BE195" s="259">
        <f t="shared" si="24"/>
        <v>0</v>
      </c>
      <c r="BF195" s="259">
        <f t="shared" si="25"/>
        <v>0</v>
      </c>
      <c r="BG195" s="259">
        <f t="shared" si="26"/>
        <v>0</v>
      </c>
      <c r="BH195" s="259">
        <f t="shared" si="27"/>
        <v>0</v>
      </c>
      <c r="BI195" s="259">
        <f t="shared" si="28"/>
        <v>0</v>
      </c>
      <c r="BJ195" s="172" t="s">
        <v>16</v>
      </c>
      <c r="BK195" s="259">
        <f t="shared" si="29"/>
        <v>0</v>
      </c>
      <c r="BL195" s="172" t="s">
        <v>132</v>
      </c>
      <c r="BM195" s="172" t="s">
        <v>5249</v>
      </c>
    </row>
    <row r="196" spans="2:65" s="182" customFormat="1" ht="16.5" customHeight="1">
      <c r="B196" s="183"/>
      <c r="C196" s="151" t="s">
        <v>450</v>
      </c>
      <c r="D196" s="151" t="s">
        <v>118</v>
      </c>
      <c r="E196" s="152" t="s">
        <v>5250</v>
      </c>
      <c r="F196" s="341" t="s">
        <v>5251</v>
      </c>
      <c r="G196" s="341"/>
      <c r="H196" s="341"/>
      <c r="I196" s="341"/>
      <c r="J196" s="153" t="s">
        <v>142</v>
      </c>
      <c r="K196" s="154">
        <v>50</v>
      </c>
      <c r="L196" s="342"/>
      <c r="M196" s="342"/>
      <c r="N196" s="343">
        <f t="shared" si="20"/>
        <v>0</v>
      </c>
      <c r="O196" s="343"/>
      <c r="P196" s="343"/>
      <c r="Q196" s="343"/>
      <c r="R196" s="186"/>
      <c r="T196" s="254" t="s">
        <v>5</v>
      </c>
      <c r="U196" s="255" t="s">
        <v>36</v>
      </c>
      <c r="V196" s="256"/>
      <c r="W196" s="257">
        <f t="shared" si="21"/>
        <v>0</v>
      </c>
      <c r="X196" s="257">
        <v>0</v>
      </c>
      <c r="Y196" s="257">
        <f t="shared" si="22"/>
        <v>0</v>
      </c>
      <c r="Z196" s="257">
        <v>0.00054</v>
      </c>
      <c r="AA196" s="258">
        <f t="shared" si="23"/>
        <v>0.027</v>
      </c>
      <c r="AR196" s="172" t="s">
        <v>132</v>
      </c>
      <c r="AT196" s="172" t="s">
        <v>118</v>
      </c>
      <c r="AU196" s="172" t="s">
        <v>93</v>
      </c>
      <c r="AY196" s="172" t="s">
        <v>117</v>
      </c>
      <c r="BE196" s="259">
        <f t="shared" si="24"/>
        <v>0</v>
      </c>
      <c r="BF196" s="259">
        <f t="shared" si="25"/>
        <v>0</v>
      </c>
      <c r="BG196" s="259">
        <f t="shared" si="26"/>
        <v>0</v>
      </c>
      <c r="BH196" s="259">
        <f t="shared" si="27"/>
        <v>0</v>
      </c>
      <c r="BI196" s="259">
        <f t="shared" si="28"/>
        <v>0</v>
      </c>
      <c r="BJ196" s="172" t="s">
        <v>16</v>
      </c>
      <c r="BK196" s="259">
        <f t="shared" si="29"/>
        <v>0</v>
      </c>
      <c r="BL196" s="172" t="s">
        <v>132</v>
      </c>
      <c r="BM196" s="172" t="s">
        <v>5252</v>
      </c>
    </row>
    <row r="197" spans="2:65" s="182" customFormat="1" ht="16.5" customHeight="1">
      <c r="B197" s="183"/>
      <c r="C197" s="151" t="s">
        <v>454</v>
      </c>
      <c r="D197" s="151" t="s">
        <v>118</v>
      </c>
      <c r="E197" s="152" t="s">
        <v>5253</v>
      </c>
      <c r="F197" s="341" t="s">
        <v>5254</v>
      </c>
      <c r="G197" s="341"/>
      <c r="H197" s="341"/>
      <c r="I197" s="341"/>
      <c r="J197" s="153" t="s">
        <v>161</v>
      </c>
      <c r="K197" s="154">
        <v>30</v>
      </c>
      <c r="L197" s="342"/>
      <c r="M197" s="342"/>
      <c r="N197" s="343">
        <f t="shared" si="20"/>
        <v>0</v>
      </c>
      <c r="O197" s="343"/>
      <c r="P197" s="343"/>
      <c r="Q197" s="343"/>
      <c r="R197" s="186"/>
      <c r="T197" s="254" t="s">
        <v>5</v>
      </c>
      <c r="U197" s="255" t="s">
        <v>36</v>
      </c>
      <c r="V197" s="256"/>
      <c r="W197" s="257">
        <f t="shared" si="21"/>
        <v>0</v>
      </c>
      <c r="X197" s="257">
        <v>9.01E-05</v>
      </c>
      <c r="Y197" s="257">
        <f t="shared" si="22"/>
        <v>0.0027029999999999997</v>
      </c>
      <c r="Z197" s="257">
        <v>0</v>
      </c>
      <c r="AA197" s="258">
        <f t="shared" si="23"/>
        <v>0</v>
      </c>
      <c r="AR197" s="172" t="s">
        <v>132</v>
      </c>
      <c r="AT197" s="172" t="s">
        <v>118</v>
      </c>
      <c r="AU197" s="172" t="s">
        <v>93</v>
      </c>
      <c r="AY197" s="172" t="s">
        <v>117</v>
      </c>
      <c r="BE197" s="259">
        <f t="shared" si="24"/>
        <v>0</v>
      </c>
      <c r="BF197" s="259">
        <f t="shared" si="25"/>
        <v>0</v>
      </c>
      <c r="BG197" s="259">
        <f t="shared" si="26"/>
        <v>0</v>
      </c>
      <c r="BH197" s="259">
        <f t="shared" si="27"/>
        <v>0</v>
      </c>
      <c r="BI197" s="259">
        <f t="shared" si="28"/>
        <v>0</v>
      </c>
      <c r="BJ197" s="172" t="s">
        <v>16</v>
      </c>
      <c r="BK197" s="259">
        <f t="shared" si="29"/>
        <v>0</v>
      </c>
      <c r="BL197" s="172" t="s">
        <v>132</v>
      </c>
      <c r="BM197" s="172" t="s">
        <v>5255</v>
      </c>
    </row>
    <row r="198" spans="2:65" s="182" customFormat="1" ht="16.5" customHeight="1">
      <c r="B198" s="183"/>
      <c r="C198" s="151" t="s">
        <v>458</v>
      </c>
      <c r="D198" s="151" t="s">
        <v>118</v>
      </c>
      <c r="E198" s="152" t="s">
        <v>5256</v>
      </c>
      <c r="F198" s="341" t="s">
        <v>5257</v>
      </c>
      <c r="G198" s="341"/>
      <c r="H198" s="341"/>
      <c r="I198" s="341"/>
      <c r="J198" s="153" t="s">
        <v>161</v>
      </c>
      <c r="K198" s="154">
        <v>30</v>
      </c>
      <c r="L198" s="342"/>
      <c r="M198" s="342"/>
      <c r="N198" s="343">
        <f t="shared" si="20"/>
        <v>0</v>
      </c>
      <c r="O198" s="343"/>
      <c r="P198" s="343"/>
      <c r="Q198" s="343"/>
      <c r="R198" s="186"/>
      <c r="T198" s="254" t="s">
        <v>5</v>
      </c>
      <c r="U198" s="255" t="s">
        <v>36</v>
      </c>
      <c r="V198" s="256"/>
      <c r="W198" s="257">
        <f t="shared" si="21"/>
        <v>0</v>
      </c>
      <c r="X198" s="257">
        <v>0.0001301</v>
      </c>
      <c r="Y198" s="257">
        <f t="shared" si="22"/>
        <v>0.003903</v>
      </c>
      <c r="Z198" s="257">
        <v>0</v>
      </c>
      <c r="AA198" s="258">
        <f t="shared" si="23"/>
        <v>0</v>
      </c>
      <c r="AR198" s="172" t="s">
        <v>132</v>
      </c>
      <c r="AT198" s="172" t="s">
        <v>118</v>
      </c>
      <c r="AU198" s="172" t="s">
        <v>93</v>
      </c>
      <c r="AY198" s="172" t="s">
        <v>117</v>
      </c>
      <c r="BE198" s="259">
        <f t="shared" si="24"/>
        <v>0</v>
      </c>
      <c r="BF198" s="259">
        <f t="shared" si="25"/>
        <v>0</v>
      </c>
      <c r="BG198" s="259">
        <f t="shared" si="26"/>
        <v>0</v>
      </c>
      <c r="BH198" s="259">
        <f t="shared" si="27"/>
        <v>0</v>
      </c>
      <c r="BI198" s="259">
        <f t="shared" si="28"/>
        <v>0</v>
      </c>
      <c r="BJ198" s="172" t="s">
        <v>16</v>
      </c>
      <c r="BK198" s="259">
        <f t="shared" si="29"/>
        <v>0</v>
      </c>
      <c r="BL198" s="172" t="s">
        <v>132</v>
      </c>
      <c r="BM198" s="172" t="s">
        <v>5258</v>
      </c>
    </row>
    <row r="199" spans="2:65" s="182" customFormat="1" ht="16.5" customHeight="1">
      <c r="B199" s="183"/>
      <c r="C199" s="151" t="s">
        <v>462</v>
      </c>
      <c r="D199" s="151" t="s">
        <v>118</v>
      </c>
      <c r="E199" s="152" t="s">
        <v>5259</v>
      </c>
      <c r="F199" s="341" t="s">
        <v>5260</v>
      </c>
      <c r="G199" s="341"/>
      <c r="H199" s="341"/>
      <c r="I199" s="341"/>
      <c r="J199" s="153" t="s">
        <v>161</v>
      </c>
      <c r="K199" s="154">
        <v>30</v>
      </c>
      <c r="L199" s="342"/>
      <c r="M199" s="342"/>
      <c r="N199" s="343">
        <f t="shared" si="20"/>
        <v>0</v>
      </c>
      <c r="O199" s="343"/>
      <c r="P199" s="343"/>
      <c r="Q199" s="343"/>
      <c r="R199" s="186"/>
      <c r="T199" s="254" t="s">
        <v>5</v>
      </c>
      <c r="U199" s="255" t="s">
        <v>36</v>
      </c>
      <c r="V199" s="256"/>
      <c r="W199" s="257">
        <f t="shared" si="21"/>
        <v>0</v>
      </c>
      <c r="X199" s="257">
        <v>0</v>
      </c>
      <c r="Y199" s="257">
        <f t="shared" si="22"/>
        <v>0</v>
      </c>
      <c r="Z199" s="257">
        <v>0</v>
      </c>
      <c r="AA199" s="258">
        <f t="shared" si="23"/>
        <v>0</v>
      </c>
      <c r="AR199" s="172" t="s">
        <v>132</v>
      </c>
      <c r="AT199" s="172" t="s">
        <v>118</v>
      </c>
      <c r="AU199" s="172" t="s">
        <v>93</v>
      </c>
      <c r="AY199" s="172" t="s">
        <v>117</v>
      </c>
      <c r="BE199" s="259">
        <f t="shared" si="24"/>
        <v>0</v>
      </c>
      <c r="BF199" s="259">
        <f t="shared" si="25"/>
        <v>0</v>
      </c>
      <c r="BG199" s="259">
        <f t="shared" si="26"/>
        <v>0</v>
      </c>
      <c r="BH199" s="259">
        <f t="shared" si="27"/>
        <v>0</v>
      </c>
      <c r="BI199" s="259">
        <f t="shared" si="28"/>
        <v>0</v>
      </c>
      <c r="BJ199" s="172" t="s">
        <v>16</v>
      </c>
      <c r="BK199" s="259">
        <f t="shared" si="29"/>
        <v>0</v>
      </c>
      <c r="BL199" s="172" t="s">
        <v>132</v>
      </c>
      <c r="BM199" s="172" t="s">
        <v>5261</v>
      </c>
    </row>
    <row r="200" spans="2:65" s="182" customFormat="1" ht="25.5" customHeight="1">
      <c r="B200" s="183"/>
      <c r="C200" s="151" t="s">
        <v>466</v>
      </c>
      <c r="D200" s="151" t="s">
        <v>118</v>
      </c>
      <c r="E200" s="152" t="s">
        <v>5262</v>
      </c>
      <c r="F200" s="341" t="s">
        <v>5263</v>
      </c>
      <c r="G200" s="341"/>
      <c r="H200" s="341"/>
      <c r="I200" s="341"/>
      <c r="J200" s="153" t="s">
        <v>161</v>
      </c>
      <c r="K200" s="154">
        <v>1</v>
      </c>
      <c r="L200" s="342"/>
      <c r="M200" s="342"/>
      <c r="N200" s="343">
        <f t="shared" si="20"/>
        <v>0</v>
      </c>
      <c r="O200" s="343"/>
      <c r="P200" s="343"/>
      <c r="Q200" s="343"/>
      <c r="R200" s="186"/>
      <c r="T200" s="254" t="s">
        <v>5</v>
      </c>
      <c r="U200" s="255" t="s">
        <v>36</v>
      </c>
      <c r="V200" s="256"/>
      <c r="W200" s="257">
        <f t="shared" si="21"/>
        <v>0</v>
      </c>
      <c r="X200" s="257">
        <v>9.01E-05</v>
      </c>
      <c r="Y200" s="257">
        <f t="shared" si="22"/>
        <v>9.01E-05</v>
      </c>
      <c r="Z200" s="257">
        <v>0</v>
      </c>
      <c r="AA200" s="258">
        <f t="shared" si="23"/>
        <v>0</v>
      </c>
      <c r="AR200" s="172" t="s">
        <v>132</v>
      </c>
      <c r="AT200" s="172" t="s">
        <v>118</v>
      </c>
      <c r="AU200" s="172" t="s">
        <v>93</v>
      </c>
      <c r="AY200" s="172" t="s">
        <v>117</v>
      </c>
      <c r="BE200" s="259">
        <f t="shared" si="24"/>
        <v>0</v>
      </c>
      <c r="BF200" s="259">
        <f t="shared" si="25"/>
        <v>0</v>
      </c>
      <c r="BG200" s="259">
        <f t="shared" si="26"/>
        <v>0</v>
      </c>
      <c r="BH200" s="259">
        <f t="shared" si="27"/>
        <v>0</v>
      </c>
      <c r="BI200" s="259">
        <f t="shared" si="28"/>
        <v>0</v>
      </c>
      <c r="BJ200" s="172" t="s">
        <v>16</v>
      </c>
      <c r="BK200" s="259">
        <f t="shared" si="29"/>
        <v>0</v>
      </c>
      <c r="BL200" s="172" t="s">
        <v>132</v>
      </c>
      <c r="BM200" s="172" t="s">
        <v>5264</v>
      </c>
    </row>
    <row r="201" spans="2:65" s="182" customFormat="1" ht="25.5" customHeight="1">
      <c r="B201" s="183"/>
      <c r="C201" s="151" t="s">
        <v>470</v>
      </c>
      <c r="D201" s="151" t="s">
        <v>118</v>
      </c>
      <c r="E201" s="152" t="s">
        <v>5265</v>
      </c>
      <c r="F201" s="341" t="s">
        <v>5266</v>
      </c>
      <c r="G201" s="341"/>
      <c r="H201" s="341"/>
      <c r="I201" s="341"/>
      <c r="J201" s="153" t="s">
        <v>161</v>
      </c>
      <c r="K201" s="154">
        <v>1</v>
      </c>
      <c r="L201" s="342"/>
      <c r="M201" s="342"/>
      <c r="N201" s="343">
        <f t="shared" si="20"/>
        <v>0</v>
      </c>
      <c r="O201" s="343"/>
      <c r="P201" s="343"/>
      <c r="Q201" s="343"/>
      <c r="R201" s="186"/>
      <c r="T201" s="254" t="s">
        <v>5</v>
      </c>
      <c r="U201" s="255" t="s">
        <v>36</v>
      </c>
      <c r="V201" s="256"/>
      <c r="W201" s="257">
        <f t="shared" si="21"/>
        <v>0</v>
      </c>
      <c r="X201" s="257">
        <v>9.01E-05</v>
      </c>
      <c r="Y201" s="257">
        <f t="shared" si="22"/>
        <v>9.01E-05</v>
      </c>
      <c r="Z201" s="257">
        <v>0</v>
      </c>
      <c r="AA201" s="258">
        <f t="shared" si="23"/>
        <v>0</v>
      </c>
      <c r="AR201" s="172" t="s">
        <v>132</v>
      </c>
      <c r="AT201" s="172" t="s">
        <v>118</v>
      </c>
      <c r="AU201" s="172" t="s">
        <v>93</v>
      </c>
      <c r="AY201" s="172" t="s">
        <v>117</v>
      </c>
      <c r="BE201" s="259">
        <f t="shared" si="24"/>
        <v>0</v>
      </c>
      <c r="BF201" s="259">
        <f t="shared" si="25"/>
        <v>0</v>
      </c>
      <c r="BG201" s="259">
        <f t="shared" si="26"/>
        <v>0</v>
      </c>
      <c r="BH201" s="259">
        <f t="shared" si="27"/>
        <v>0</v>
      </c>
      <c r="BI201" s="259">
        <f t="shared" si="28"/>
        <v>0</v>
      </c>
      <c r="BJ201" s="172" t="s">
        <v>16</v>
      </c>
      <c r="BK201" s="259">
        <f t="shared" si="29"/>
        <v>0</v>
      </c>
      <c r="BL201" s="172" t="s">
        <v>132</v>
      </c>
      <c r="BM201" s="172" t="s">
        <v>5267</v>
      </c>
    </row>
    <row r="202" spans="2:65" s="182" customFormat="1" ht="16.5" customHeight="1">
      <c r="B202" s="183"/>
      <c r="C202" s="151" t="s">
        <v>474</v>
      </c>
      <c r="D202" s="151" t="s">
        <v>118</v>
      </c>
      <c r="E202" s="152" t="s">
        <v>5268</v>
      </c>
      <c r="F202" s="341" t="s">
        <v>5269</v>
      </c>
      <c r="G202" s="341"/>
      <c r="H202" s="341"/>
      <c r="I202" s="341"/>
      <c r="J202" s="153" t="s">
        <v>161</v>
      </c>
      <c r="K202" s="154">
        <v>50</v>
      </c>
      <c r="L202" s="342"/>
      <c r="M202" s="342"/>
      <c r="N202" s="343">
        <f t="shared" si="20"/>
        <v>0</v>
      </c>
      <c r="O202" s="343"/>
      <c r="P202" s="343"/>
      <c r="Q202" s="343"/>
      <c r="R202" s="186"/>
      <c r="T202" s="254" t="s">
        <v>5</v>
      </c>
      <c r="U202" s="255" t="s">
        <v>36</v>
      </c>
      <c r="V202" s="256"/>
      <c r="W202" s="257">
        <f t="shared" si="21"/>
        <v>0</v>
      </c>
      <c r="X202" s="257">
        <v>0</v>
      </c>
      <c r="Y202" s="257">
        <f t="shared" si="22"/>
        <v>0</v>
      </c>
      <c r="Z202" s="257">
        <v>0.00156</v>
      </c>
      <c r="AA202" s="258">
        <f t="shared" si="23"/>
        <v>0.078</v>
      </c>
      <c r="AR202" s="172" t="s">
        <v>132</v>
      </c>
      <c r="AT202" s="172" t="s">
        <v>118</v>
      </c>
      <c r="AU202" s="172" t="s">
        <v>93</v>
      </c>
      <c r="AY202" s="172" t="s">
        <v>117</v>
      </c>
      <c r="BE202" s="259">
        <f t="shared" si="24"/>
        <v>0</v>
      </c>
      <c r="BF202" s="259">
        <f t="shared" si="25"/>
        <v>0</v>
      </c>
      <c r="BG202" s="259">
        <f t="shared" si="26"/>
        <v>0</v>
      </c>
      <c r="BH202" s="259">
        <f t="shared" si="27"/>
        <v>0</v>
      </c>
      <c r="BI202" s="259">
        <f t="shared" si="28"/>
        <v>0</v>
      </c>
      <c r="BJ202" s="172" t="s">
        <v>16</v>
      </c>
      <c r="BK202" s="259">
        <f t="shared" si="29"/>
        <v>0</v>
      </c>
      <c r="BL202" s="172" t="s">
        <v>132</v>
      </c>
      <c r="BM202" s="172" t="s">
        <v>5270</v>
      </c>
    </row>
    <row r="203" spans="2:65" s="182" customFormat="1" ht="25.5" customHeight="1">
      <c r="B203" s="183"/>
      <c r="C203" s="151" t="s">
        <v>478</v>
      </c>
      <c r="D203" s="151" t="s">
        <v>118</v>
      </c>
      <c r="E203" s="152" t="s">
        <v>5271</v>
      </c>
      <c r="F203" s="341" t="s">
        <v>5272</v>
      </c>
      <c r="G203" s="341"/>
      <c r="H203" s="341"/>
      <c r="I203" s="341"/>
      <c r="J203" s="153" t="s">
        <v>161</v>
      </c>
      <c r="K203" s="154">
        <v>50</v>
      </c>
      <c r="L203" s="342"/>
      <c r="M203" s="342"/>
      <c r="N203" s="343">
        <f t="shared" si="20"/>
        <v>0</v>
      </c>
      <c r="O203" s="343"/>
      <c r="P203" s="343"/>
      <c r="Q203" s="343"/>
      <c r="R203" s="186"/>
      <c r="T203" s="254" t="s">
        <v>5</v>
      </c>
      <c r="U203" s="255" t="s">
        <v>36</v>
      </c>
      <c r="V203" s="256"/>
      <c r="W203" s="257">
        <f t="shared" si="21"/>
        <v>0</v>
      </c>
      <c r="X203" s="257">
        <v>0</v>
      </c>
      <c r="Y203" s="257">
        <f t="shared" si="22"/>
        <v>0</v>
      </c>
      <c r="Z203" s="257">
        <v>0.00086</v>
      </c>
      <c r="AA203" s="258">
        <f t="shared" si="23"/>
        <v>0.043</v>
      </c>
      <c r="AR203" s="172" t="s">
        <v>132</v>
      </c>
      <c r="AT203" s="172" t="s">
        <v>118</v>
      </c>
      <c r="AU203" s="172" t="s">
        <v>93</v>
      </c>
      <c r="AY203" s="172" t="s">
        <v>117</v>
      </c>
      <c r="BE203" s="259">
        <f t="shared" si="24"/>
        <v>0</v>
      </c>
      <c r="BF203" s="259">
        <f t="shared" si="25"/>
        <v>0</v>
      </c>
      <c r="BG203" s="259">
        <f t="shared" si="26"/>
        <v>0</v>
      </c>
      <c r="BH203" s="259">
        <f t="shared" si="27"/>
        <v>0</v>
      </c>
      <c r="BI203" s="259">
        <f t="shared" si="28"/>
        <v>0</v>
      </c>
      <c r="BJ203" s="172" t="s">
        <v>16</v>
      </c>
      <c r="BK203" s="259">
        <f t="shared" si="29"/>
        <v>0</v>
      </c>
      <c r="BL203" s="172" t="s">
        <v>132</v>
      </c>
      <c r="BM203" s="172" t="s">
        <v>5273</v>
      </c>
    </row>
    <row r="204" spans="2:65" s="182" customFormat="1" ht="25.5" customHeight="1">
      <c r="B204" s="183"/>
      <c r="C204" s="151" t="s">
        <v>482</v>
      </c>
      <c r="D204" s="151" t="s">
        <v>118</v>
      </c>
      <c r="E204" s="152" t="s">
        <v>5274</v>
      </c>
      <c r="F204" s="341" t="s">
        <v>5275</v>
      </c>
      <c r="G204" s="341"/>
      <c r="H204" s="341"/>
      <c r="I204" s="341"/>
      <c r="J204" s="153" t="s">
        <v>161</v>
      </c>
      <c r="K204" s="154">
        <v>1</v>
      </c>
      <c r="L204" s="342"/>
      <c r="M204" s="342"/>
      <c r="N204" s="343">
        <f t="shared" si="20"/>
        <v>0</v>
      </c>
      <c r="O204" s="343"/>
      <c r="P204" s="343"/>
      <c r="Q204" s="343"/>
      <c r="R204" s="186"/>
      <c r="T204" s="254" t="s">
        <v>5</v>
      </c>
      <c r="U204" s="255" t="s">
        <v>36</v>
      </c>
      <c r="V204" s="256"/>
      <c r="W204" s="257">
        <f t="shared" si="21"/>
        <v>0</v>
      </c>
      <c r="X204" s="257">
        <v>0</v>
      </c>
      <c r="Y204" s="257">
        <f t="shared" si="22"/>
        <v>0</v>
      </c>
      <c r="Z204" s="257">
        <v>0.00176</v>
      </c>
      <c r="AA204" s="258">
        <f t="shared" si="23"/>
        <v>0.00176</v>
      </c>
      <c r="AR204" s="172" t="s">
        <v>132</v>
      </c>
      <c r="AT204" s="172" t="s">
        <v>118</v>
      </c>
      <c r="AU204" s="172" t="s">
        <v>93</v>
      </c>
      <c r="AY204" s="172" t="s">
        <v>117</v>
      </c>
      <c r="BE204" s="259">
        <f t="shared" si="24"/>
        <v>0</v>
      </c>
      <c r="BF204" s="259">
        <f t="shared" si="25"/>
        <v>0</v>
      </c>
      <c r="BG204" s="259">
        <f t="shared" si="26"/>
        <v>0</v>
      </c>
      <c r="BH204" s="259">
        <f t="shared" si="27"/>
        <v>0</v>
      </c>
      <c r="BI204" s="259">
        <f t="shared" si="28"/>
        <v>0</v>
      </c>
      <c r="BJ204" s="172" t="s">
        <v>16</v>
      </c>
      <c r="BK204" s="259">
        <f t="shared" si="29"/>
        <v>0</v>
      </c>
      <c r="BL204" s="172" t="s">
        <v>132</v>
      </c>
      <c r="BM204" s="172" t="s">
        <v>5276</v>
      </c>
    </row>
    <row r="205" spans="2:65" s="182" customFormat="1" ht="25.5" customHeight="1">
      <c r="B205" s="183"/>
      <c r="C205" s="151" t="s">
        <v>486</v>
      </c>
      <c r="D205" s="151" t="s">
        <v>118</v>
      </c>
      <c r="E205" s="152" t="s">
        <v>5277</v>
      </c>
      <c r="F205" s="341" t="s">
        <v>5278</v>
      </c>
      <c r="G205" s="341"/>
      <c r="H205" s="341"/>
      <c r="I205" s="341"/>
      <c r="J205" s="153" t="s">
        <v>142</v>
      </c>
      <c r="K205" s="154">
        <v>50</v>
      </c>
      <c r="L205" s="342"/>
      <c r="M205" s="342"/>
      <c r="N205" s="343">
        <f t="shared" si="20"/>
        <v>0</v>
      </c>
      <c r="O205" s="343"/>
      <c r="P205" s="343"/>
      <c r="Q205" s="343"/>
      <c r="R205" s="186"/>
      <c r="T205" s="254" t="s">
        <v>5</v>
      </c>
      <c r="U205" s="255" t="s">
        <v>36</v>
      </c>
      <c r="V205" s="256"/>
      <c r="W205" s="257">
        <f t="shared" si="21"/>
        <v>0</v>
      </c>
      <c r="X205" s="257">
        <v>0.0001601</v>
      </c>
      <c r="Y205" s="257">
        <f t="shared" si="22"/>
        <v>0.008005</v>
      </c>
      <c r="Z205" s="257">
        <v>0</v>
      </c>
      <c r="AA205" s="258">
        <f t="shared" si="23"/>
        <v>0</v>
      </c>
      <c r="AR205" s="172" t="s">
        <v>132</v>
      </c>
      <c r="AT205" s="172" t="s">
        <v>118</v>
      </c>
      <c r="AU205" s="172" t="s">
        <v>93</v>
      </c>
      <c r="AY205" s="172" t="s">
        <v>117</v>
      </c>
      <c r="BE205" s="259">
        <f t="shared" si="24"/>
        <v>0</v>
      </c>
      <c r="BF205" s="259">
        <f t="shared" si="25"/>
        <v>0</v>
      </c>
      <c r="BG205" s="259">
        <f t="shared" si="26"/>
        <v>0</v>
      </c>
      <c r="BH205" s="259">
        <f t="shared" si="27"/>
        <v>0</v>
      </c>
      <c r="BI205" s="259">
        <f t="shared" si="28"/>
        <v>0</v>
      </c>
      <c r="BJ205" s="172" t="s">
        <v>16</v>
      </c>
      <c r="BK205" s="259">
        <f t="shared" si="29"/>
        <v>0</v>
      </c>
      <c r="BL205" s="172" t="s">
        <v>132</v>
      </c>
      <c r="BM205" s="172" t="s">
        <v>5279</v>
      </c>
    </row>
    <row r="206" spans="2:65" s="182" customFormat="1" ht="25.5" customHeight="1">
      <c r="B206" s="183"/>
      <c r="C206" s="151" t="s">
        <v>490</v>
      </c>
      <c r="D206" s="151" t="s">
        <v>118</v>
      </c>
      <c r="E206" s="152" t="s">
        <v>5280</v>
      </c>
      <c r="F206" s="341" t="s">
        <v>5281</v>
      </c>
      <c r="G206" s="341"/>
      <c r="H206" s="341"/>
      <c r="I206" s="341"/>
      <c r="J206" s="153" t="s">
        <v>142</v>
      </c>
      <c r="K206" s="154">
        <v>1</v>
      </c>
      <c r="L206" s="342"/>
      <c r="M206" s="342"/>
      <c r="N206" s="343">
        <f t="shared" si="20"/>
        <v>0</v>
      </c>
      <c r="O206" s="343"/>
      <c r="P206" s="343"/>
      <c r="Q206" s="343"/>
      <c r="R206" s="186"/>
      <c r="T206" s="254" t="s">
        <v>5</v>
      </c>
      <c r="U206" s="255" t="s">
        <v>36</v>
      </c>
      <c r="V206" s="256"/>
      <c r="W206" s="257">
        <f t="shared" si="21"/>
        <v>0</v>
      </c>
      <c r="X206" s="257">
        <v>0.0001601</v>
      </c>
      <c r="Y206" s="257">
        <f t="shared" si="22"/>
        <v>0.0001601</v>
      </c>
      <c r="Z206" s="257">
        <v>0</v>
      </c>
      <c r="AA206" s="258">
        <f t="shared" si="23"/>
        <v>0</v>
      </c>
      <c r="AR206" s="172" t="s">
        <v>132</v>
      </c>
      <c r="AT206" s="172" t="s">
        <v>118</v>
      </c>
      <c r="AU206" s="172" t="s">
        <v>93</v>
      </c>
      <c r="AY206" s="172" t="s">
        <v>117</v>
      </c>
      <c r="BE206" s="259">
        <f t="shared" si="24"/>
        <v>0</v>
      </c>
      <c r="BF206" s="259">
        <f t="shared" si="25"/>
        <v>0</v>
      </c>
      <c r="BG206" s="259">
        <f t="shared" si="26"/>
        <v>0</v>
      </c>
      <c r="BH206" s="259">
        <f t="shared" si="27"/>
        <v>0</v>
      </c>
      <c r="BI206" s="259">
        <f t="shared" si="28"/>
        <v>0</v>
      </c>
      <c r="BJ206" s="172" t="s">
        <v>16</v>
      </c>
      <c r="BK206" s="259">
        <f t="shared" si="29"/>
        <v>0</v>
      </c>
      <c r="BL206" s="172" t="s">
        <v>132</v>
      </c>
      <c r="BM206" s="172" t="s">
        <v>5282</v>
      </c>
    </row>
    <row r="207" spans="2:65" s="182" customFormat="1" ht="25.5" customHeight="1">
      <c r="B207" s="183"/>
      <c r="C207" s="151" t="s">
        <v>494</v>
      </c>
      <c r="D207" s="151" t="s">
        <v>118</v>
      </c>
      <c r="E207" s="152" t="s">
        <v>5283</v>
      </c>
      <c r="F207" s="341" t="s">
        <v>5284</v>
      </c>
      <c r="G207" s="341"/>
      <c r="H207" s="341"/>
      <c r="I207" s="341"/>
      <c r="J207" s="153" t="s">
        <v>142</v>
      </c>
      <c r="K207" s="154">
        <v>50</v>
      </c>
      <c r="L207" s="342"/>
      <c r="M207" s="342"/>
      <c r="N207" s="343">
        <f t="shared" si="20"/>
        <v>0</v>
      </c>
      <c r="O207" s="343"/>
      <c r="P207" s="343"/>
      <c r="Q207" s="343"/>
      <c r="R207" s="186"/>
      <c r="T207" s="254" t="s">
        <v>5</v>
      </c>
      <c r="U207" s="255" t="s">
        <v>36</v>
      </c>
      <c r="V207" s="256"/>
      <c r="W207" s="257">
        <f t="shared" si="21"/>
        <v>0</v>
      </c>
      <c r="X207" s="257">
        <v>0</v>
      </c>
      <c r="Y207" s="257">
        <f t="shared" si="22"/>
        <v>0</v>
      </c>
      <c r="Z207" s="257">
        <v>0</v>
      </c>
      <c r="AA207" s="258">
        <f t="shared" si="23"/>
        <v>0</v>
      </c>
      <c r="AR207" s="172" t="s">
        <v>132</v>
      </c>
      <c r="AT207" s="172" t="s">
        <v>118</v>
      </c>
      <c r="AU207" s="172" t="s">
        <v>93</v>
      </c>
      <c r="AY207" s="172" t="s">
        <v>117</v>
      </c>
      <c r="BE207" s="259">
        <f t="shared" si="24"/>
        <v>0</v>
      </c>
      <c r="BF207" s="259">
        <f t="shared" si="25"/>
        <v>0</v>
      </c>
      <c r="BG207" s="259">
        <f t="shared" si="26"/>
        <v>0</v>
      </c>
      <c r="BH207" s="259">
        <f t="shared" si="27"/>
        <v>0</v>
      </c>
      <c r="BI207" s="259">
        <f t="shared" si="28"/>
        <v>0</v>
      </c>
      <c r="BJ207" s="172" t="s">
        <v>16</v>
      </c>
      <c r="BK207" s="259">
        <f t="shared" si="29"/>
        <v>0</v>
      </c>
      <c r="BL207" s="172" t="s">
        <v>132</v>
      </c>
      <c r="BM207" s="172" t="s">
        <v>5285</v>
      </c>
    </row>
    <row r="208" spans="2:65" s="182" customFormat="1" ht="25.5" customHeight="1">
      <c r="B208" s="183"/>
      <c r="C208" s="151" t="s">
        <v>498</v>
      </c>
      <c r="D208" s="151" t="s">
        <v>118</v>
      </c>
      <c r="E208" s="152" t="s">
        <v>5286</v>
      </c>
      <c r="F208" s="341" t="s">
        <v>5287</v>
      </c>
      <c r="G208" s="341"/>
      <c r="H208" s="341"/>
      <c r="I208" s="341"/>
      <c r="J208" s="153" t="s">
        <v>142</v>
      </c>
      <c r="K208" s="154">
        <v>1</v>
      </c>
      <c r="L208" s="342"/>
      <c r="M208" s="342"/>
      <c r="N208" s="343">
        <f t="shared" si="20"/>
        <v>0</v>
      </c>
      <c r="O208" s="343"/>
      <c r="P208" s="343"/>
      <c r="Q208" s="343"/>
      <c r="R208" s="186"/>
      <c r="T208" s="254" t="s">
        <v>5</v>
      </c>
      <c r="U208" s="255" t="s">
        <v>36</v>
      </c>
      <c r="V208" s="256"/>
      <c r="W208" s="257">
        <f t="shared" si="21"/>
        <v>0</v>
      </c>
      <c r="X208" s="257">
        <v>4.01E-05</v>
      </c>
      <c r="Y208" s="257">
        <f t="shared" si="22"/>
        <v>4.01E-05</v>
      </c>
      <c r="Z208" s="257">
        <v>0</v>
      </c>
      <c r="AA208" s="258">
        <f t="shared" si="23"/>
        <v>0</v>
      </c>
      <c r="AR208" s="172" t="s">
        <v>132</v>
      </c>
      <c r="AT208" s="172" t="s">
        <v>118</v>
      </c>
      <c r="AU208" s="172" t="s">
        <v>93</v>
      </c>
      <c r="AY208" s="172" t="s">
        <v>117</v>
      </c>
      <c r="BE208" s="259">
        <f t="shared" si="24"/>
        <v>0</v>
      </c>
      <c r="BF208" s="259">
        <f t="shared" si="25"/>
        <v>0</v>
      </c>
      <c r="BG208" s="259">
        <f t="shared" si="26"/>
        <v>0</v>
      </c>
      <c r="BH208" s="259">
        <f t="shared" si="27"/>
        <v>0</v>
      </c>
      <c r="BI208" s="259">
        <f t="shared" si="28"/>
        <v>0</v>
      </c>
      <c r="BJ208" s="172" t="s">
        <v>16</v>
      </c>
      <c r="BK208" s="259">
        <f t="shared" si="29"/>
        <v>0</v>
      </c>
      <c r="BL208" s="172" t="s">
        <v>132</v>
      </c>
      <c r="BM208" s="172" t="s">
        <v>5288</v>
      </c>
    </row>
    <row r="209" spans="2:65" s="182" customFormat="1" ht="25.5" customHeight="1">
      <c r="B209" s="183"/>
      <c r="C209" s="151" t="s">
        <v>502</v>
      </c>
      <c r="D209" s="151" t="s">
        <v>118</v>
      </c>
      <c r="E209" s="152" t="s">
        <v>5289</v>
      </c>
      <c r="F209" s="341" t="s">
        <v>5290</v>
      </c>
      <c r="G209" s="341"/>
      <c r="H209" s="341"/>
      <c r="I209" s="341"/>
      <c r="J209" s="153" t="s">
        <v>142</v>
      </c>
      <c r="K209" s="154">
        <v>30</v>
      </c>
      <c r="L209" s="342"/>
      <c r="M209" s="342"/>
      <c r="N209" s="343">
        <f t="shared" si="20"/>
        <v>0</v>
      </c>
      <c r="O209" s="343"/>
      <c r="P209" s="343"/>
      <c r="Q209" s="343"/>
      <c r="R209" s="186"/>
      <c r="T209" s="254" t="s">
        <v>5</v>
      </c>
      <c r="U209" s="255" t="s">
        <v>36</v>
      </c>
      <c r="V209" s="256"/>
      <c r="W209" s="257">
        <f t="shared" si="21"/>
        <v>0</v>
      </c>
      <c r="X209" s="257">
        <v>0.0001601</v>
      </c>
      <c r="Y209" s="257">
        <f t="shared" si="22"/>
        <v>0.004803</v>
      </c>
      <c r="Z209" s="257">
        <v>0</v>
      </c>
      <c r="AA209" s="258">
        <f t="shared" si="23"/>
        <v>0</v>
      </c>
      <c r="AR209" s="172" t="s">
        <v>132</v>
      </c>
      <c r="AT209" s="172" t="s">
        <v>118</v>
      </c>
      <c r="AU209" s="172" t="s">
        <v>93</v>
      </c>
      <c r="AY209" s="172" t="s">
        <v>117</v>
      </c>
      <c r="BE209" s="259">
        <f t="shared" si="24"/>
        <v>0</v>
      </c>
      <c r="BF209" s="259">
        <f t="shared" si="25"/>
        <v>0</v>
      </c>
      <c r="BG209" s="259">
        <f t="shared" si="26"/>
        <v>0</v>
      </c>
      <c r="BH209" s="259">
        <f t="shared" si="27"/>
        <v>0</v>
      </c>
      <c r="BI209" s="259">
        <f t="shared" si="28"/>
        <v>0</v>
      </c>
      <c r="BJ209" s="172" t="s">
        <v>16</v>
      </c>
      <c r="BK209" s="259">
        <f t="shared" si="29"/>
        <v>0</v>
      </c>
      <c r="BL209" s="172" t="s">
        <v>132</v>
      </c>
      <c r="BM209" s="172" t="s">
        <v>5291</v>
      </c>
    </row>
    <row r="210" spans="2:65" s="182" customFormat="1" ht="25.5" customHeight="1">
      <c r="B210" s="183"/>
      <c r="C210" s="151" t="s">
        <v>506</v>
      </c>
      <c r="D210" s="151" t="s">
        <v>118</v>
      </c>
      <c r="E210" s="152" t="s">
        <v>5292</v>
      </c>
      <c r="F210" s="341" t="s">
        <v>5293</v>
      </c>
      <c r="G210" s="341"/>
      <c r="H210" s="341"/>
      <c r="I210" s="341"/>
      <c r="J210" s="153" t="s">
        <v>142</v>
      </c>
      <c r="K210" s="154">
        <v>1</v>
      </c>
      <c r="L210" s="342"/>
      <c r="M210" s="342"/>
      <c r="N210" s="343">
        <f aca="true" t="shared" si="30" ref="N210:N241">ROUND(L210*K210,2)</f>
        <v>0</v>
      </c>
      <c r="O210" s="343"/>
      <c r="P210" s="343"/>
      <c r="Q210" s="343"/>
      <c r="R210" s="186"/>
      <c r="T210" s="254" t="s">
        <v>5</v>
      </c>
      <c r="U210" s="255" t="s">
        <v>36</v>
      </c>
      <c r="V210" s="256"/>
      <c r="W210" s="257">
        <f aca="true" t="shared" si="31" ref="W210:W241">V210*K210</f>
        <v>0</v>
      </c>
      <c r="X210" s="257">
        <v>0.0001601</v>
      </c>
      <c r="Y210" s="257">
        <f aca="true" t="shared" si="32" ref="Y210:Y241">X210*K210</f>
        <v>0.0001601</v>
      </c>
      <c r="Z210" s="257">
        <v>0</v>
      </c>
      <c r="AA210" s="258">
        <f aca="true" t="shared" si="33" ref="AA210:AA241">Z210*K210</f>
        <v>0</v>
      </c>
      <c r="AR210" s="172" t="s">
        <v>132</v>
      </c>
      <c r="AT210" s="172" t="s">
        <v>118</v>
      </c>
      <c r="AU210" s="172" t="s">
        <v>93</v>
      </c>
      <c r="AY210" s="172" t="s">
        <v>117</v>
      </c>
      <c r="BE210" s="259">
        <f aca="true" t="shared" si="34" ref="BE210:BE241">IF(U210="základní",N210,0)</f>
        <v>0</v>
      </c>
      <c r="BF210" s="259">
        <f aca="true" t="shared" si="35" ref="BF210:BF241">IF(U210="snížená",N210,0)</f>
        <v>0</v>
      </c>
      <c r="BG210" s="259">
        <f aca="true" t="shared" si="36" ref="BG210:BG241">IF(U210="zákl. přenesená",N210,0)</f>
        <v>0</v>
      </c>
      <c r="BH210" s="259">
        <f aca="true" t="shared" si="37" ref="BH210:BH241">IF(U210="sníž. přenesená",N210,0)</f>
        <v>0</v>
      </c>
      <c r="BI210" s="259">
        <f aca="true" t="shared" si="38" ref="BI210:BI241">IF(U210="nulová",N210,0)</f>
        <v>0</v>
      </c>
      <c r="BJ210" s="172" t="s">
        <v>16</v>
      </c>
      <c r="BK210" s="259">
        <f aca="true" t="shared" si="39" ref="BK210:BK241">ROUND(L210*K210,2)</f>
        <v>0</v>
      </c>
      <c r="BL210" s="172" t="s">
        <v>132</v>
      </c>
      <c r="BM210" s="172" t="s">
        <v>5294</v>
      </c>
    </row>
    <row r="211" spans="2:65" s="182" customFormat="1" ht="25.5" customHeight="1">
      <c r="B211" s="183"/>
      <c r="C211" s="151" t="s">
        <v>510</v>
      </c>
      <c r="D211" s="151" t="s">
        <v>118</v>
      </c>
      <c r="E211" s="152" t="s">
        <v>5295</v>
      </c>
      <c r="F211" s="341" t="s">
        <v>5296</v>
      </c>
      <c r="G211" s="341"/>
      <c r="H211" s="341"/>
      <c r="I211" s="341"/>
      <c r="J211" s="153" t="s">
        <v>142</v>
      </c>
      <c r="K211" s="154">
        <v>50</v>
      </c>
      <c r="L211" s="342"/>
      <c r="M211" s="342"/>
      <c r="N211" s="343">
        <f t="shared" si="30"/>
        <v>0</v>
      </c>
      <c r="O211" s="343"/>
      <c r="P211" s="343"/>
      <c r="Q211" s="343"/>
      <c r="R211" s="186"/>
      <c r="T211" s="254" t="s">
        <v>5</v>
      </c>
      <c r="U211" s="255" t="s">
        <v>36</v>
      </c>
      <c r="V211" s="256"/>
      <c r="W211" s="257">
        <f t="shared" si="31"/>
        <v>0</v>
      </c>
      <c r="X211" s="257">
        <v>4.01E-05</v>
      </c>
      <c r="Y211" s="257">
        <f t="shared" si="32"/>
        <v>0.002005</v>
      </c>
      <c r="Z211" s="257">
        <v>0</v>
      </c>
      <c r="AA211" s="258">
        <f t="shared" si="33"/>
        <v>0</v>
      </c>
      <c r="AR211" s="172" t="s">
        <v>132</v>
      </c>
      <c r="AT211" s="172" t="s">
        <v>118</v>
      </c>
      <c r="AU211" s="172" t="s">
        <v>93</v>
      </c>
      <c r="AY211" s="172" t="s">
        <v>117</v>
      </c>
      <c r="BE211" s="259">
        <f t="shared" si="34"/>
        <v>0</v>
      </c>
      <c r="BF211" s="259">
        <f t="shared" si="35"/>
        <v>0</v>
      </c>
      <c r="BG211" s="259">
        <f t="shared" si="36"/>
        <v>0</v>
      </c>
      <c r="BH211" s="259">
        <f t="shared" si="37"/>
        <v>0</v>
      </c>
      <c r="BI211" s="259">
        <f t="shared" si="38"/>
        <v>0</v>
      </c>
      <c r="BJ211" s="172" t="s">
        <v>16</v>
      </c>
      <c r="BK211" s="259">
        <f t="shared" si="39"/>
        <v>0</v>
      </c>
      <c r="BL211" s="172" t="s">
        <v>132</v>
      </c>
      <c r="BM211" s="172" t="s">
        <v>5297</v>
      </c>
    </row>
    <row r="212" spans="2:65" s="182" customFormat="1" ht="25.5" customHeight="1">
      <c r="B212" s="183"/>
      <c r="C212" s="151" t="s">
        <v>514</v>
      </c>
      <c r="D212" s="151" t="s">
        <v>118</v>
      </c>
      <c r="E212" s="152" t="s">
        <v>5298</v>
      </c>
      <c r="F212" s="341" t="s">
        <v>5299</v>
      </c>
      <c r="G212" s="341"/>
      <c r="H212" s="341"/>
      <c r="I212" s="341"/>
      <c r="J212" s="153" t="s">
        <v>142</v>
      </c>
      <c r="K212" s="154">
        <v>1</v>
      </c>
      <c r="L212" s="342"/>
      <c r="M212" s="342"/>
      <c r="N212" s="343">
        <f t="shared" si="30"/>
        <v>0</v>
      </c>
      <c r="O212" s="343"/>
      <c r="P212" s="343"/>
      <c r="Q212" s="343"/>
      <c r="R212" s="186"/>
      <c r="T212" s="254" t="s">
        <v>5</v>
      </c>
      <c r="U212" s="255" t="s">
        <v>36</v>
      </c>
      <c r="V212" s="256"/>
      <c r="W212" s="257">
        <f t="shared" si="31"/>
        <v>0</v>
      </c>
      <c r="X212" s="257">
        <v>4.01E-05</v>
      </c>
      <c r="Y212" s="257">
        <f t="shared" si="32"/>
        <v>4.01E-05</v>
      </c>
      <c r="Z212" s="257">
        <v>0</v>
      </c>
      <c r="AA212" s="258">
        <f t="shared" si="33"/>
        <v>0</v>
      </c>
      <c r="AR212" s="172" t="s">
        <v>132</v>
      </c>
      <c r="AT212" s="172" t="s">
        <v>118</v>
      </c>
      <c r="AU212" s="172" t="s">
        <v>93</v>
      </c>
      <c r="AY212" s="172" t="s">
        <v>117</v>
      </c>
      <c r="BE212" s="259">
        <f t="shared" si="34"/>
        <v>0</v>
      </c>
      <c r="BF212" s="259">
        <f t="shared" si="35"/>
        <v>0</v>
      </c>
      <c r="BG212" s="259">
        <f t="shared" si="36"/>
        <v>0</v>
      </c>
      <c r="BH212" s="259">
        <f t="shared" si="37"/>
        <v>0</v>
      </c>
      <c r="BI212" s="259">
        <f t="shared" si="38"/>
        <v>0</v>
      </c>
      <c r="BJ212" s="172" t="s">
        <v>16</v>
      </c>
      <c r="BK212" s="259">
        <f t="shared" si="39"/>
        <v>0</v>
      </c>
      <c r="BL212" s="172" t="s">
        <v>132</v>
      </c>
      <c r="BM212" s="172" t="s">
        <v>5300</v>
      </c>
    </row>
    <row r="213" spans="2:65" s="182" customFormat="1" ht="25.5" customHeight="1">
      <c r="B213" s="183"/>
      <c r="C213" s="151" t="s">
        <v>518</v>
      </c>
      <c r="D213" s="151" t="s">
        <v>118</v>
      </c>
      <c r="E213" s="152" t="s">
        <v>5301</v>
      </c>
      <c r="F213" s="341" t="s">
        <v>5302</v>
      </c>
      <c r="G213" s="341"/>
      <c r="H213" s="341"/>
      <c r="I213" s="341"/>
      <c r="J213" s="153" t="s">
        <v>142</v>
      </c>
      <c r="K213" s="154">
        <v>1</v>
      </c>
      <c r="L213" s="342"/>
      <c r="M213" s="342"/>
      <c r="N213" s="343">
        <f t="shared" si="30"/>
        <v>0</v>
      </c>
      <c r="O213" s="343"/>
      <c r="P213" s="343"/>
      <c r="Q213" s="343"/>
      <c r="R213" s="186"/>
      <c r="T213" s="254" t="s">
        <v>5</v>
      </c>
      <c r="U213" s="255" t="s">
        <v>36</v>
      </c>
      <c r="V213" s="256"/>
      <c r="W213" s="257">
        <f t="shared" si="31"/>
        <v>0</v>
      </c>
      <c r="X213" s="257">
        <v>4.01E-05</v>
      </c>
      <c r="Y213" s="257">
        <f t="shared" si="32"/>
        <v>4.01E-05</v>
      </c>
      <c r="Z213" s="257">
        <v>0</v>
      </c>
      <c r="AA213" s="258">
        <f t="shared" si="33"/>
        <v>0</v>
      </c>
      <c r="AR213" s="172" t="s">
        <v>132</v>
      </c>
      <c r="AT213" s="172" t="s">
        <v>118</v>
      </c>
      <c r="AU213" s="172" t="s">
        <v>93</v>
      </c>
      <c r="AY213" s="172" t="s">
        <v>117</v>
      </c>
      <c r="BE213" s="259">
        <f t="shared" si="34"/>
        <v>0</v>
      </c>
      <c r="BF213" s="259">
        <f t="shared" si="35"/>
        <v>0</v>
      </c>
      <c r="BG213" s="259">
        <f t="shared" si="36"/>
        <v>0</v>
      </c>
      <c r="BH213" s="259">
        <f t="shared" si="37"/>
        <v>0</v>
      </c>
      <c r="BI213" s="259">
        <f t="shared" si="38"/>
        <v>0</v>
      </c>
      <c r="BJ213" s="172" t="s">
        <v>16</v>
      </c>
      <c r="BK213" s="259">
        <f t="shared" si="39"/>
        <v>0</v>
      </c>
      <c r="BL213" s="172" t="s">
        <v>132</v>
      </c>
      <c r="BM213" s="172" t="s">
        <v>5303</v>
      </c>
    </row>
    <row r="214" spans="2:65" s="182" customFormat="1" ht="25.5" customHeight="1">
      <c r="B214" s="183"/>
      <c r="C214" s="151" t="s">
        <v>522</v>
      </c>
      <c r="D214" s="151" t="s">
        <v>118</v>
      </c>
      <c r="E214" s="152" t="s">
        <v>5304</v>
      </c>
      <c r="F214" s="341" t="s">
        <v>5305</v>
      </c>
      <c r="G214" s="341"/>
      <c r="H214" s="341"/>
      <c r="I214" s="341"/>
      <c r="J214" s="153" t="s">
        <v>142</v>
      </c>
      <c r="K214" s="154">
        <v>1</v>
      </c>
      <c r="L214" s="342"/>
      <c r="M214" s="342"/>
      <c r="N214" s="343">
        <f t="shared" si="30"/>
        <v>0</v>
      </c>
      <c r="O214" s="343"/>
      <c r="P214" s="343"/>
      <c r="Q214" s="343"/>
      <c r="R214" s="186"/>
      <c r="T214" s="254" t="s">
        <v>5</v>
      </c>
      <c r="U214" s="255" t="s">
        <v>36</v>
      </c>
      <c r="V214" s="256"/>
      <c r="W214" s="257">
        <f t="shared" si="31"/>
        <v>0</v>
      </c>
      <c r="X214" s="257">
        <v>4.01E-05</v>
      </c>
      <c r="Y214" s="257">
        <f t="shared" si="32"/>
        <v>4.01E-05</v>
      </c>
      <c r="Z214" s="257">
        <v>0</v>
      </c>
      <c r="AA214" s="258">
        <f t="shared" si="33"/>
        <v>0</v>
      </c>
      <c r="AR214" s="172" t="s">
        <v>132</v>
      </c>
      <c r="AT214" s="172" t="s">
        <v>118</v>
      </c>
      <c r="AU214" s="172" t="s">
        <v>93</v>
      </c>
      <c r="AY214" s="172" t="s">
        <v>117</v>
      </c>
      <c r="BE214" s="259">
        <f t="shared" si="34"/>
        <v>0</v>
      </c>
      <c r="BF214" s="259">
        <f t="shared" si="35"/>
        <v>0</v>
      </c>
      <c r="BG214" s="259">
        <f t="shared" si="36"/>
        <v>0</v>
      </c>
      <c r="BH214" s="259">
        <f t="shared" si="37"/>
        <v>0</v>
      </c>
      <c r="BI214" s="259">
        <f t="shared" si="38"/>
        <v>0</v>
      </c>
      <c r="BJ214" s="172" t="s">
        <v>16</v>
      </c>
      <c r="BK214" s="259">
        <f t="shared" si="39"/>
        <v>0</v>
      </c>
      <c r="BL214" s="172" t="s">
        <v>132</v>
      </c>
      <c r="BM214" s="172" t="s">
        <v>5306</v>
      </c>
    </row>
    <row r="215" spans="2:65" s="182" customFormat="1" ht="25.5" customHeight="1">
      <c r="B215" s="183"/>
      <c r="C215" s="151" t="s">
        <v>526</v>
      </c>
      <c r="D215" s="151" t="s">
        <v>118</v>
      </c>
      <c r="E215" s="152" t="s">
        <v>5307</v>
      </c>
      <c r="F215" s="341" t="s">
        <v>5308</v>
      </c>
      <c r="G215" s="341"/>
      <c r="H215" s="341"/>
      <c r="I215" s="341"/>
      <c r="J215" s="153" t="s">
        <v>161</v>
      </c>
      <c r="K215" s="154">
        <v>1</v>
      </c>
      <c r="L215" s="342"/>
      <c r="M215" s="342"/>
      <c r="N215" s="343">
        <f t="shared" si="30"/>
        <v>0</v>
      </c>
      <c r="O215" s="343"/>
      <c r="P215" s="343"/>
      <c r="Q215" s="343"/>
      <c r="R215" s="186"/>
      <c r="T215" s="254" t="s">
        <v>5</v>
      </c>
      <c r="U215" s="255" t="s">
        <v>36</v>
      </c>
      <c r="V215" s="256"/>
      <c r="W215" s="257">
        <f t="shared" si="31"/>
        <v>0</v>
      </c>
      <c r="X215" s="257">
        <v>0.0001201</v>
      </c>
      <c r="Y215" s="257">
        <f t="shared" si="32"/>
        <v>0.0001201</v>
      </c>
      <c r="Z215" s="257">
        <v>0</v>
      </c>
      <c r="AA215" s="258">
        <f t="shared" si="33"/>
        <v>0</v>
      </c>
      <c r="AR215" s="172" t="s">
        <v>132</v>
      </c>
      <c r="AT215" s="172" t="s">
        <v>118</v>
      </c>
      <c r="AU215" s="172" t="s">
        <v>93</v>
      </c>
      <c r="AY215" s="172" t="s">
        <v>117</v>
      </c>
      <c r="BE215" s="259">
        <f t="shared" si="34"/>
        <v>0</v>
      </c>
      <c r="BF215" s="259">
        <f t="shared" si="35"/>
        <v>0</v>
      </c>
      <c r="BG215" s="259">
        <f t="shared" si="36"/>
        <v>0</v>
      </c>
      <c r="BH215" s="259">
        <f t="shared" si="37"/>
        <v>0</v>
      </c>
      <c r="BI215" s="259">
        <f t="shared" si="38"/>
        <v>0</v>
      </c>
      <c r="BJ215" s="172" t="s">
        <v>16</v>
      </c>
      <c r="BK215" s="259">
        <f t="shared" si="39"/>
        <v>0</v>
      </c>
      <c r="BL215" s="172" t="s">
        <v>132</v>
      </c>
      <c r="BM215" s="172" t="s">
        <v>5309</v>
      </c>
    </row>
    <row r="216" spans="2:65" s="182" customFormat="1" ht="25.5" customHeight="1">
      <c r="B216" s="183"/>
      <c r="C216" s="151" t="s">
        <v>530</v>
      </c>
      <c r="D216" s="151" t="s">
        <v>118</v>
      </c>
      <c r="E216" s="152" t="s">
        <v>5310</v>
      </c>
      <c r="F216" s="341" t="s">
        <v>5311</v>
      </c>
      <c r="G216" s="341"/>
      <c r="H216" s="341"/>
      <c r="I216" s="341"/>
      <c r="J216" s="153" t="s">
        <v>161</v>
      </c>
      <c r="K216" s="154">
        <v>1</v>
      </c>
      <c r="L216" s="342"/>
      <c r="M216" s="342"/>
      <c r="N216" s="343">
        <f t="shared" si="30"/>
        <v>0</v>
      </c>
      <c r="O216" s="343"/>
      <c r="P216" s="343"/>
      <c r="Q216" s="343"/>
      <c r="R216" s="186"/>
      <c r="T216" s="254" t="s">
        <v>5</v>
      </c>
      <c r="U216" s="255" t="s">
        <v>36</v>
      </c>
      <c r="V216" s="256"/>
      <c r="W216" s="257">
        <f t="shared" si="31"/>
        <v>0</v>
      </c>
      <c r="X216" s="257">
        <v>0.0002001</v>
      </c>
      <c r="Y216" s="257">
        <f t="shared" si="32"/>
        <v>0.0002001</v>
      </c>
      <c r="Z216" s="257">
        <v>0</v>
      </c>
      <c r="AA216" s="258">
        <f t="shared" si="33"/>
        <v>0</v>
      </c>
      <c r="AR216" s="172" t="s">
        <v>132</v>
      </c>
      <c r="AT216" s="172" t="s">
        <v>118</v>
      </c>
      <c r="AU216" s="172" t="s">
        <v>93</v>
      </c>
      <c r="AY216" s="172" t="s">
        <v>117</v>
      </c>
      <c r="BE216" s="259">
        <f t="shared" si="34"/>
        <v>0</v>
      </c>
      <c r="BF216" s="259">
        <f t="shared" si="35"/>
        <v>0</v>
      </c>
      <c r="BG216" s="259">
        <f t="shared" si="36"/>
        <v>0</v>
      </c>
      <c r="BH216" s="259">
        <f t="shared" si="37"/>
        <v>0</v>
      </c>
      <c r="BI216" s="259">
        <f t="shared" si="38"/>
        <v>0</v>
      </c>
      <c r="BJ216" s="172" t="s">
        <v>16</v>
      </c>
      <c r="BK216" s="259">
        <f t="shared" si="39"/>
        <v>0</v>
      </c>
      <c r="BL216" s="172" t="s">
        <v>132</v>
      </c>
      <c r="BM216" s="172" t="s">
        <v>5312</v>
      </c>
    </row>
    <row r="217" spans="2:65" s="182" customFormat="1" ht="25.5" customHeight="1">
      <c r="B217" s="183"/>
      <c r="C217" s="151" t="s">
        <v>534</v>
      </c>
      <c r="D217" s="151" t="s">
        <v>118</v>
      </c>
      <c r="E217" s="152" t="s">
        <v>5313</v>
      </c>
      <c r="F217" s="341" t="s">
        <v>5314</v>
      </c>
      <c r="G217" s="341"/>
      <c r="H217" s="341"/>
      <c r="I217" s="341"/>
      <c r="J217" s="153" t="s">
        <v>142</v>
      </c>
      <c r="K217" s="154">
        <v>10</v>
      </c>
      <c r="L217" s="342"/>
      <c r="M217" s="342"/>
      <c r="N217" s="343">
        <f t="shared" si="30"/>
        <v>0</v>
      </c>
      <c r="O217" s="343"/>
      <c r="P217" s="343"/>
      <c r="Q217" s="343"/>
      <c r="R217" s="186"/>
      <c r="T217" s="254" t="s">
        <v>5</v>
      </c>
      <c r="U217" s="255" t="s">
        <v>36</v>
      </c>
      <c r="V217" s="256"/>
      <c r="W217" s="257">
        <f t="shared" si="31"/>
        <v>0</v>
      </c>
      <c r="X217" s="257">
        <v>0</v>
      </c>
      <c r="Y217" s="257">
        <f t="shared" si="32"/>
        <v>0</v>
      </c>
      <c r="Z217" s="257">
        <v>0.00225</v>
      </c>
      <c r="AA217" s="258">
        <f t="shared" si="33"/>
        <v>0.0225</v>
      </c>
      <c r="AR217" s="172" t="s">
        <v>132</v>
      </c>
      <c r="AT217" s="172" t="s">
        <v>118</v>
      </c>
      <c r="AU217" s="172" t="s">
        <v>93</v>
      </c>
      <c r="AY217" s="172" t="s">
        <v>117</v>
      </c>
      <c r="BE217" s="259">
        <f t="shared" si="34"/>
        <v>0</v>
      </c>
      <c r="BF217" s="259">
        <f t="shared" si="35"/>
        <v>0</v>
      </c>
      <c r="BG217" s="259">
        <f t="shared" si="36"/>
        <v>0</v>
      </c>
      <c r="BH217" s="259">
        <f t="shared" si="37"/>
        <v>0</v>
      </c>
      <c r="BI217" s="259">
        <f t="shared" si="38"/>
        <v>0</v>
      </c>
      <c r="BJ217" s="172" t="s">
        <v>16</v>
      </c>
      <c r="BK217" s="259">
        <f t="shared" si="39"/>
        <v>0</v>
      </c>
      <c r="BL217" s="172" t="s">
        <v>132</v>
      </c>
      <c r="BM217" s="172" t="s">
        <v>5315</v>
      </c>
    </row>
    <row r="218" spans="2:65" s="182" customFormat="1" ht="25.5" customHeight="1">
      <c r="B218" s="183"/>
      <c r="C218" s="151" t="s">
        <v>538</v>
      </c>
      <c r="D218" s="151" t="s">
        <v>118</v>
      </c>
      <c r="E218" s="152" t="s">
        <v>5316</v>
      </c>
      <c r="F218" s="341" t="s">
        <v>5317</v>
      </c>
      <c r="G218" s="341"/>
      <c r="H218" s="341"/>
      <c r="I218" s="341"/>
      <c r="J218" s="153" t="s">
        <v>142</v>
      </c>
      <c r="K218" s="154">
        <v>10</v>
      </c>
      <c r="L218" s="342"/>
      <c r="M218" s="342"/>
      <c r="N218" s="343">
        <f t="shared" si="30"/>
        <v>0</v>
      </c>
      <c r="O218" s="343"/>
      <c r="P218" s="343"/>
      <c r="Q218" s="343"/>
      <c r="R218" s="186"/>
      <c r="T218" s="254" t="s">
        <v>5</v>
      </c>
      <c r="U218" s="255" t="s">
        <v>36</v>
      </c>
      <c r="V218" s="256"/>
      <c r="W218" s="257">
        <f t="shared" si="31"/>
        <v>0</v>
      </c>
      <c r="X218" s="257">
        <v>0</v>
      </c>
      <c r="Y218" s="257">
        <f t="shared" si="32"/>
        <v>0</v>
      </c>
      <c r="Z218" s="257">
        <v>0.00762</v>
      </c>
      <c r="AA218" s="258">
        <f t="shared" si="33"/>
        <v>0.0762</v>
      </c>
      <c r="AR218" s="172" t="s">
        <v>132</v>
      </c>
      <c r="AT218" s="172" t="s">
        <v>118</v>
      </c>
      <c r="AU218" s="172" t="s">
        <v>93</v>
      </c>
      <c r="AY218" s="172" t="s">
        <v>117</v>
      </c>
      <c r="BE218" s="259">
        <f t="shared" si="34"/>
        <v>0</v>
      </c>
      <c r="BF218" s="259">
        <f t="shared" si="35"/>
        <v>0</v>
      </c>
      <c r="BG218" s="259">
        <f t="shared" si="36"/>
        <v>0</v>
      </c>
      <c r="BH218" s="259">
        <f t="shared" si="37"/>
        <v>0</v>
      </c>
      <c r="BI218" s="259">
        <f t="shared" si="38"/>
        <v>0</v>
      </c>
      <c r="BJ218" s="172" t="s">
        <v>16</v>
      </c>
      <c r="BK218" s="259">
        <f t="shared" si="39"/>
        <v>0</v>
      </c>
      <c r="BL218" s="172" t="s">
        <v>132</v>
      </c>
      <c r="BM218" s="172" t="s">
        <v>5318</v>
      </c>
    </row>
    <row r="219" spans="2:65" s="182" customFormat="1" ht="25.5" customHeight="1">
      <c r="B219" s="183"/>
      <c r="C219" s="151" t="s">
        <v>542</v>
      </c>
      <c r="D219" s="151" t="s">
        <v>118</v>
      </c>
      <c r="E219" s="152" t="s">
        <v>5319</v>
      </c>
      <c r="F219" s="341" t="s">
        <v>5320</v>
      </c>
      <c r="G219" s="341"/>
      <c r="H219" s="341"/>
      <c r="I219" s="341"/>
      <c r="J219" s="153" t="s">
        <v>142</v>
      </c>
      <c r="K219" s="154">
        <v>10</v>
      </c>
      <c r="L219" s="342"/>
      <c r="M219" s="342"/>
      <c r="N219" s="343">
        <f t="shared" si="30"/>
        <v>0</v>
      </c>
      <c r="O219" s="343"/>
      <c r="P219" s="343"/>
      <c r="Q219" s="343"/>
      <c r="R219" s="186"/>
      <c r="T219" s="254" t="s">
        <v>5</v>
      </c>
      <c r="U219" s="255" t="s">
        <v>36</v>
      </c>
      <c r="V219" s="256"/>
      <c r="W219" s="257">
        <f t="shared" si="31"/>
        <v>0</v>
      </c>
      <c r="X219" s="257">
        <v>0</v>
      </c>
      <c r="Y219" s="257">
        <f t="shared" si="32"/>
        <v>0</v>
      </c>
      <c r="Z219" s="257">
        <v>0.00052</v>
      </c>
      <c r="AA219" s="258">
        <f t="shared" si="33"/>
        <v>0.0052</v>
      </c>
      <c r="AR219" s="172" t="s">
        <v>132</v>
      </c>
      <c r="AT219" s="172" t="s">
        <v>118</v>
      </c>
      <c r="AU219" s="172" t="s">
        <v>93</v>
      </c>
      <c r="AY219" s="172" t="s">
        <v>117</v>
      </c>
      <c r="BE219" s="259">
        <f t="shared" si="34"/>
        <v>0</v>
      </c>
      <c r="BF219" s="259">
        <f t="shared" si="35"/>
        <v>0</v>
      </c>
      <c r="BG219" s="259">
        <f t="shared" si="36"/>
        <v>0</v>
      </c>
      <c r="BH219" s="259">
        <f t="shared" si="37"/>
        <v>0</v>
      </c>
      <c r="BI219" s="259">
        <f t="shared" si="38"/>
        <v>0</v>
      </c>
      <c r="BJ219" s="172" t="s">
        <v>16</v>
      </c>
      <c r="BK219" s="259">
        <f t="shared" si="39"/>
        <v>0</v>
      </c>
      <c r="BL219" s="172" t="s">
        <v>132</v>
      </c>
      <c r="BM219" s="172" t="s">
        <v>5321</v>
      </c>
    </row>
    <row r="220" spans="2:65" s="182" customFormat="1" ht="25.5" customHeight="1">
      <c r="B220" s="183"/>
      <c r="C220" s="151" t="s">
        <v>546</v>
      </c>
      <c r="D220" s="151" t="s">
        <v>118</v>
      </c>
      <c r="E220" s="152" t="s">
        <v>5322</v>
      </c>
      <c r="F220" s="341" t="s">
        <v>5323</v>
      </c>
      <c r="G220" s="341"/>
      <c r="H220" s="341"/>
      <c r="I220" s="341"/>
      <c r="J220" s="153" t="s">
        <v>142</v>
      </c>
      <c r="K220" s="154">
        <v>50</v>
      </c>
      <c r="L220" s="342"/>
      <c r="M220" s="342"/>
      <c r="N220" s="343">
        <f t="shared" si="30"/>
        <v>0</v>
      </c>
      <c r="O220" s="343"/>
      <c r="P220" s="343"/>
      <c r="Q220" s="343"/>
      <c r="R220" s="186"/>
      <c r="T220" s="254" t="s">
        <v>5</v>
      </c>
      <c r="U220" s="255" t="s">
        <v>36</v>
      </c>
      <c r="V220" s="256"/>
      <c r="W220" s="257">
        <f t="shared" si="31"/>
        <v>0</v>
      </c>
      <c r="X220" s="257">
        <v>0.0001285</v>
      </c>
      <c r="Y220" s="257">
        <f t="shared" si="32"/>
        <v>0.006425</v>
      </c>
      <c r="Z220" s="257">
        <v>0</v>
      </c>
      <c r="AA220" s="258">
        <f t="shared" si="33"/>
        <v>0</v>
      </c>
      <c r="AR220" s="172" t="s">
        <v>132</v>
      </c>
      <c r="AT220" s="172" t="s">
        <v>118</v>
      </c>
      <c r="AU220" s="172" t="s">
        <v>93</v>
      </c>
      <c r="AY220" s="172" t="s">
        <v>117</v>
      </c>
      <c r="BE220" s="259">
        <f t="shared" si="34"/>
        <v>0</v>
      </c>
      <c r="BF220" s="259">
        <f t="shared" si="35"/>
        <v>0</v>
      </c>
      <c r="BG220" s="259">
        <f t="shared" si="36"/>
        <v>0</v>
      </c>
      <c r="BH220" s="259">
        <f t="shared" si="37"/>
        <v>0</v>
      </c>
      <c r="BI220" s="259">
        <f t="shared" si="38"/>
        <v>0</v>
      </c>
      <c r="BJ220" s="172" t="s">
        <v>16</v>
      </c>
      <c r="BK220" s="259">
        <f t="shared" si="39"/>
        <v>0</v>
      </c>
      <c r="BL220" s="172" t="s">
        <v>132</v>
      </c>
      <c r="BM220" s="172" t="s">
        <v>5324</v>
      </c>
    </row>
    <row r="221" spans="2:65" s="182" customFormat="1" ht="25.5" customHeight="1">
      <c r="B221" s="183"/>
      <c r="C221" s="151" t="s">
        <v>550</v>
      </c>
      <c r="D221" s="151" t="s">
        <v>118</v>
      </c>
      <c r="E221" s="152" t="s">
        <v>5325</v>
      </c>
      <c r="F221" s="341" t="s">
        <v>5326</v>
      </c>
      <c r="G221" s="341"/>
      <c r="H221" s="341"/>
      <c r="I221" s="341"/>
      <c r="J221" s="153" t="s">
        <v>142</v>
      </c>
      <c r="K221" s="154">
        <v>1</v>
      </c>
      <c r="L221" s="342"/>
      <c r="M221" s="342"/>
      <c r="N221" s="343">
        <f t="shared" si="30"/>
        <v>0</v>
      </c>
      <c r="O221" s="343"/>
      <c r="P221" s="343"/>
      <c r="Q221" s="343"/>
      <c r="R221" s="186"/>
      <c r="T221" s="254" t="s">
        <v>5</v>
      </c>
      <c r="U221" s="255" t="s">
        <v>36</v>
      </c>
      <c r="V221" s="256"/>
      <c r="W221" s="257">
        <f t="shared" si="31"/>
        <v>0</v>
      </c>
      <c r="X221" s="257">
        <v>0.0001285</v>
      </c>
      <c r="Y221" s="257">
        <f t="shared" si="32"/>
        <v>0.0001285</v>
      </c>
      <c r="Z221" s="257">
        <v>0</v>
      </c>
      <c r="AA221" s="258">
        <f t="shared" si="33"/>
        <v>0</v>
      </c>
      <c r="AR221" s="172" t="s">
        <v>132</v>
      </c>
      <c r="AT221" s="172" t="s">
        <v>118</v>
      </c>
      <c r="AU221" s="172" t="s">
        <v>93</v>
      </c>
      <c r="AY221" s="172" t="s">
        <v>117</v>
      </c>
      <c r="BE221" s="259">
        <f t="shared" si="34"/>
        <v>0</v>
      </c>
      <c r="BF221" s="259">
        <f t="shared" si="35"/>
        <v>0</v>
      </c>
      <c r="BG221" s="259">
        <f t="shared" si="36"/>
        <v>0</v>
      </c>
      <c r="BH221" s="259">
        <f t="shared" si="37"/>
        <v>0</v>
      </c>
      <c r="BI221" s="259">
        <f t="shared" si="38"/>
        <v>0</v>
      </c>
      <c r="BJ221" s="172" t="s">
        <v>16</v>
      </c>
      <c r="BK221" s="259">
        <f t="shared" si="39"/>
        <v>0</v>
      </c>
      <c r="BL221" s="172" t="s">
        <v>132</v>
      </c>
      <c r="BM221" s="172" t="s">
        <v>5327</v>
      </c>
    </row>
    <row r="222" spans="2:65" s="182" customFormat="1" ht="25.5" customHeight="1">
      <c r="B222" s="183"/>
      <c r="C222" s="151" t="s">
        <v>554</v>
      </c>
      <c r="D222" s="151" t="s">
        <v>118</v>
      </c>
      <c r="E222" s="152" t="s">
        <v>5328</v>
      </c>
      <c r="F222" s="341" t="s">
        <v>5329</v>
      </c>
      <c r="G222" s="341"/>
      <c r="H222" s="341"/>
      <c r="I222" s="341"/>
      <c r="J222" s="153" t="s">
        <v>142</v>
      </c>
      <c r="K222" s="154">
        <v>1</v>
      </c>
      <c r="L222" s="342"/>
      <c r="M222" s="342"/>
      <c r="N222" s="343">
        <f t="shared" si="30"/>
        <v>0</v>
      </c>
      <c r="O222" s="343"/>
      <c r="P222" s="343"/>
      <c r="Q222" s="343"/>
      <c r="R222" s="186"/>
      <c r="T222" s="254" t="s">
        <v>5</v>
      </c>
      <c r="U222" s="255" t="s">
        <v>36</v>
      </c>
      <c r="V222" s="256"/>
      <c r="W222" s="257">
        <f t="shared" si="31"/>
        <v>0</v>
      </c>
      <c r="X222" s="257">
        <v>0.0001201</v>
      </c>
      <c r="Y222" s="257">
        <f t="shared" si="32"/>
        <v>0.0001201</v>
      </c>
      <c r="Z222" s="257">
        <v>0</v>
      </c>
      <c r="AA222" s="258">
        <f t="shared" si="33"/>
        <v>0</v>
      </c>
      <c r="AR222" s="172" t="s">
        <v>132</v>
      </c>
      <c r="AT222" s="172" t="s">
        <v>118</v>
      </c>
      <c r="AU222" s="172" t="s">
        <v>93</v>
      </c>
      <c r="AY222" s="172" t="s">
        <v>117</v>
      </c>
      <c r="BE222" s="259">
        <f t="shared" si="34"/>
        <v>0</v>
      </c>
      <c r="BF222" s="259">
        <f t="shared" si="35"/>
        <v>0</v>
      </c>
      <c r="BG222" s="259">
        <f t="shared" si="36"/>
        <v>0</v>
      </c>
      <c r="BH222" s="259">
        <f t="shared" si="37"/>
        <v>0</v>
      </c>
      <c r="BI222" s="259">
        <f t="shared" si="38"/>
        <v>0</v>
      </c>
      <c r="BJ222" s="172" t="s">
        <v>16</v>
      </c>
      <c r="BK222" s="259">
        <f t="shared" si="39"/>
        <v>0</v>
      </c>
      <c r="BL222" s="172" t="s">
        <v>132</v>
      </c>
      <c r="BM222" s="172" t="s">
        <v>5330</v>
      </c>
    </row>
    <row r="223" spans="2:65" s="182" customFormat="1" ht="25.5" customHeight="1">
      <c r="B223" s="183"/>
      <c r="C223" s="151" t="s">
        <v>558</v>
      </c>
      <c r="D223" s="151" t="s">
        <v>118</v>
      </c>
      <c r="E223" s="152" t="s">
        <v>5331</v>
      </c>
      <c r="F223" s="341" t="s">
        <v>5332</v>
      </c>
      <c r="G223" s="341"/>
      <c r="H223" s="341"/>
      <c r="I223" s="341"/>
      <c r="J223" s="153" t="s">
        <v>142</v>
      </c>
      <c r="K223" s="154">
        <v>1</v>
      </c>
      <c r="L223" s="342"/>
      <c r="M223" s="342"/>
      <c r="N223" s="343">
        <f t="shared" si="30"/>
        <v>0</v>
      </c>
      <c r="O223" s="343"/>
      <c r="P223" s="343"/>
      <c r="Q223" s="343"/>
      <c r="R223" s="186"/>
      <c r="T223" s="254" t="s">
        <v>5</v>
      </c>
      <c r="U223" s="255" t="s">
        <v>36</v>
      </c>
      <c r="V223" s="256"/>
      <c r="W223" s="257">
        <f t="shared" si="31"/>
        <v>0</v>
      </c>
      <c r="X223" s="257">
        <v>4.01E-05</v>
      </c>
      <c r="Y223" s="257">
        <f t="shared" si="32"/>
        <v>4.01E-05</v>
      </c>
      <c r="Z223" s="257">
        <v>0</v>
      </c>
      <c r="AA223" s="258">
        <f t="shared" si="33"/>
        <v>0</v>
      </c>
      <c r="AR223" s="172" t="s">
        <v>132</v>
      </c>
      <c r="AT223" s="172" t="s">
        <v>118</v>
      </c>
      <c r="AU223" s="172" t="s">
        <v>93</v>
      </c>
      <c r="AY223" s="172" t="s">
        <v>117</v>
      </c>
      <c r="BE223" s="259">
        <f t="shared" si="34"/>
        <v>0</v>
      </c>
      <c r="BF223" s="259">
        <f t="shared" si="35"/>
        <v>0</v>
      </c>
      <c r="BG223" s="259">
        <f t="shared" si="36"/>
        <v>0</v>
      </c>
      <c r="BH223" s="259">
        <f t="shared" si="37"/>
        <v>0</v>
      </c>
      <c r="BI223" s="259">
        <f t="shared" si="38"/>
        <v>0</v>
      </c>
      <c r="BJ223" s="172" t="s">
        <v>16</v>
      </c>
      <c r="BK223" s="259">
        <f t="shared" si="39"/>
        <v>0</v>
      </c>
      <c r="BL223" s="172" t="s">
        <v>132</v>
      </c>
      <c r="BM223" s="172" t="s">
        <v>5333</v>
      </c>
    </row>
    <row r="224" spans="2:65" s="182" customFormat="1" ht="25.5" customHeight="1">
      <c r="B224" s="183"/>
      <c r="C224" s="151" t="s">
        <v>562</v>
      </c>
      <c r="D224" s="151" t="s">
        <v>118</v>
      </c>
      <c r="E224" s="152" t="s">
        <v>5334</v>
      </c>
      <c r="F224" s="341" t="s">
        <v>5335</v>
      </c>
      <c r="G224" s="341"/>
      <c r="H224" s="341"/>
      <c r="I224" s="341"/>
      <c r="J224" s="153" t="s">
        <v>142</v>
      </c>
      <c r="K224" s="154">
        <v>20</v>
      </c>
      <c r="L224" s="342"/>
      <c r="M224" s="342"/>
      <c r="N224" s="343">
        <f t="shared" si="30"/>
        <v>0</v>
      </c>
      <c r="O224" s="343"/>
      <c r="P224" s="343"/>
      <c r="Q224" s="343"/>
      <c r="R224" s="186"/>
      <c r="T224" s="254" t="s">
        <v>5</v>
      </c>
      <c r="U224" s="255" t="s">
        <v>36</v>
      </c>
      <c r="V224" s="256"/>
      <c r="W224" s="257">
        <f t="shared" si="31"/>
        <v>0</v>
      </c>
      <c r="X224" s="257">
        <v>0.0002001</v>
      </c>
      <c r="Y224" s="257">
        <f t="shared" si="32"/>
        <v>0.004002</v>
      </c>
      <c r="Z224" s="257">
        <v>0</v>
      </c>
      <c r="AA224" s="258">
        <f t="shared" si="33"/>
        <v>0</v>
      </c>
      <c r="AR224" s="172" t="s">
        <v>132</v>
      </c>
      <c r="AT224" s="172" t="s">
        <v>118</v>
      </c>
      <c r="AU224" s="172" t="s">
        <v>93</v>
      </c>
      <c r="AY224" s="172" t="s">
        <v>117</v>
      </c>
      <c r="BE224" s="259">
        <f t="shared" si="34"/>
        <v>0</v>
      </c>
      <c r="BF224" s="259">
        <f t="shared" si="35"/>
        <v>0</v>
      </c>
      <c r="BG224" s="259">
        <f t="shared" si="36"/>
        <v>0</v>
      </c>
      <c r="BH224" s="259">
        <f t="shared" si="37"/>
        <v>0</v>
      </c>
      <c r="BI224" s="259">
        <f t="shared" si="38"/>
        <v>0</v>
      </c>
      <c r="BJ224" s="172" t="s">
        <v>16</v>
      </c>
      <c r="BK224" s="259">
        <f t="shared" si="39"/>
        <v>0</v>
      </c>
      <c r="BL224" s="172" t="s">
        <v>132</v>
      </c>
      <c r="BM224" s="172" t="s">
        <v>5336</v>
      </c>
    </row>
    <row r="225" spans="2:65" s="182" customFormat="1" ht="25.5" customHeight="1">
      <c r="B225" s="183"/>
      <c r="C225" s="151" t="s">
        <v>566</v>
      </c>
      <c r="D225" s="151" t="s">
        <v>118</v>
      </c>
      <c r="E225" s="152" t="s">
        <v>5337</v>
      </c>
      <c r="F225" s="341" t="s">
        <v>5338</v>
      </c>
      <c r="G225" s="341"/>
      <c r="H225" s="341"/>
      <c r="I225" s="341"/>
      <c r="J225" s="153" t="s">
        <v>142</v>
      </c>
      <c r="K225" s="154">
        <v>20</v>
      </c>
      <c r="L225" s="342"/>
      <c r="M225" s="342"/>
      <c r="N225" s="343">
        <f t="shared" si="30"/>
        <v>0</v>
      </c>
      <c r="O225" s="343"/>
      <c r="P225" s="343"/>
      <c r="Q225" s="343"/>
      <c r="R225" s="186"/>
      <c r="T225" s="254" t="s">
        <v>5</v>
      </c>
      <c r="U225" s="255" t="s">
        <v>36</v>
      </c>
      <c r="V225" s="256"/>
      <c r="W225" s="257">
        <f t="shared" si="31"/>
        <v>0</v>
      </c>
      <c r="X225" s="257">
        <v>4.01E-05</v>
      </c>
      <c r="Y225" s="257">
        <f t="shared" si="32"/>
        <v>0.000802</v>
      </c>
      <c r="Z225" s="257">
        <v>0</v>
      </c>
      <c r="AA225" s="258">
        <f t="shared" si="33"/>
        <v>0</v>
      </c>
      <c r="AR225" s="172" t="s">
        <v>132</v>
      </c>
      <c r="AT225" s="172" t="s">
        <v>118</v>
      </c>
      <c r="AU225" s="172" t="s">
        <v>93</v>
      </c>
      <c r="AY225" s="172" t="s">
        <v>117</v>
      </c>
      <c r="BE225" s="259">
        <f t="shared" si="34"/>
        <v>0</v>
      </c>
      <c r="BF225" s="259">
        <f t="shared" si="35"/>
        <v>0</v>
      </c>
      <c r="BG225" s="259">
        <f t="shared" si="36"/>
        <v>0</v>
      </c>
      <c r="BH225" s="259">
        <f t="shared" si="37"/>
        <v>0</v>
      </c>
      <c r="BI225" s="259">
        <f t="shared" si="38"/>
        <v>0</v>
      </c>
      <c r="BJ225" s="172" t="s">
        <v>16</v>
      </c>
      <c r="BK225" s="259">
        <f t="shared" si="39"/>
        <v>0</v>
      </c>
      <c r="BL225" s="172" t="s">
        <v>132</v>
      </c>
      <c r="BM225" s="172" t="s">
        <v>5339</v>
      </c>
    </row>
    <row r="226" spans="2:65" s="182" customFormat="1" ht="25.5" customHeight="1">
      <c r="B226" s="183"/>
      <c r="C226" s="151" t="s">
        <v>570</v>
      </c>
      <c r="D226" s="151" t="s">
        <v>118</v>
      </c>
      <c r="E226" s="152" t="s">
        <v>5340</v>
      </c>
      <c r="F226" s="341" t="s">
        <v>5341</v>
      </c>
      <c r="G226" s="341"/>
      <c r="H226" s="341"/>
      <c r="I226" s="341"/>
      <c r="J226" s="153" t="s">
        <v>142</v>
      </c>
      <c r="K226" s="154">
        <v>20</v>
      </c>
      <c r="L226" s="342"/>
      <c r="M226" s="342"/>
      <c r="N226" s="343">
        <f t="shared" si="30"/>
        <v>0</v>
      </c>
      <c r="O226" s="343"/>
      <c r="P226" s="343"/>
      <c r="Q226" s="343"/>
      <c r="R226" s="186"/>
      <c r="T226" s="254" t="s">
        <v>5</v>
      </c>
      <c r="U226" s="255" t="s">
        <v>36</v>
      </c>
      <c r="V226" s="256"/>
      <c r="W226" s="257">
        <f t="shared" si="31"/>
        <v>0</v>
      </c>
      <c r="X226" s="257">
        <v>0</v>
      </c>
      <c r="Y226" s="257">
        <f t="shared" si="32"/>
        <v>0</v>
      </c>
      <c r="Z226" s="257">
        <v>0.00086</v>
      </c>
      <c r="AA226" s="258">
        <f t="shared" si="33"/>
        <v>0.0172</v>
      </c>
      <c r="AR226" s="172" t="s">
        <v>132</v>
      </c>
      <c r="AT226" s="172" t="s">
        <v>118</v>
      </c>
      <c r="AU226" s="172" t="s">
        <v>93</v>
      </c>
      <c r="AY226" s="172" t="s">
        <v>117</v>
      </c>
      <c r="BE226" s="259">
        <f t="shared" si="34"/>
        <v>0</v>
      </c>
      <c r="BF226" s="259">
        <f t="shared" si="35"/>
        <v>0</v>
      </c>
      <c r="BG226" s="259">
        <f t="shared" si="36"/>
        <v>0</v>
      </c>
      <c r="BH226" s="259">
        <f t="shared" si="37"/>
        <v>0</v>
      </c>
      <c r="BI226" s="259">
        <f t="shared" si="38"/>
        <v>0</v>
      </c>
      <c r="BJ226" s="172" t="s">
        <v>16</v>
      </c>
      <c r="BK226" s="259">
        <f t="shared" si="39"/>
        <v>0</v>
      </c>
      <c r="BL226" s="172" t="s">
        <v>132</v>
      </c>
      <c r="BM226" s="172" t="s">
        <v>5342</v>
      </c>
    </row>
    <row r="227" spans="2:65" s="182" customFormat="1" ht="25.5" customHeight="1">
      <c r="B227" s="183"/>
      <c r="C227" s="151" t="s">
        <v>574</v>
      </c>
      <c r="D227" s="151" t="s">
        <v>118</v>
      </c>
      <c r="E227" s="152" t="s">
        <v>5343</v>
      </c>
      <c r="F227" s="341" t="s">
        <v>5344</v>
      </c>
      <c r="G227" s="341"/>
      <c r="H227" s="341"/>
      <c r="I227" s="341"/>
      <c r="J227" s="153" t="s">
        <v>142</v>
      </c>
      <c r="K227" s="154">
        <v>20</v>
      </c>
      <c r="L227" s="342"/>
      <c r="M227" s="342"/>
      <c r="N227" s="343">
        <f t="shared" si="30"/>
        <v>0</v>
      </c>
      <c r="O227" s="343"/>
      <c r="P227" s="343"/>
      <c r="Q227" s="343"/>
      <c r="R227" s="186"/>
      <c r="T227" s="254" t="s">
        <v>5</v>
      </c>
      <c r="U227" s="255" t="s">
        <v>36</v>
      </c>
      <c r="V227" s="256"/>
      <c r="W227" s="257">
        <f t="shared" si="31"/>
        <v>0</v>
      </c>
      <c r="X227" s="257">
        <v>6E-05</v>
      </c>
      <c r="Y227" s="257">
        <f t="shared" si="32"/>
        <v>0.0012000000000000001</v>
      </c>
      <c r="Z227" s="257">
        <v>0</v>
      </c>
      <c r="AA227" s="258">
        <f t="shared" si="33"/>
        <v>0</v>
      </c>
      <c r="AR227" s="172" t="s">
        <v>132</v>
      </c>
      <c r="AT227" s="172" t="s">
        <v>118</v>
      </c>
      <c r="AU227" s="172" t="s">
        <v>93</v>
      </c>
      <c r="AY227" s="172" t="s">
        <v>117</v>
      </c>
      <c r="BE227" s="259">
        <f t="shared" si="34"/>
        <v>0</v>
      </c>
      <c r="BF227" s="259">
        <f t="shared" si="35"/>
        <v>0</v>
      </c>
      <c r="BG227" s="259">
        <f t="shared" si="36"/>
        <v>0</v>
      </c>
      <c r="BH227" s="259">
        <f t="shared" si="37"/>
        <v>0</v>
      </c>
      <c r="BI227" s="259">
        <f t="shared" si="38"/>
        <v>0</v>
      </c>
      <c r="BJ227" s="172" t="s">
        <v>16</v>
      </c>
      <c r="BK227" s="259">
        <f t="shared" si="39"/>
        <v>0</v>
      </c>
      <c r="BL227" s="172" t="s">
        <v>132</v>
      </c>
      <c r="BM227" s="172" t="s">
        <v>5345</v>
      </c>
    </row>
    <row r="228" spans="2:65" s="182" customFormat="1" ht="25.5" customHeight="1">
      <c r="B228" s="183"/>
      <c r="C228" s="151" t="s">
        <v>578</v>
      </c>
      <c r="D228" s="151" t="s">
        <v>118</v>
      </c>
      <c r="E228" s="152" t="s">
        <v>5346</v>
      </c>
      <c r="F228" s="341" t="s">
        <v>5347</v>
      </c>
      <c r="G228" s="341"/>
      <c r="H228" s="341"/>
      <c r="I228" s="341"/>
      <c r="J228" s="153" t="s">
        <v>142</v>
      </c>
      <c r="K228" s="154">
        <v>20</v>
      </c>
      <c r="L228" s="342"/>
      <c r="M228" s="342"/>
      <c r="N228" s="343">
        <f t="shared" si="30"/>
        <v>0</v>
      </c>
      <c r="O228" s="343"/>
      <c r="P228" s="343"/>
      <c r="Q228" s="343"/>
      <c r="R228" s="186"/>
      <c r="T228" s="254" t="s">
        <v>5</v>
      </c>
      <c r="U228" s="255" t="s">
        <v>36</v>
      </c>
      <c r="V228" s="256"/>
      <c r="W228" s="257">
        <f t="shared" si="31"/>
        <v>0</v>
      </c>
      <c r="X228" s="257">
        <v>6E-05</v>
      </c>
      <c r="Y228" s="257">
        <f t="shared" si="32"/>
        <v>0.0012000000000000001</v>
      </c>
      <c r="Z228" s="257">
        <v>0</v>
      </c>
      <c r="AA228" s="258">
        <f t="shared" si="33"/>
        <v>0</v>
      </c>
      <c r="AR228" s="172" t="s">
        <v>132</v>
      </c>
      <c r="AT228" s="172" t="s">
        <v>118</v>
      </c>
      <c r="AU228" s="172" t="s">
        <v>93</v>
      </c>
      <c r="AY228" s="172" t="s">
        <v>117</v>
      </c>
      <c r="BE228" s="259">
        <f t="shared" si="34"/>
        <v>0</v>
      </c>
      <c r="BF228" s="259">
        <f t="shared" si="35"/>
        <v>0</v>
      </c>
      <c r="BG228" s="259">
        <f t="shared" si="36"/>
        <v>0</v>
      </c>
      <c r="BH228" s="259">
        <f t="shared" si="37"/>
        <v>0</v>
      </c>
      <c r="BI228" s="259">
        <f t="shared" si="38"/>
        <v>0</v>
      </c>
      <c r="BJ228" s="172" t="s">
        <v>16</v>
      </c>
      <c r="BK228" s="259">
        <f t="shared" si="39"/>
        <v>0</v>
      </c>
      <c r="BL228" s="172" t="s">
        <v>132</v>
      </c>
      <c r="BM228" s="172" t="s">
        <v>5348</v>
      </c>
    </row>
    <row r="229" spans="2:65" s="182" customFormat="1" ht="16.5" customHeight="1">
      <c r="B229" s="183"/>
      <c r="C229" s="151" t="s">
        <v>582</v>
      </c>
      <c r="D229" s="151" t="s">
        <v>118</v>
      </c>
      <c r="E229" s="152" t="s">
        <v>5349</v>
      </c>
      <c r="F229" s="341" t="s">
        <v>5350</v>
      </c>
      <c r="G229" s="341"/>
      <c r="H229" s="341"/>
      <c r="I229" s="341"/>
      <c r="J229" s="153" t="s">
        <v>142</v>
      </c>
      <c r="K229" s="154">
        <v>20</v>
      </c>
      <c r="L229" s="342"/>
      <c r="M229" s="342"/>
      <c r="N229" s="343">
        <f t="shared" si="30"/>
        <v>0</v>
      </c>
      <c r="O229" s="343"/>
      <c r="P229" s="343"/>
      <c r="Q229" s="343"/>
      <c r="R229" s="186"/>
      <c r="T229" s="254" t="s">
        <v>5</v>
      </c>
      <c r="U229" s="255" t="s">
        <v>36</v>
      </c>
      <c r="V229" s="256"/>
      <c r="W229" s="257">
        <f t="shared" si="31"/>
        <v>0</v>
      </c>
      <c r="X229" s="257">
        <v>0</v>
      </c>
      <c r="Y229" s="257">
        <f t="shared" si="32"/>
        <v>0</v>
      </c>
      <c r="Z229" s="257">
        <v>0.00085</v>
      </c>
      <c r="AA229" s="258">
        <f t="shared" si="33"/>
        <v>0.016999999999999998</v>
      </c>
      <c r="AR229" s="172" t="s">
        <v>132</v>
      </c>
      <c r="AT229" s="172" t="s">
        <v>118</v>
      </c>
      <c r="AU229" s="172" t="s">
        <v>93</v>
      </c>
      <c r="AY229" s="172" t="s">
        <v>117</v>
      </c>
      <c r="BE229" s="259">
        <f t="shared" si="34"/>
        <v>0</v>
      </c>
      <c r="BF229" s="259">
        <f t="shared" si="35"/>
        <v>0</v>
      </c>
      <c r="BG229" s="259">
        <f t="shared" si="36"/>
        <v>0</v>
      </c>
      <c r="BH229" s="259">
        <f t="shared" si="37"/>
        <v>0</v>
      </c>
      <c r="BI229" s="259">
        <f t="shared" si="38"/>
        <v>0</v>
      </c>
      <c r="BJ229" s="172" t="s">
        <v>16</v>
      </c>
      <c r="BK229" s="259">
        <f t="shared" si="39"/>
        <v>0</v>
      </c>
      <c r="BL229" s="172" t="s">
        <v>132</v>
      </c>
      <c r="BM229" s="172" t="s">
        <v>5351</v>
      </c>
    </row>
    <row r="230" spans="2:65" s="182" customFormat="1" ht="16.5" customHeight="1">
      <c r="B230" s="183"/>
      <c r="C230" s="151" t="s">
        <v>586</v>
      </c>
      <c r="D230" s="151" t="s">
        <v>118</v>
      </c>
      <c r="E230" s="152" t="s">
        <v>5352</v>
      </c>
      <c r="F230" s="341" t="s">
        <v>5353</v>
      </c>
      <c r="G230" s="341"/>
      <c r="H230" s="341"/>
      <c r="I230" s="341"/>
      <c r="J230" s="153" t="s">
        <v>142</v>
      </c>
      <c r="K230" s="154">
        <v>1</v>
      </c>
      <c r="L230" s="342"/>
      <c r="M230" s="342"/>
      <c r="N230" s="343">
        <f t="shared" si="30"/>
        <v>0</v>
      </c>
      <c r="O230" s="343"/>
      <c r="P230" s="343"/>
      <c r="Q230" s="343"/>
      <c r="R230" s="186"/>
      <c r="T230" s="254" t="s">
        <v>5</v>
      </c>
      <c r="U230" s="255" t="s">
        <v>36</v>
      </c>
      <c r="V230" s="256"/>
      <c r="W230" s="257">
        <f t="shared" si="31"/>
        <v>0</v>
      </c>
      <c r="X230" s="257">
        <v>0</v>
      </c>
      <c r="Y230" s="257">
        <f t="shared" si="32"/>
        <v>0</v>
      </c>
      <c r="Z230" s="257">
        <v>0.00122</v>
      </c>
      <c r="AA230" s="258">
        <f t="shared" si="33"/>
        <v>0.00122</v>
      </c>
      <c r="AR230" s="172" t="s">
        <v>132</v>
      </c>
      <c r="AT230" s="172" t="s">
        <v>118</v>
      </c>
      <c r="AU230" s="172" t="s">
        <v>93</v>
      </c>
      <c r="AY230" s="172" t="s">
        <v>117</v>
      </c>
      <c r="BE230" s="259">
        <f t="shared" si="34"/>
        <v>0</v>
      </c>
      <c r="BF230" s="259">
        <f t="shared" si="35"/>
        <v>0</v>
      </c>
      <c r="BG230" s="259">
        <f t="shared" si="36"/>
        <v>0</v>
      </c>
      <c r="BH230" s="259">
        <f t="shared" si="37"/>
        <v>0</v>
      </c>
      <c r="BI230" s="259">
        <f t="shared" si="38"/>
        <v>0</v>
      </c>
      <c r="BJ230" s="172" t="s">
        <v>16</v>
      </c>
      <c r="BK230" s="259">
        <f t="shared" si="39"/>
        <v>0</v>
      </c>
      <c r="BL230" s="172" t="s">
        <v>132</v>
      </c>
      <c r="BM230" s="172" t="s">
        <v>5354</v>
      </c>
    </row>
    <row r="231" spans="2:65" s="182" customFormat="1" ht="25.5" customHeight="1">
      <c r="B231" s="183"/>
      <c r="C231" s="151" t="s">
        <v>590</v>
      </c>
      <c r="D231" s="151" t="s">
        <v>118</v>
      </c>
      <c r="E231" s="152" t="s">
        <v>5355</v>
      </c>
      <c r="F231" s="341" t="s">
        <v>5356</v>
      </c>
      <c r="G231" s="341"/>
      <c r="H231" s="341"/>
      <c r="I231" s="341"/>
      <c r="J231" s="153" t="s">
        <v>142</v>
      </c>
      <c r="K231" s="154">
        <v>20</v>
      </c>
      <c r="L231" s="342"/>
      <c r="M231" s="342"/>
      <c r="N231" s="343">
        <f t="shared" si="30"/>
        <v>0</v>
      </c>
      <c r="O231" s="343"/>
      <c r="P231" s="343"/>
      <c r="Q231" s="343"/>
      <c r="R231" s="186"/>
      <c r="T231" s="254" t="s">
        <v>5</v>
      </c>
      <c r="U231" s="255" t="s">
        <v>36</v>
      </c>
      <c r="V231" s="256"/>
      <c r="W231" s="257">
        <f t="shared" si="31"/>
        <v>0</v>
      </c>
      <c r="X231" s="257">
        <v>0.0001415395</v>
      </c>
      <c r="Y231" s="257">
        <f t="shared" si="32"/>
        <v>0.0028307899999999997</v>
      </c>
      <c r="Z231" s="257">
        <v>0</v>
      </c>
      <c r="AA231" s="258">
        <f t="shared" si="33"/>
        <v>0</v>
      </c>
      <c r="AR231" s="172" t="s">
        <v>132</v>
      </c>
      <c r="AT231" s="172" t="s">
        <v>118</v>
      </c>
      <c r="AU231" s="172" t="s">
        <v>93</v>
      </c>
      <c r="AY231" s="172" t="s">
        <v>117</v>
      </c>
      <c r="BE231" s="259">
        <f t="shared" si="34"/>
        <v>0</v>
      </c>
      <c r="BF231" s="259">
        <f t="shared" si="35"/>
        <v>0</v>
      </c>
      <c r="BG231" s="259">
        <f t="shared" si="36"/>
        <v>0</v>
      </c>
      <c r="BH231" s="259">
        <f t="shared" si="37"/>
        <v>0</v>
      </c>
      <c r="BI231" s="259">
        <f t="shared" si="38"/>
        <v>0</v>
      </c>
      <c r="BJ231" s="172" t="s">
        <v>16</v>
      </c>
      <c r="BK231" s="259">
        <f t="shared" si="39"/>
        <v>0</v>
      </c>
      <c r="BL231" s="172" t="s">
        <v>132</v>
      </c>
      <c r="BM231" s="172" t="s">
        <v>5357</v>
      </c>
    </row>
    <row r="232" spans="2:65" s="182" customFormat="1" ht="25.5" customHeight="1">
      <c r="B232" s="183"/>
      <c r="C232" s="151" t="s">
        <v>594</v>
      </c>
      <c r="D232" s="151" t="s">
        <v>118</v>
      </c>
      <c r="E232" s="152" t="s">
        <v>5358</v>
      </c>
      <c r="F232" s="341" t="s">
        <v>5359</v>
      </c>
      <c r="G232" s="341"/>
      <c r="H232" s="341"/>
      <c r="I232" s="341"/>
      <c r="J232" s="153" t="s">
        <v>142</v>
      </c>
      <c r="K232" s="154">
        <v>20</v>
      </c>
      <c r="L232" s="342"/>
      <c r="M232" s="342"/>
      <c r="N232" s="343">
        <f t="shared" si="30"/>
        <v>0</v>
      </c>
      <c r="O232" s="343"/>
      <c r="P232" s="343"/>
      <c r="Q232" s="343"/>
      <c r="R232" s="186"/>
      <c r="T232" s="254" t="s">
        <v>5</v>
      </c>
      <c r="U232" s="255" t="s">
        <v>36</v>
      </c>
      <c r="V232" s="256"/>
      <c r="W232" s="257">
        <f t="shared" si="31"/>
        <v>0</v>
      </c>
      <c r="X232" s="257">
        <v>0.0001615395</v>
      </c>
      <c r="Y232" s="257">
        <f t="shared" si="32"/>
        <v>0.00323079</v>
      </c>
      <c r="Z232" s="257">
        <v>0</v>
      </c>
      <c r="AA232" s="258">
        <f t="shared" si="33"/>
        <v>0</v>
      </c>
      <c r="AR232" s="172" t="s">
        <v>132</v>
      </c>
      <c r="AT232" s="172" t="s">
        <v>118</v>
      </c>
      <c r="AU232" s="172" t="s">
        <v>93</v>
      </c>
      <c r="AY232" s="172" t="s">
        <v>117</v>
      </c>
      <c r="BE232" s="259">
        <f t="shared" si="34"/>
        <v>0</v>
      </c>
      <c r="BF232" s="259">
        <f t="shared" si="35"/>
        <v>0</v>
      </c>
      <c r="BG232" s="259">
        <f t="shared" si="36"/>
        <v>0</v>
      </c>
      <c r="BH232" s="259">
        <f t="shared" si="37"/>
        <v>0</v>
      </c>
      <c r="BI232" s="259">
        <f t="shared" si="38"/>
        <v>0</v>
      </c>
      <c r="BJ232" s="172" t="s">
        <v>16</v>
      </c>
      <c r="BK232" s="259">
        <f t="shared" si="39"/>
        <v>0</v>
      </c>
      <c r="BL232" s="172" t="s">
        <v>132</v>
      </c>
      <c r="BM232" s="172" t="s">
        <v>5360</v>
      </c>
    </row>
    <row r="233" spans="2:65" s="182" customFormat="1" ht="25.5" customHeight="1">
      <c r="B233" s="183"/>
      <c r="C233" s="151" t="s">
        <v>598</v>
      </c>
      <c r="D233" s="151" t="s">
        <v>118</v>
      </c>
      <c r="E233" s="152" t="s">
        <v>5361</v>
      </c>
      <c r="F233" s="341" t="s">
        <v>5362</v>
      </c>
      <c r="G233" s="341"/>
      <c r="H233" s="341"/>
      <c r="I233" s="341"/>
      <c r="J233" s="153" t="s">
        <v>142</v>
      </c>
      <c r="K233" s="154">
        <v>20</v>
      </c>
      <c r="L233" s="342"/>
      <c r="M233" s="342"/>
      <c r="N233" s="343">
        <f t="shared" si="30"/>
        <v>0</v>
      </c>
      <c r="O233" s="343"/>
      <c r="P233" s="343"/>
      <c r="Q233" s="343"/>
      <c r="R233" s="186"/>
      <c r="T233" s="254" t="s">
        <v>5</v>
      </c>
      <c r="U233" s="255" t="s">
        <v>36</v>
      </c>
      <c r="V233" s="256"/>
      <c r="W233" s="257">
        <f t="shared" si="31"/>
        <v>0</v>
      </c>
      <c r="X233" s="257">
        <v>0.0001615395</v>
      </c>
      <c r="Y233" s="257">
        <f t="shared" si="32"/>
        <v>0.00323079</v>
      </c>
      <c r="Z233" s="257">
        <v>0</v>
      </c>
      <c r="AA233" s="258">
        <f t="shared" si="33"/>
        <v>0</v>
      </c>
      <c r="AR233" s="172" t="s">
        <v>132</v>
      </c>
      <c r="AT233" s="172" t="s">
        <v>118</v>
      </c>
      <c r="AU233" s="172" t="s">
        <v>93</v>
      </c>
      <c r="AY233" s="172" t="s">
        <v>117</v>
      </c>
      <c r="BE233" s="259">
        <f t="shared" si="34"/>
        <v>0</v>
      </c>
      <c r="BF233" s="259">
        <f t="shared" si="35"/>
        <v>0</v>
      </c>
      <c r="BG233" s="259">
        <f t="shared" si="36"/>
        <v>0</v>
      </c>
      <c r="BH233" s="259">
        <f t="shared" si="37"/>
        <v>0</v>
      </c>
      <c r="BI233" s="259">
        <f t="shared" si="38"/>
        <v>0</v>
      </c>
      <c r="BJ233" s="172" t="s">
        <v>16</v>
      </c>
      <c r="BK233" s="259">
        <f t="shared" si="39"/>
        <v>0</v>
      </c>
      <c r="BL233" s="172" t="s">
        <v>132</v>
      </c>
      <c r="BM233" s="172" t="s">
        <v>5363</v>
      </c>
    </row>
    <row r="234" spans="2:65" s="182" customFormat="1" ht="25.5" customHeight="1">
      <c r="B234" s="183"/>
      <c r="C234" s="151" t="s">
        <v>602</v>
      </c>
      <c r="D234" s="151" t="s">
        <v>118</v>
      </c>
      <c r="E234" s="152" t="s">
        <v>5364</v>
      </c>
      <c r="F234" s="341" t="s">
        <v>5365</v>
      </c>
      <c r="G234" s="341"/>
      <c r="H234" s="341"/>
      <c r="I234" s="341"/>
      <c r="J234" s="153" t="s">
        <v>142</v>
      </c>
      <c r="K234" s="154">
        <v>1</v>
      </c>
      <c r="L234" s="342"/>
      <c r="M234" s="342"/>
      <c r="N234" s="343">
        <f t="shared" si="30"/>
        <v>0</v>
      </c>
      <c r="O234" s="343"/>
      <c r="P234" s="343"/>
      <c r="Q234" s="343"/>
      <c r="R234" s="186"/>
      <c r="T234" s="254" t="s">
        <v>5</v>
      </c>
      <c r="U234" s="255" t="s">
        <v>36</v>
      </c>
      <c r="V234" s="256"/>
      <c r="W234" s="257">
        <f t="shared" si="31"/>
        <v>0</v>
      </c>
      <c r="X234" s="257">
        <v>0.000266237</v>
      </c>
      <c r="Y234" s="257">
        <f t="shared" si="32"/>
        <v>0.000266237</v>
      </c>
      <c r="Z234" s="257">
        <v>0</v>
      </c>
      <c r="AA234" s="258">
        <f t="shared" si="33"/>
        <v>0</v>
      </c>
      <c r="AR234" s="172" t="s">
        <v>132</v>
      </c>
      <c r="AT234" s="172" t="s">
        <v>118</v>
      </c>
      <c r="AU234" s="172" t="s">
        <v>93</v>
      </c>
      <c r="AY234" s="172" t="s">
        <v>117</v>
      </c>
      <c r="BE234" s="259">
        <f t="shared" si="34"/>
        <v>0</v>
      </c>
      <c r="BF234" s="259">
        <f t="shared" si="35"/>
        <v>0</v>
      </c>
      <c r="BG234" s="259">
        <f t="shared" si="36"/>
        <v>0</v>
      </c>
      <c r="BH234" s="259">
        <f t="shared" si="37"/>
        <v>0</v>
      </c>
      <c r="BI234" s="259">
        <f t="shared" si="38"/>
        <v>0</v>
      </c>
      <c r="BJ234" s="172" t="s">
        <v>16</v>
      </c>
      <c r="BK234" s="259">
        <f t="shared" si="39"/>
        <v>0</v>
      </c>
      <c r="BL234" s="172" t="s">
        <v>132</v>
      </c>
      <c r="BM234" s="172" t="s">
        <v>5366</v>
      </c>
    </row>
    <row r="235" spans="2:65" s="182" customFormat="1" ht="25.5" customHeight="1">
      <c r="B235" s="183"/>
      <c r="C235" s="151" t="s">
        <v>606</v>
      </c>
      <c r="D235" s="151" t="s">
        <v>118</v>
      </c>
      <c r="E235" s="152" t="s">
        <v>5367</v>
      </c>
      <c r="F235" s="341" t="s">
        <v>5368</v>
      </c>
      <c r="G235" s="341"/>
      <c r="H235" s="341"/>
      <c r="I235" s="341"/>
      <c r="J235" s="153" t="s">
        <v>142</v>
      </c>
      <c r="K235" s="154">
        <v>1</v>
      </c>
      <c r="L235" s="342"/>
      <c r="M235" s="342"/>
      <c r="N235" s="343">
        <f t="shared" si="30"/>
        <v>0</v>
      </c>
      <c r="O235" s="343"/>
      <c r="P235" s="343"/>
      <c r="Q235" s="343"/>
      <c r="R235" s="186"/>
      <c r="T235" s="254" t="s">
        <v>5</v>
      </c>
      <c r="U235" s="255" t="s">
        <v>36</v>
      </c>
      <c r="V235" s="256"/>
      <c r="W235" s="257">
        <f t="shared" si="31"/>
        <v>0</v>
      </c>
      <c r="X235" s="257">
        <v>0.000266237</v>
      </c>
      <c r="Y235" s="257">
        <f t="shared" si="32"/>
        <v>0.000266237</v>
      </c>
      <c r="Z235" s="257">
        <v>0</v>
      </c>
      <c r="AA235" s="258">
        <f t="shared" si="33"/>
        <v>0</v>
      </c>
      <c r="AR235" s="172" t="s">
        <v>132</v>
      </c>
      <c r="AT235" s="172" t="s">
        <v>118</v>
      </c>
      <c r="AU235" s="172" t="s">
        <v>93</v>
      </c>
      <c r="AY235" s="172" t="s">
        <v>117</v>
      </c>
      <c r="BE235" s="259">
        <f t="shared" si="34"/>
        <v>0</v>
      </c>
      <c r="BF235" s="259">
        <f t="shared" si="35"/>
        <v>0</v>
      </c>
      <c r="BG235" s="259">
        <f t="shared" si="36"/>
        <v>0</v>
      </c>
      <c r="BH235" s="259">
        <f t="shared" si="37"/>
        <v>0</v>
      </c>
      <c r="BI235" s="259">
        <f t="shared" si="38"/>
        <v>0</v>
      </c>
      <c r="BJ235" s="172" t="s">
        <v>16</v>
      </c>
      <c r="BK235" s="259">
        <f t="shared" si="39"/>
        <v>0</v>
      </c>
      <c r="BL235" s="172" t="s">
        <v>132</v>
      </c>
      <c r="BM235" s="172" t="s">
        <v>5369</v>
      </c>
    </row>
    <row r="236" spans="2:65" s="182" customFormat="1" ht="16.5" customHeight="1">
      <c r="B236" s="183"/>
      <c r="C236" s="151" t="s">
        <v>610</v>
      </c>
      <c r="D236" s="151" t="s">
        <v>118</v>
      </c>
      <c r="E236" s="152" t="s">
        <v>5370</v>
      </c>
      <c r="F236" s="341" t="s">
        <v>5371</v>
      </c>
      <c r="G236" s="341"/>
      <c r="H236" s="341"/>
      <c r="I236" s="341"/>
      <c r="J236" s="153" t="s">
        <v>142</v>
      </c>
      <c r="K236" s="154">
        <v>1</v>
      </c>
      <c r="L236" s="342"/>
      <c r="M236" s="342"/>
      <c r="N236" s="343">
        <f t="shared" si="30"/>
        <v>0</v>
      </c>
      <c r="O236" s="343"/>
      <c r="P236" s="343"/>
      <c r="Q236" s="343"/>
      <c r="R236" s="186"/>
      <c r="T236" s="254" t="s">
        <v>5</v>
      </c>
      <c r="U236" s="255" t="s">
        <v>36</v>
      </c>
      <c r="V236" s="256"/>
      <c r="W236" s="257">
        <f t="shared" si="31"/>
        <v>0</v>
      </c>
      <c r="X236" s="257">
        <v>0.0001815395</v>
      </c>
      <c r="Y236" s="257">
        <f t="shared" si="32"/>
        <v>0.0001815395</v>
      </c>
      <c r="Z236" s="257">
        <v>0</v>
      </c>
      <c r="AA236" s="258">
        <f t="shared" si="33"/>
        <v>0</v>
      </c>
      <c r="AR236" s="172" t="s">
        <v>132</v>
      </c>
      <c r="AT236" s="172" t="s">
        <v>118</v>
      </c>
      <c r="AU236" s="172" t="s">
        <v>93</v>
      </c>
      <c r="AY236" s="172" t="s">
        <v>117</v>
      </c>
      <c r="BE236" s="259">
        <f t="shared" si="34"/>
        <v>0</v>
      </c>
      <c r="BF236" s="259">
        <f t="shared" si="35"/>
        <v>0</v>
      </c>
      <c r="BG236" s="259">
        <f t="shared" si="36"/>
        <v>0</v>
      </c>
      <c r="BH236" s="259">
        <f t="shared" si="37"/>
        <v>0</v>
      </c>
      <c r="BI236" s="259">
        <f t="shared" si="38"/>
        <v>0</v>
      </c>
      <c r="BJ236" s="172" t="s">
        <v>16</v>
      </c>
      <c r="BK236" s="259">
        <f t="shared" si="39"/>
        <v>0</v>
      </c>
      <c r="BL236" s="172" t="s">
        <v>132</v>
      </c>
      <c r="BM236" s="172" t="s">
        <v>5372</v>
      </c>
    </row>
    <row r="237" spans="2:65" s="182" customFormat="1" ht="25.5" customHeight="1">
      <c r="B237" s="183"/>
      <c r="C237" s="151" t="s">
        <v>614</v>
      </c>
      <c r="D237" s="151" t="s">
        <v>118</v>
      </c>
      <c r="E237" s="152" t="s">
        <v>5373</v>
      </c>
      <c r="F237" s="341" t="s">
        <v>5374</v>
      </c>
      <c r="G237" s="341"/>
      <c r="H237" s="341"/>
      <c r="I237" s="341"/>
      <c r="J237" s="153" t="s">
        <v>124</v>
      </c>
      <c r="K237" s="154">
        <v>1</v>
      </c>
      <c r="L237" s="342"/>
      <c r="M237" s="342"/>
      <c r="N237" s="343">
        <f t="shared" si="30"/>
        <v>0</v>
      </c>
      <c r="O237" s="343"/>
      <c r="P237" s="343"/>
      <c r="Q237" s="343"/>
      <c r="R237" s="186"/>
      <c r="T237" s="254" t="s">
        <v>5</v>
      </c>
      <c r="U237" s="255" t="s">
        <v>36</v>
      </c>
      <c r="V237" s="256"/>
      <c r="W237" s="257">
        <f t="shared" si="31"/>
        <v>0</v>
      </c>
      <c r="X237" s="257">
        <v>0</v>
      </c>
      <c r="Y237" s="257">
        <f t="shared" si="32"/>
        <v>0</v>
      </c>
      <c r="Z237" s="257">
        <v>0</v>
      </c>
      <c r="AA237" s="258">
        <f t="shared" si="33"/>
        <v>0</v>
      </c>
      <c r="AR237" s="172" t="s">
        <v>132</v>
      </c>
      <c r="AT237" s="172" t="s">
        <v>118</v>
      </c>
      <c r="AU237" s="172" t="s">
        <v>93</v>
      </c>
      <c r="AY237" s="172" t="s">
        <v>117</v>
      </c>
      <c r="BE237" s="259">
        <f t="shared" si="34"/>
        <v>0</v>
      </c>
      <c r="BF237" s="259">
        <f t="shared" si="35"/>
        <v>0</v>
      </c>
      <c r="BG237" s="259">
        <f t="shared" si="36"/>
        <v>0</v>
      </c>
      <c r="BH237" s="259">
        <f t="shared" si="37"/>
        <v>0</v>
      </c>
      <c r="BI237" s="259">
        <f t="shared" si="38"/>
        <v>0</v>
      </c>
      <c r="BJ237" s="172" t="s">
        <v>16</v>
      </c>
      <c r="BK237" s="259">
        <f t="shared" si="39"/>
        <v>0</v>
      </c>
      <c r="BL237" s="172" t="s">
        <v>132</v>
      </c>
      <c r="BM237" s="172" t="s">
        <v>5375</v>
      </c>
    </row>
    <row r="238" spans="2:65" s="182" customFormat="1" ht="25.5" customHeight="1">
      <c r="B238" s="183"/>
      <c r="C238" s="151" t="s">
        <v>618</v>
      </c>
      <c r="D238" s="151" t="s">
        <v>118</v>
      </c>
      <c r="E238" s="152" t="s">
        <v>5376</v>
      </c>
      <c r="F238" s="341" t="s">
        <v>5377</v>
      </c>
      <c r="G238" s="341"/>
      <c r="H238" s="341"/>
      <c r="I238" s="341"/>
      <c r="J238" s="153" t="s">
        <v>124</v>
      </c>
      <c r="K238" s="154">
        <v>1</v>
      </c>
      <c r="L238" s="342"/>
      <c r="M238" s="342"/>
      <c r="N238" s="343">
        <f t="shared" si="30"/>
        <v>0</v>
      </c>
      <c r="O238" s="343"/>
      <c r="P238" s="343"/>
      <c r="Q238" s="343"/>
      <c r="R238" s="186"/>
      <c r="T238" s="254" t="s">
        <v>5</v>
      </c>
      <c r="U238" s="255" t="s">
        <v>36</v>
      </c>
      <c r="V238" s="256"/>
      <c r="W238" s="257">
        <f t="shared" si="31"/>
        <v>0</v>
      </c>
      <c r="X238" s="257">
        <v>0</v>
      </c>
      <c r="Y238" s="257">
        <f t="shared" si="32"/>
        <v>0</v>
      </c>
      <c r="Z238" s="257">
        <v>0</v>
      </c>
      <c r="AA238" s="258">
        <f t="shared" si="33"/>
        <v>0</v>
      </c>
      <c r="AR238" s="172" t="s">
        <v>132</v>
      </c>
      <c r="AT238" s="172" t="s">
        <v>118</v>
      </c>
      <c r="AU238" s="172" t="s">
        <v>93</v>
      </c>
      <c r="AY238" s="172" t="s">
        <v>117</v>
      </c>
      <c r="BE238" s="259">
        <f t="shared" si="34"/>
        <v>0</v>
      </c>
      <c r="BF238" s="259">
        <f t="shared" si="35"/>
        <v>0</v>
      </c>
      <c r="BG238" s="259">
        <f t="shared" si="36"/>
        <v>0</v>
      </c>
      <c r="BH238" s="259">
        <f t="shared" si="37"/>
        <v>0</v>
      </c>
      <c r="BI238" s="259">
        <f t="shared" si="38"/>
        <v>0</v>
      </c>
      <c r="BJ238" s="172" t="s">
        <v>16</v>
      </c>
      <c r="BK238" s="259">
        <f t="shared" si="39"/>
        <v>0</v>
      </c>
      <c r="BL238" s="172" t="s">
        <v>132</v>
      </c>
      <c r="BM238" s="172" t="s">
        <v>5378</v>
      </c>
    </row>
    <row r="239" spans="2:65" s="182" customFormat="1" ht="25.5" customHeight="1">
      <c r="B239" s="183"/>
      <c r="C239" s="151" t="s">
        <v>622</v>
      </c>
      <c r="D239" s="151" t="s">
        <v>118</v>
      </c>
      <c r="E239" s="152" t="s">
        <v>5379</v>
      </c>
      <c r="F239" s="341" t="s">
        <v>5380</v>
      </c>
      <c r="G239" s="341"/>
      <c r="H239" s="341"/>
      <c r="I239" s="341"/>
      <c r="J239" s="153" t="s">
        <v>124</v>
      </c>
      <c r="K239" s="154">
        <v>1</v>
      </c>
      <c r="L239" s="342"/>
      <c r="M239" s="342"/>
      <c r="N239" s="343">
        <f t="shared" si="30"/>
        <v>0</v>
      </c>
      <c r="O239" s="343"/>
      <c r="P239" s="343"/>
      <c r="Q239" s="343"/>
      <c r="R239" s="186"/>
      <c r="T239" s="254" t="s">
        <v>5</v>
      </c>
      <c r="U239" s="255" t="s">
        <v>36</v>
      </c>
      <c r="V239" s="256"/>
      <c r="W239" s="257">
        <f t="shared" si="31"/>
        <v>0</v>
      </c>
      <c r="X239" s="257">
        <v>0</v>
      </c>
      <c r="Y239" s="257">
        <f t="shared" si="32"/>
        <v>0</v>
      </c>
      <c r="Z239" s="257">
        <v>0</v>
      </c>
      <c r="AA239" s="258">
        <f t="shared" si="33"/>
        <v>0</v>
      </c>
      <c r="AR239" s="172" t="s">
        <v>132</v>
      </c>
      <c r="AT239" s="172" t="s">
        <v>118</v>
      </c>
      <c r="AU239" s="172" t="s">
        <v>93</v>
      </c>
      <c r="AY239" s="172" t="s">
        <v>117</v>
      </c>
      <c r="BE239" s="259">
        <f t="shared" si="34"/>
        <v>0</v>
      </c>
      <c r="BF239" s="259">
        <f t="shared" si="35"/>
        <v>0</v>
      </c>
      <c r="BG239" s="259">
        <f t="shared" si="36"/>
        <v>0</v>
      </c>
      <c r="BH239" s="259">
        <f t="shared" si="37"/>
        <v>0</v>
      </c>
      <c r="BI239" s="259">
        <f t="shared" si="38"/>
        <v>0</v>
      </c>
      <c r="BJ239" s="172" t="s">
        <v>16</v>
      </c>
      <c r="BK239" s="259">
        <f t="shared" si="39"/>
        <v>0</v>
      </c>
      <c r="BL239" s="172" t="s">
        <v>132</v>
      </c>
      <c r="BM239" s="172" t="s">
        <v>5381</v>
      </c>
    </row>
    <row r="240" spans="2:65" s="182" customFormat="1" ht="25.5" customHeight="1">
      <c r="B240" s="183"/>
      <c r="C240" s="151" t="s">
        <v>626</v>
      </c>
      <c r="D240" s="151" t="s">
        <v>118</v>
      </c>
      <c r="E240" s="152" t="s">
        <v>5382</v>
      </c>
      <c r="F240" s="341" t="s">
        <v>5383</v>
      </c>
      <c r="G240" s="341"/>
      <c r="H240" s="341"/>
      <c r="I240" s="341"/>
      <c r="J240" s="153" t="s">
        <v>124</v>
      </c>
      <c r="K240" s="154">
        <v>1</v>
      </c>
      <c r="L240" s="342"/>
      <c r="M240" s="342"/>
      <c r="N240" s="343">
        <f t="shared" si="30"/>
        <v>0</v>
      </c>
      <c r="O240" s="343"/>
      <c r="P240" s="343"/>
      <c r="Q240" s="343"/>
      <c r="R240" s="186"/>
      <c r="T240" s="254" t="s">
        <v>5</v>
      </c>
      <c r="U240" s="260" t="s">
        <v>36</v>
      </c>
      <c r="V240" s="256"/>
      <c r="W240" s="261">
        <f t="shared" si="31"/>
        <v>0</v>
      </c>
      <c r="X240" s="261">
        <v>0</v>
      </c>
      <c r="Y240" s="261">
        <f t="shared" si="32"/>
        <v>0</v>
      </c>
      <c r="Z240" s="261">
        <v>0</v>
      </c>
      <c r="AA240" s="262">
        <f t="shared" si="33"/>
        <v>0</v>
      </c>
      <c r="AR240" s="172" t="s">
        <v>132</v>
      </c>
      <c r="AT240" s="172" t="s">
        <v>118</v>
      </c>
      <c r="AU240" s="172" t="s">
        <v>93</v>
      </c>
      <c r="AY240" s="172" t="s">
        <v>117</v>
      </c>
      <c r="BE240" s="259">
        <f t="shared" si="34"/>
        <v>0</v>
      </c>
      <c r="BF240" s="259">
        <f t="shared" si="35"/>
        <v>0</v>
      </c>
      <c r="BG240" s="259">
        <f t="shared" si="36"/>
        <v>0</v>
      </c>
      <c r="BH240" s="259">
        <f t="shared" si="37"/>
        <v>0</v>
      </c>
      <c r="BI240" s="259">
        <f t="shared" si="38"/>
        <v>0</v>
      </c>
      <c r="BJ240" s="172" t="s">
        <v>16</v>
      </c>
      <c r="BK240" s="259">
        <f t="shared" si="39"/>
        <v>0</v>
      </c>
      <c r="BL240" s="172" t="s">
        <v>132</v>
      </c>
      <c r="BM240" s="172" t="s">
        <v>5384</v>
      </c>
    </row>
    <row r="241" spans="2:65" s="265" customFormat="1" ht="16.5" customHeight="1">
      <c r="B241" s="263"/>
      <c r="C241" s="158">
        <v>128</v>
      </c>
      <c r="D241" s="158" t="s">
        <v>118</v>
      </c>
      <c r="E241" s="159" t="s">
        <v>135</v>
      </c>
      <c r="F241" s="349" t="s">
        <v>6931</v>
      </c>
      <c r="G241" s="349"/>
      <c r="H241" s="349"/>
      <c r="I241" s="349"/>
      <c r="J241" s="160" t="s">
        <v>6932</v>
      </c>
      <c r="K241" s="161">
        <v>100</v>
      </c>
      <c r="L241" s="342"/>
      <c r="M241" s="342"/>
      <c r="N241" s="350">
        <f t="shared" si="30"/>
        <v>0</v>
      </c>
      <c r="O241" s="350"/>
      <c r="P241" s="350"/>
      <c r="Q241" s="350"/>
      <c r="R241" s="264"/>
      <c r="T241" s="266" t="s">
        <v>5</v>
      </c>
      <c r="U241" s="267" t="s">
        <v>36</v>
      </c>
      <c r="V241" s="256"/>
      <c r="W241" s="268">
        <f t="shared" si="31"/>
        <v>0</v>
      </c>
      <c r="X241" s="268">
        <v>0</v>
      </c>
      <c r="Y241" s="268">
        <f t="shared" si="32"/>
        <v>0</v>
      </c>
      <c r="Z241" s="268">
        <v>0</v>
      </c>
      <c r="AA241" s="269">
        <f t="shared" si="33"/>
        <v>0</v>
      </c>
      <c r="AR241" s="270" t="s">
        <v>119</v>
      </c>
      <c r="AT241" s="270" t="s">
        <v>118</v>
      </c>
      <c r="AU241" s="270" t="s">
        <v>93</v>
      </c>
      <c r="AY241" s="270" t="s">
        <v>117</v>
      </c>
      <c r="BE241" s="271">
        <f t="shared" si="34"/>
        <v>0</v>
      </c>
      <c r="BF241" s="271">
        <f t="shared" si="35"/>
        <v>0</v>
      </c>
      <c r="BG241" s="271">
        <f t="shared" si="36"/>
        <v>0</v>
      </c>
      <c r="BH241" s="271">
        <f t="shared" si="37"/>
        <v>0</v>
      </c>
      <c r="BI241" s="271">
        <f t="shared" si="38"/>
        <v>0</v>
      </c>
      <c r="BJ241" s="270" t="s">
        <v>16</v>
      </c>
      <c r="BK241" s="271">
        <f t="shared" si="39"/>
        <v>0</v>
      </c>
      <c r="BL241" s="270" t="s">
        <v>119</v>
      </c>
      <c r="BM241" s="270" t="s">
        <v>136</v>
      </c>
    </row>
    <row r="242" ht="13.5">
      <c r="V242" s="256"/>
    </row>
    <row r="243" ht="13.5">
      <c r="V243" s="256"/>
    </row>
    <row r="244" ht="13.5">
      <c r="V244" s="256"/>
    </row>
  </sheetData>
  <sheetProtection password="DE9D" sheet="1" objects="1" scenarios="1"/>
  <mergeCells count="439">
    <mergeCell ref="F241:I241"/>
    <mergeCell ref="L241:M241"/>
    <mergeCell ref="N241:Q241"/>
    <mergeCell ref="H1:K1"/>
    <mergeCell ref="S2:AC2"/>
    <mergeCell ref="F239:I239"/>
    <mergeCell ref="L239:M239"/>
    <mergeCell ref="N239:Q239"/>
    <mergeCell ref="F240:I240"/>
    <mergeCell ref="L240:M240"/>
    <mergeCell ref="N240:Q240"/>
    <mergeCell ref="N111:Q111"/>
    <mergeCell ref="N112:Q112"/>
    <mergeCell ref="N113:Q113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16:I116"/>
    <mergeCell ref="L116:M116"/>
    <mergeCell ref="N116:Q116"/>
    <mergeCell ref="F117:I117"/>
    <mergeCell ref="L117:M117"/>
    <mergeCell ref="N117:Q117"/>
    <mergeCell ref="F118:I118"/>
    <mergeCell ref="L118:M118"/>
    <mergeCell ref="N118:Q118"/>
    <mergeCell ref="M108:Q108"/>
    <mergeCell ref="F110:I110"/>
    <mergeCell ref="L110:M110"/>
    <mergeCell ref="N110:Q110"/>
    <mergeCell ref="F114:I114"/>
    <mergeCell ref="L114:M114"/>
    <mergeCell ref="N114:Q114"/>
    <mergeCell ref="F115:I115"/>
    <mergeCell ref="L115:M115"/>
    <mergeCell ref="N115:Q115"/>
    <mergeCell ref="N89:Q89"/>
    <mergeCell ref="N90:Q90"/>
    <mergeCell ref="N92:Q92"/>
    <mergeCell ref="L94:Q94"/>
    <mergeCell ref="C100:Q100"/>
    <mergeCell ref="F102:P102"/>
    <mergeCell ref="F103:P103"/>
    <mergeCell ref="M105:P105"/>
    <mergeCell ref="M107:Q10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12"/>
  <sheetViews>
    <sheetView showGridLines="0" workbookViewId="0" topLeftCell="A1">
      <pane ySplit="1" topLeftCell="A106" activePane="bottomLeft" state="frozen"/>
      <selection pane="bottomLeft" activeCell="F120" sqref="F120:I120"/>
    </sheetView>
  </sheetViews>
  <sheetFormatPr defaultColWidth="9.33203125" defaultRowHeight="13.5"/>
  <cols>
    <col min="1" max="1" width="8.33203125" style="171" customWidth="1"/>
    <col min="2" max="2" width="1.66796875" style="171" customWidth="1"/>
    <col min="3" max="3" width="4.16015625" style="171" customWidth="1"/>
    <col min="4" max="4" width="4.33203125" style="171" customWidth="1"/>
    <col min="5" max="5" width="17.16015625" style="171" customWidth="1"/>
    <col min="6" max="7" width="11.16015625" style="171" customWidth="1"/>
    <col min="8" max="8" width="12.5" style="171" customWidth="1"/>
    <col min="9" max="9" width="7" style="171" customWidth="1"/>
    <col min="10" max="10" width="5.16015625" style="171" customWidth="1"/>
    <col min="11" max="11" width="11.5" style="171" customWidth="1"/>
    <col min="12" max="12" width="12" style="171" customWidth="1"/>
    <col min="13" max="14" width="6" style="171" customWidth="1"/>
    <col min="15" max="15" width="2" style="171" customWidth="1"/>
    <col min="16" max="16" width="12.5" style="171" customWidth="1"/>
    <col min="17" max="17" width="4.16015625" style="171" customWidth="1"/>
    <col min="18" max="18" width="1.66796875" style="171" customWidth="1"/>
    <col min="19" max="19" width="8.16015625" style="171" customWidth="1"/>
    <col min="20" max="20" width="29.66015625" style="171" hidden="1" customWidth="1"/>
    <col min="21" max="21" width="16.33203125" style="171" hidden="1" customWidth="1"/>
    <col min="22" max="22" width="12.33203125" style="176" customWidth="1"/>
    <col min="23" max="23" width="16.33203125" style="171" hidden="1" customWidth="1"/>
    <col min="24" max="24" width="12.16015625" style="171" hidden="1" customWidth="1"/>
    <col min="25" max="25" width="15" style="171" hidden="1" customWidth="1"/>
    <col min="26" max="26" width="11" style="171" hidden="1" customWidth="1"/>
    <col min="27" max="27" width="15" style="171" hidden="1" customWidth="1"/>
    <col min="28" max="28" width="16.33203125" style="171" customWidth="1"/>
    <col min="29" max="29" width="11" style="171" customWidth="1"/>
    <col min="30" max="30" width="15" style="171" customWidth="1"/>
    <col min="31" max="31" width="16.33203125" style="171" customWidth="1"/>
    <col min="32" max="43" width="9.33203125" style="171" customWidth="1"/>
    <col min="44" max="65" width="9.33203125" style="171" hidden="1" customWidth="1"/>
    <col min="66" max="16384" width="9.33203125" style="171" customWidth="1"/>
  </cols>
  <sheetData>
    <row r="1" spans="1:66" ht="21.75" customHeight="1">
      <c r="A1" s="97"/>
      <c r="B1" s="11"/>
      <c r="C1" s="11"/>
      <c r="D1" s="12" t="s">
        <v>1</v>
      </c>
      <c r="E1" s="11"/>
      <c r="F1" s="13" t="s">
        <v>88</v>
      </c>
      <c r="G1" s="13"/>
      <c r="H1" s="351" t="s">
        <v>89</v>
      </c>
      <c r="I1" s="351"/>
      <c r="J1" s="351"/>
      <c r="K1" s="351"/>
      <c r="L1" s="13" t="s">
        <v>90</v>
      </c>
      <c r="M1" s="11"/>
      <c r="N1" s="11"/>
      <c r="O1" s="12" t="s">
        <v>91</v>
      </c>
      <c r="P1" s="11"/>
      <c r="Q1" s="11"/>
      <c r="R1" s="11"/>
      <c r="S1" s="13" t="s">
        <v>92</v>
      </c>
      <c r="T1" s="13"/>
      <c r="U1" s="97"/>
      <c r="V1" s="142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</row>
    <row r="2" spans="3:46" ht="36.95" customHeight="1">
      <c r="C2" s="312" t="s">
        <v>7</v>
      </c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T2" s="172" t="s">
        <v>82</v>
      </c>
    </row>
    <row r="3" spans="2:46" ht="6.95" customHeight="1">
      <c r="B3" s="173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5"/>
      <c r="AT3" s="172" t="s">
        <v>93</v>
      </c>
    </row>
    <row r="4" spans="2:46" ht="36.95" customHeight="1">
      <c r="B4" s="177"/>
      <c r="C4" s="314" t="s">
        <v>94</v>
      </c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178"/>
      <c r="T4" s="179" t="s">
        <v>13</v>
      </c>
      <c r="AT4" s="172" t="s">
        <v>6</v>
      </c>
    </row>
    <row r="5" spans="2:18" ht="6.95" customHeight="1">
      <c r="B5" s="177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78"/>
    </row>
    <row r="6" spans="2:18" ht="25.35" customHeight="1">
      <c r="B6" s="177"/>
      <c r="C6" s="180"/>
      <c r="D6" s="181" t="s">
        <v>17</v>
      </c>
      <c r="E6" s="180"/>
      <c r="F6" s="316" t="str">
        <f>'Rekapitulace stavby'!K6</f>
        <v>VŠE - Stavební práce - profese</v>
      </c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180"/>
      <c r="R6" s="178"/>
    </row>
    <row r="7" spans="2:18" s="182" customFormat="1" ht="32.85" customHeight="1">
      <c r="B7" s="183"/>
      <c r="C7" s="184"/>
      <c r="D7" s="185" t="s">
        <v>95</v>
      </c>
      <c r="E7" s="184"/>
      <c r="F7" s="318" t="s">
        <v>6892</v>
      </c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184"/>
      <c r="R7" s="186"/>
    </row>
    <row r="8" spans="2:18" s="182" customFormat="1" ht="14.45" customHeight="1">
      <c r="B8" s="183"/>
      <c r="C8" s="184"/>
      <c r="D8" s="181" t="s">
        <v>18</v>
      </c>
      <c r="E8" s="184"/>
      <c r="F8" s="187" t="s">
        <v>5</v>
      </c>
      <c r="G8" s="184"/>
      <c r="H8" s="184"/>
      <c r="I8" s="184"/>
      <c r="J8" s="184"/>
      <c r="K8" s="184"/>
      <c r="L8" s="184"/>
      <c r="M8" s="181" t="s">
        <v>19</v>
      </c>
      <c r="N8" s="184"/>
      <c r="O8" s="187" t="s">
        <v>5</v>
      </c>
      <c r="P8" s="184"/>
      <c r="Q8" s="184"/>
      <c r="R8" s="186"/>
    </row>
    <row r="9" spans="2:18" s="182" customFormat="1" ht="14.45" customHeight="1">
      <c r="B9" s="183"/>
      <c r="C9" s="184"/>
      <c r="D9" s="181" t="s">
        <v>20</v>
      </c>
      <c r="E9" s="184"/>
      <c r="F9" s="187" t="s">
        <v>21</v>
      </c>
      <c r="G9" s="184"/>
      <c r="H9" s="184"/>
      <c r="I9" s="184"/>
      <c r="J9" s="184"/>
      <c r="K9" s="184"/>
      <c r="L9" s="184"/>
      <c r="M9" s="181" t="s">
        <v>22</v>
      </c>
      <c r="N9" s="184"/>
      <c r="O9" s="320" t="str">
        <f>'Rekapitulace stavby'!AN8</f>
        <v>5.10.2017</v>
      </c>
      <c r="P9" s="320"/>
      <c r="Q9" s="184"/>
      <c r="R9" s="186"/>
    </row>
    <row r="10" spans="2:18" s="182" customFormat="1" ht="10.9" customHeight="1">
      <c r="B10" s="183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6"/>
    </row>
    <row r="11" spans="2:18" s="182" customFormat="1" ht="14.45" customHeight="1">
      <c r="B11" s="183"/>
      <c r="C11" s="184"/>
      <c r="D11" s="181" t="s">
        <v>24</v>
      </c>
      <c r="E11" s="184"/>
      <c r="F11" s="184"/>
      <c r="G11" s="184"/>
      <c r="H11" s="184"/>
      <c r="I11" s="184"/>
      <c r="J11" s="184"/>
      <c r="K11" s="184"/>
      <c r="L11" s="184"/>
      <c r="M11" s="181" t="s">
        <v>25</v>
      </c>
      <c r="N11" s="184"/>
      <c r="O11" s="321" t="str">
        <f>IF('Rekapitulace stavby'!AN10="","",'Rekapitulace stavby'!AN10)</f>
        <v/>
      </c>
      <c r="P11" s="321"/>
      <c r="Q11" s="184"/>
      <c r="R11" s="186"/>
    </row>
    <row r="12" spans="2:18" s="182" customFormat="1" ht="18" customHeight="1">
      <c r="B12" s="183"/>
      <c r="C12" s="184"/>
      <c r="D12" s="184"/>
      <c r="E12" s="187" t="str">
        <f>IF('Rekapitulace stavby'!E11="","",'Rekapitulace stavby'!E11)</f>
        <v xml:space="preserve"> </v>
      </c>
      <c r="F12" s="184"/>
      <c r="G12" s="184"/>
      <c r="H12" s="184"/>
      <c r="I12" s="184"/>
      <c r="J12" s="184"/>
      <c r="K12" s="184"/>
      <c r="L12" s="184"/>
      <c r="M12" s="181" t="s">
        <v>26</v>
      </c>
      <c r="N12" s="184"/>
      <c r="O12" s="321" t="str">
        <f>IF('Rekapitulace stavby'!AN11="","",'Rekapitulace stavby'!AN11)</f>
        <v/>
      </c>
      <c r="P12" s="321"/>
      <c r="Q12" s="184"/>
      <c r="R12" s="186"/>
    </row>
    <row r="13" spans="2:18" s="182" customFormat="1" ht="6.95" customHeight="1">
      <c r="B13" s="183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6"/>
    </row>
    <row r="14" spans="2:18" s="182" customFormat="1" ht="14.45" customHeight="1">
      <c r="B14" s="183"/>
      <c r="C14" s="184"/>
      <c r="D14" s="181" t="s">
        <v>27</v>
      </c>
      <c r="E14" s="184"/>
      <c r="F14" s="184"/>
      <c r="G14" s="184"/>
      <c r="H14" s="184"/>
      <c r="I14" s="184"/>
      <c r="J14" s="184"/>
      <c r="K14" s="184"/>
      <c r="L14" s="184"/>
      <c r="M14" s="181" t="s">
        <v>25</v>
      </c>
      <c r="N14" s="184"/>
      <c r="O14" s="321" t="str">
        <f>IF('Rekapitulace stavby'!AN13="","",'Rekapitulace stavby'!AN13)</f>
        <v/>
      </c>
      <c r="P14" s="321"/>
      <c r="Q14" s="184"/>
      <c r="R14" s="186"/>
    </row>
    <row r="15" spans="2:18" s="182" customFormat="1" ht="18" customHeight="1">
      <c r="B15" s="183"/>
      <c r="C15" s="184"/>
      <c r="D15" s="184"/>
      <c r="E15" s="187" t="str">
        <f>IF('Rekapitulace stavby'!E14="","",'Rekapitulace stavby'!E14)</f>
        <v xml:space="preserve"> </v>
      </c>
      <c r="F15" s="184"/>
      <c r="G15" s="184"/>
      <c r="H15" s="184"/>
      <c r="I15" s="184"/>
      <c r="J15" s="184"/>
      <c r="K15" s="184"/>
      <c r="L15" s="184"/>
      <c r="M15" s="181" t="s">
        <v>26</v>
      </c>
      <c r="N15" s="184"/>
      <c r="O15" s="321" t="str">
        <f>IF('Rekapitulace stavby'!AN14="","",'Rekapitulace stavby'!AN14)</f>
        <v/>
      </c>
      <c r="P15" s="321"/>
      <c r="Q15" s="184"/>
      <c r="R15" s="186"/>
    </row>
    <row r="16" spans="2:18" s="182" customFormat="1" ht="6.95" customHeight="1">
      <c r="B16" s="183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6"/>
    </row>
    <row r="17" spans="2:18" s="182" customFormat="1" ht="14.45" customHeight="1">
      <c r="B17" s="183"/>
      <c r="C17" s="184"/>
      <c r="D17" s="181" t="s">
        <v>28</v>
      </c>
      <c r="E17" s="184"/>
      <c r="F17" s="184"/>
      <c r="G17" s="184"/>
      <c r="H17" s="184"/>
      <c r="I17" s="184"/>
      <c r="J17" s="184"/>
      <c r="K17" s="184"/>
      <c r="L17" s="184"/>
      <c r="M17" s="181" t="s">
        <v>25</v>
      </c>
      <c r="N17" s="184"/>
      <c r="O17" s="321" t="str">
        <f>IF('Rekapitulace stavby'!AN16="","",'Rekapitulace stavby'!AN16)</f>
        <v/>
      </c>
      <c r="P17" s="321"/>
      <c r="Q17" s="184"/>
      <c r="R17" s="186"/>
    </row>
    <row r="18" spans="2:18" s="182" customFormat="1" ht="18" customHeight="1">
      <c r="B18" s="183"/>
      <c r="C18" s="184"/>
      <c r="D18" s="184"/>
      <c r="E18" s="187" t="str">
        <f>IF('Rekapitulace stavby'!E17="","",'Rekapitulace stavby'!E17)</f>
        <v xml:space="preserve"> </v>
      </c>
      <c r="F18" s="184"/>
      <c r="G18" s="184"/>
      <c r="H18" s="184"/>
      <c r="I18" s="184"/>
      <c r="J18" s="184"/>
      <c r="K18" s="184"/>
      <c r="L18" s="184"/>
      <c r="M18" s="181" t="s">
        <v>26</v>
      </c>
      <c r="N18" s="184"/>
      <c r="O18" s="321" t="str">
        <f>IF('Rekapitulace stavby'!AN17="","",'Rekapitulace stavby'!AN17)</f>
        <v/>
      </c>
      <c r="P18" s="321"/>
      <c r="Q18" s="184"/>
      <c r="R18" s="186"/>
    </row>
    <row r="19" spans="2:18" s="182" customFormat="1" ht="6.95" customHeight="1">
      <c r="B19" s="183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6"/>
    </row>
    <row r="20" spans="2:18" s="182" customFormat="1" ht="14.45" customHeight="1">
      <c r="B20" s="183"/>
      <c r="C20" s="184"/>
      <c r="D20" s="181" t="s">
        <v>30</v>
      </c>
      <c r="E20" s="184"/>
      <c r="F20" s="184"/>
      <c r="G20" s="184"/>
      <c r="H20" s="184"/>
      <c r="I20" s="184"/>
      <c r="J20" s="184"/>
      <c r="K20" s="184"/>
      <c r="L20" s="184"/>
      <c r="M20" s="181" t="s">
        <v>25</v>
      </c>
      <c r="N20" s="184"/>
      <c r="O20" s="321" t="str">
        <f>IF('Rekapitulace stavby'!AN19="","",'Rekapitulace stavby'!AN19)</f>
        <v/>
      </c>
      <c r="P20" s="321"/>
      <c r="Q20" s="184"/>
      <c r="R20" s="186"/>
    </row>
    <row r="21" spans="2:18" s="182" customFormat="1" ht="18" customHeight="1">
      <c r="B21" s="183"/>
      <c r="C21" s="184"/>
      <c r="D21" s="184"/>
      <c r="E21" s="187" t="str">
        <f>IF('Rekapitulace stavby'!E20="","",'Rekapitulace stavby'!E20)</f>
        <v xml:space="preserve"> </v>
      </c>
      <c r="F21" s="184"/>
      <c r="G21" s="184"/>
      <c r="H21" s="184"/>
      <c r="I21" s="184"/>
      <c r="J21" s="184"/>
      <c r="K21" s="184"/>
      <c r="L21" s="184"/>
      <c r="M21" s="181" t="s">
        <v>26</v>
      </c>
      <c r="N21" s="184"/>
      <c r="O21" s="321" t="str">
        <f>IF('Rekapitulace stavby'!AN20="","",'Rekapitulace stavby'!AN20)</f>
        <v/>
      </c>
      <c r="P21" s="321"/>
      <c r="Q21" s="184"/>
      <c r="R21" s="186"/>
    </row>
    <row r="22" spans="2:18" s="182" customFormat="1" ht="6.95" customHeight="1">
      <c r="B22" s="183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6"/>
    </row>
    <row r="23" spans="2:18" s="182" customFormat="1" ht="14.45" customHeight="1">
      <c r="B23" s="183"/>
      <c r="C23" s="184"/>
      <c r="D23" s="181" t="s">
        <v>31</v>
      </c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6"/>
    </row>
    <row r="24" spans="2:18" s="182" customFormat="1" ht="28.5" customHeight="1">
      <c r="B24" s="183"/>
      <c r="C24" s="184"/>
      <c r="D24" s="184"/>
      <c r="E24" s="322" t="s">
        <v>137</v>
      </c>
      <c r="F24" s="322"/>
      <c r="G24" s="322"/>
      <c r="H24" s="322"/>
      <c r="I24" s="322"/>
      <c r="J24" s="322"/>
      <c r="K24" s="322"/>
      <c r="L24" s="322"/>
      <c r="M24" s="184"/>
      <c r="N24" s="184"/>
      <c r="O24" s="184"/>
      <c r="P24" s="184"/>
      <c r="Q24" s="184"/>
      <c r="R24" s="186"/>
    </row>
    <row r="25" spans="2:18" s="182" customFormat="1" ht="6.95" customHeight="1">
      <c r="B25" s="183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6"/>
    </row>
    <row r="26" spans="2:18" s="182" customFormat="1" ht="6.95" customHeight="1">
      <c r="B26" s="183"/>
      <c r="C26" s="184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4"/>
      <c r="R26" s="186"/>
    </row>
    <row r="27" spans="2:18" s="182" customFormat="1" ht="14.45" customHeight="1">
      <c r="B27" s="183"/>
      <c r="C27" s="184"/>
      <c r="D27" s="189" t="s">
        <v>96</v>
      </c>
      <c r="E27" s="184"/>
      <c r="F27" s="184"/>
      <c r="G27" s="184"/>
      <c r="H27" s="184"/>
      <c r="I27" s="184"/>
      <c r="J27" s="184"/>
      <c r="K27" s="184"/>
      <c r="L27" s="184"/>
      <c r="M27" s="323">
        <f>N88</f>
        <v>0</v>
      </c>
      <c r="N27" s="323"/>
      <c r="O27" s="323"/>
      <c r="P27" s="323"/>
      <c r="Q27" s="184"/>
      <c r="R27" s="186"/>
    </row>
    <row r="28" spans="2:18" s="182" customFormat="1" ht="14.45" customHeight="1">
      <c r="B28" s="183"/>
      <c r="C28" s="184"/>
      <c r="D28" s="190" t="s">
        <v>97</v>
      </c>
      <c r="E28" s="184"/>
      <c r="F28" s="184"/>
      <c r="G28" s="184"/>
      <c r="H28" s="184"/>
      <c r="I28" s="184"/>
      <c r="J28" s="184"/>
      <c r="K28" s="184"/>
      <c r="L28" s="184"/>
      <c r="M28" s="323">
        <f>N95</f>
        <v>0</v>
      </c>
      <c r="N28" s="323"/>
      <c r="O28" s="323"/>
      <c r="P28" s="323"/>
      <c r="Q28" s="184"/>
      <c r="R28" s="186"/>
    </row>
    <row r="29" spans="2:18" s="182" customFormat="1" ht="6.95" customHeight="1">
      <c r="B29" s="183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6"/>
    </row>
    <row r="30" spans="2:18" s="182" customFormat="1" ht="25.35" customHeight="1">
      <c r="B30" s="183"/>
      <c r="C30" s="184"/>
      <c r="D30" s="191" t="s">
        <v>34</v>
      </c>
      <c r="E30" s="184"/>
      <c r="F30" s="184"/>
      <c r="G30" s="184"/>
      <c r="H30" s="184"/>
      <c r="I30" s="184"/>
      <c r="J30" s="184"/>
      <c r="K30" s="184"/>
      <c r="L30" s="184"/>
      <c r="M30" s="324">
        <f>ROUND(M27+M28,2)</f>
        <v>0</v>
      </c>
      <c r="N30" s="319"/>
      <c r="O30" s="319"/>
      <c r="P30" s="319"/>
      <c r="Q30" s="184"/>
      <c r="R30" s="186"/>
    </row>
    <row r="31" spans="2:18" s="182" customFormat="1" ht="6.95" customHeight="1">
      <c r="B31" s="183"/>
      <c r="C31" s="184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4"/>
      <c r="R31" s="186"/>
    </row>
    <row r="32" spans="2:18" s="182" customFormat="1" ht="14.45" customHeight="1">
      <c r="B32" s="183"/>
      <c r="C32" s="184"/>
      <c r="D32" s="192" t="s">
        <v>35</v>
      </c>
      <c r="E32" s="192" t="s">
        <v>36</v>
      </c>
      <c r="F32" s="193">
        <v>0.21</v>
      </c>
      <c r="G32" s="194" t="s">
        <v>37</v>
      </c>
      <c r="H32" s="325">
        <f>ROUND((SUM(BE95:BE96)+SUM(BE114:BE407)),2)</f>
        <v>0</v>
      </c>
      <c r="I32" s="319"/>
      <c r="J32" s="319"/>
      <c r="K32" s="184"/>
      <c r="L32" s="184"/>
      <c r="M32" s="325">
        <f>ROUND(ROUND((SUM(BE95:BE96)+SUM(BE114:BE407)),2)*F32,2)</f>
        <v>0</v>
      </c>
      <c r="N32" s="319"/>
      <c r="O32" s="319"/>
      <c r="P32" s="319"/>
      <c r="Q32" s="184"/>
      <c r="R32" s="186"/>
    </row>
    <row r="33" spans="2:18" s="182" customFormat="1" ht="14.45" customHeight="1">
      <c r="B33" s="183"/>
      <c r="C33" s="184"/>
      <c r="D33" s="184"/>
      <c r="E33" s="192" t="s">
        <v>38</v>
      </c>
      <c r="F33" s="193">
        <v>0.15</v>
      </c>
      <c r="G33" s="194" t="s">
        <v>37</v>
      </c>
      <c r="H33" s="325">
        <f>ROUND((SUM(BF95:BF96)+SUM(BF114:BF407)),2)</f>
        <v>0</v>
      </c>
      <c r="I33" s="319"/>
      <c r="J33" s="319"/>
      <c r="K33" s="184"/>
      <c r="L33" s="184"/>
      <c r="M33" s="325">
        <f>ROUND(ROUND((SUM(BF95:BF96)+SUM(BF114:BF407)),2)*F33,2)</f>
        <v>0</v>
      </c>
      <c r="N33" s="319"/>
      <c r="O33" s="319"/>
      <c r="P33" s="319"/>
      <c r="Q33" s="184"/>
      <c r="R33" s="186"/>
    </row>
    <row r="34" spans="2:18" s="182" customFormat="1" ht="14.45" customHeight="1" hidden="1">
      <c r="B34" s="183"/>
      <c r="C34" s="184"/>
      <c r="D34" s="184"/>
      <c r="E34" s="192" t="s">
        <v>39</v>
      </c>
      <c r="F34" s="193">
        <v>0.21</v>
      </c>
      <c r="G34" s="194" t="s">
        <v>37</v>
      </c>
      <c r="H34" s="325">
        <f>ROUND((SUM(BG95:BG96)+SUM(BG114:BG407)),2)</f>
        <v>0</v>
      </c>
      <c r="I34" s="319"/>
      <c r="J34" s="319"/>
      <c r="K34" s="184"/>
      <c r="L34" s="184"/>
      <c r="M34" s="325">
        <v>0</v>
      </c>
      <c r="N34" s="319"/>
      <c r="O34" s="319"/>
      <c r="P34" s="319"/>
      <c r="Q34" s="184"/>
      <c r="R34" s="186"/>
    </row>
    <row r="35" spans="2:18" s="182" customFormat="1" ht="14.45" customHeight="1" hidden="1">
      <c r="B35" s="183"/>
      <c r="C35" s="184"/>
      <c r="D35" s="184"/>
      <c r="E35" s="192" t="s">
        <v>40</v>
      </c>
      <c r="F35" s="193">
        <v>0.15</v>
      </c>
      <c r="G35" s="194" t="s">
        <v>37</v>
      </c>
      <c r="H35" s="325">
        <f>ROUND((SUM(BH95:BH96)+SUM(BH114:BH407)),2)</f>
        <v>0</v>
      </c>
      <c r="I35" s="319"/>
      <c r="J35" s="319"/>
      <c r="K35" s="184"/>
      <c r="L35" s="184"/>
      <c r="M35" s="325">
        <v>0</v>
      </c>
      <c r="N35" s="319"/>
      <c r="O35" s="319"/>
      <c r="P35" s="319"/>
      <c r="Q35" s="184"/>
      <c r="R35" s="186"/>
    </row>
    <row r="36" spans="2:18" s="182" customFormat="1" ht="14.45" customHeight="1" hidden="1">
      <c r="B36" s="183"/>
      <c r="C36" s="184"/>
      <c r="D36" s="184"/>
      <c r="E36" s="192" t="s">
        <v>41</v>
      </c>
      <c r="F36" s="193">
        <v>0</v>
      </c>
      <c r="G36" s="194" t="s">
        <v>37</v>
      </c>
      <c r="H36" s="325">
        <f>ROUND((SUM(BI95:BI96)+SUM(BI114:BI407)),2)</f>
        <v>0</v>
      </c>
      <c r="I36" s="319"/>
      <c r="J36" s="319"/>
      <c r="K36" s="184"/>
      <c r="L36" s="184"/>
      <c r="M36" s="325">
        <v>0</v>
      </c>
      <c r="N36" s="319"/>
      <c r="O36" s="319"/>
      <c r="P36" s="319"/>
      <c r="Q36" s="184"/>
      <c r="R36" s="186"/>
    </row>
    <row r="37" spans="2:18" s="182" customFormat="1" ht="6.95" customHeight="1">
      <c r="B37" s="183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6"/>
    </row>
    <row r="38" spans="2:18" s="182" customFormat="1" ht="25.35" customHeight="1">
      <c r="B38" s="183"/>
      <c r="C38" s="195"/>
      <c r="D38" s="196" t="s">
        <v>42</v>
      </c>
      <c r="E38" s="197"/>
      <c r="F38" s="197"/>
      <c r="G38" s="198" t="s">
        <v>43</v>
      </c>
      <c r="H38" s="199" t="s">
        <v>44</v>
      </c>
      <c r="I38" s="197"/>
      <c r="J38" s="197"/>
      <c r="K38" s="197"/>
      <c r="L38" s="326">
        <f>SUM(M30:M36)</f>
        <v>0</v>
      </c>
      <c r="M38" s="326"/>
      <c r="N38" s="326"/>
      <c r="O38" s="326"/>
      <c r="P38" s="327"/>
      <c r="Q38" s="195"/>
      <c r="R38" s="186"/>
    </row>
    <row r="39" spans="2:18" s="182" customFormat="1" ht="14.45" customHeight="1">
      <c r="B39" s="183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6"/>
    </row>
    <row r="40" spans="2:18" s="182" customFormat="1" ht="14.45" customHeight="1">
      <c r="B40" s="183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6"/>
    </row>
    <row r="41" spans="2:18" ht="13.5">
      <c r="B41" s="177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78"/>
    </row>
    <row r="42" spans="2:18" ht="13.5">
      <c r="B42" s="177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78"/>
    </row>
    <row r="43" spans="2:18" ht="13.5">
      <c r="B43" s="177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78"/>
    </row>
    <row r="44" spans="2:18" ht="13.5">
      <c r="B44" s="177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78"/>
    </row>
    <row r="45" spans="2:18" ht="13.5">
      <c r="B45" s="177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78"/>
    </row>
    <row r="46" spans="2:18" ht="13.5">
      <c r="B46" s="177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78"/>
    </row>
    <row r="47" spans="2:18" ht="13.5">
      <c r="B47" s="177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78"/>
    </row>
    <row r="48" spans="2:18" ht="13.5">
      <c r="B48" s="177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78"/>
    </row>
    <row r="49" spans="2:18" ht="13.5">
      <c r="B49" s="177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78"/>
    </row>
    <row r="50" spans="2:18" s="182" customFormat="1" ht="15">
      <c r="B50" s="183"/>
      <c r="C50" s="184"/>
      <c r="D50" s="200" t="s">
        <v>45</v>
      </c>
      <c r="E50" s="188"/>
      <c r="F50" s="188"/>
      <c r="G50" s="188"/>
      <c r="H50" s="201"/>
      <c r="I50" s="184"/>
      <c r="J50" s="200" t="s">
        <v>46</v>
      </c>
      <c r="K50" s="188"/>
      <c r="L50" s="188"/>
      <c r="M50" s="188"/>
      <c r="N50" s="188"/>
      <c r="O50" s="188"/>
      <c r="P50" s="201"/>
      <c r="Q50" s="184"/>
      <c r="R50" s="186"/>
    </row>
    <row r="51" spans="2:18" ht="13.5">
      <c r="B51" s="177"/>
      <c r="C51" s="180"/>
      <c r="D51" s="202"/>
      <c r="E51" s="180"/>
      <c r="F51" s="180"/>
      <c r="G51" s="180"/>
      <c r="H51" s="203"/>
      <c r="I51" s="180"/>
      <c r="J51" s="202"/>
      <c r="K51" s="180"/>
      <c r="L51" s="180"/>
      <c r="M51" s="180"/>
      <c r="N51" s="180"/>
      <c r="O51" s="180"/>
      <c r="P51" s="203"/>
      <c r="Q51" s="180"/>
      <c r="R51" s="178"/>
    </row>
    <row r="52" spans="2:18" ht="13.5">
      <c r="B52" s="177"/>
      <c r="C52" s="180"/>
      <c r="D52" s="202"/>
      <c r="E52" s="180"/>
      <c r="F52" s="180"/>
      <c r="G52" s="180"/>
      <c r="H52" s="203"/>
      <c r="I52" s="180"/>
      <c r="J52" s="202"/>
      <c r="K52" s="180"/>
      <c r="L52" s="180"/>
      <c r="M52" s="180"/>
      <c r="N52" s="180"/>
      <c r="O52" s="180"/>
      <c r="P52" s="203"/>
      <c r="Q52" s="180"/>
      <c r="R52" s="178"/>
    </row>
    <row r="53" spans="2:18" ht="13.5">
      <c r="B53" s="177"/>
      <c r="C53" s="180"/>
      <c r="D53" s="202"/>
      <c r="E53" s="180"/>
      <c r="F53" s="180"/>
      <c r="G53" s="180"/>
      <c r="H53" s="203"/>
      <c r="I53" s="180"/>
      <c r="J53" s="202"/>
      <c r="K53" s="180"/>
      <c r="L53" s="180"/>
      <c r="M53" s="180"/>
      <c r="N53" s="180"/>
      <c r="O53" s="180"/>
      <c r="P53" s="203"/>
      <c r="Q53" s="180"/>
      <c r="R53" s="178"/>
    </row>
    <row r="54" spans="2:18" ht="13.5">
      <c r="B54" s="177"/>
      <c r="C54" s="180"/>
      <c r="D54" s="202"/>
      <c r="E54" s="180"/>
      <c r="F54" s="180"/>
      <c r="G54" s="180"/>
      <c r="H54" s="203"/>
      <c r="I54" s="180"/>
      <c r="J54" s="202"/>
      <c r="K54" s="180"/>
      <c r="L54" s="180"/>
      <c r="M54" s="180"/>
      <c r="N54" s="180"/>
      <c r="O54" s="180"/>
      <c r="P54" s="203"/>
      <c r="Q54" s="180"/>
      <c r="R54" s="178"/>
    </row>
    <row r="55" spans="2:18" ht="13.5">
      <c r="B55" s="177"/>
      <c r="C55" s="180"/>
      <c r="D55" s="202"/>
      <c r="E55" s="180"/>
      <c r="F55" s="180"/>
      <c r="G55" s="180"/>
      <c r="H55" s="203"/>
      <c r="I55" s="180"/>
      <c r="J55" s="202"/>
      <c r="K55" s="180"/>
      <c r="L55" s="180"/>
      <c r="M55" s="180"/>
      <c r="N55" s="180"/>
      <c r="O55" s="180"/>
      <c r="P55" s="203"/>
      <c r="Q55" s="180"/>
      <c r="R55" s="178"/>
    </row>
    <row r="56" spans="2:18" ht="13.5">
      <c r="B56" s="177"/>
      <c r="C56" s="180"/>
      <c r="D56" s="202"/>
      <c r="E56" s="180"/>
      <c r="F56" s="180"/>
      <c r="G56" s="180"/>
      <c r="H56" s="203"/>
      <c r="I56" s="180"/>
      <c r="J56" s="202"/>
      <c r="K56" s="180"/>
      <c r="L56" s="180"/>
      <c r="M56" s="180"/>
      <c r="N56" s="180"/>
      <c r="O56" s="180"/>
      <c r="P56" s="203"/>
      <c r="Q56" s="180"/>
      <c r="R56" s="178"/>
    </row>
    <row r="57" spans="2:18" ht="13.5">
      <c r="B57" s="177"/>
      <c r="C57" s="180"/>
      <c r="D57" s="202"/>
      <c r="E57" s="180"/>
      <c r="F57" s="180"/>
      <c r="G57" s="180"/>
      <c r="H57" s="203"/>
      <c r="I57" s="180"/>
      <c r="J57" s="202"/>
      <c r="K57" s="180"/>
      <c r="L57" s="180"/>
      <c r="M57" s="180"/>
      <c r="N57" s="180"/>
      <c r="O57" s="180"/>
      <c r="P57" s="203"/>
      <c r="Q57" s="180"/>
      <c r="R57" s="178"/>
    </row>
    <row r="58" spans="2:18" ht="13.5">
      <c r="B58" s="177"/>
      <c r="C58" s="180"/>
      <c r="D58" s="202"/>
      <c r="E58" s="180"/>
      <c r="F58" s="180"/>
      <c r="G58" s="180"/>
      <c r="H58" s="203"/>
      <c r="I58" s="180"/>
      <c r="J58" s="202"/>
      <c r="K58" s="180"/>
      <c r="L58" s="180"/>
      <c r="M58" s="180"/>
      <c r="N58" s="180"/>
      <c r="O58" s="180"/>
      <c r="P58" s="203"/>
      <c r="Q58" s="180"/>
      <c r="R58" s="178"/>
    </row>
    <row r="59" spans="2:18" s="182" customFormat="1" ht="15">
      <c r="B59" s="183"/>
      <c r="C59" s="184"/>
      <c r="D59" s="204" t="s">
        <v>47</v>
      </c>
      <c r="E59" s="205"/>
      <c r="F59" s="205"/>
      <c r="G59" s="206" t="s">
        <v>48</v>
      </c>
      <c r="H59" s="207"/>
      <c r="I59" s="184"/>
      <c r="J59" s="204" t="s">
        <v>47</v>
      </c>
      <c r="K59" s="205"/>
      <c r="L59" s="205"/>
      <c r="M59" s="205"/>
      <c r="N59" s="206" t="s">
        <v>48</v>
      </c>
      <c r="O59" s="205"/>
      <c r="P59" s="207"/>
      <c r="Q59" s="184"/>
      <c r="R59" s="186"/>
    </row>
    <row r="60" spans="2:18" ht="13.5">
      <c r="B60" s="177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78"/>
    </row>
    <row r="61" spans="2:18" s="182" customFormat="1" ht="15">
      <c r="B61" s="183"/>
      <c r="C61" s="184"/>
      <c r="D61" s="200" t="s">
        <v>49</v>
      </c>
      <c r="E61" s="188"/>
      <c r="F61" s="188"/>
      <c r="G61" s="188"/>
      <c r="H61" s="201"/>
      <c r="I61" s="184"/>
      <c r="J61" s="200" t="s">
        <v>50</v>
      </c>
      <c r="K61" s="188"/>
      <c r="L61" s="188"/>
      <c r="M61" s="188"/>
      <c r="N61" s="188"/>
      <c r="O61" s="188"/>
      <c r="P61" s="201"/>
      <c r="Q61" s="184"/>
      <c r="R61" s="186"/>
    </row>
    <row r="62" spans="2:18" ht="13.5">
      <c r="B62" s="177"/>
      <c r="C62" s="180"/>
      <c r="D62" s="202"/>
      <c r="E62" s="180"/>
      <c r="F62" s="180"/>
      <c r="G62" s="180"/>
      <c r="H62" s="203"/>
      <c r="I62" s="180"/>
      <c r="J62" s="202"/>
      <c r="K62" s="180"/>
      <c r="L62" s="180"/>
      <c r="M62" s="180"/>
      <c r="N62" s="180"/>
      <c r="O62" s="180"/>
      <c r="P62" s="203"/>
      <c r="Q62" s="180"/>
      <c r="R62" s="178"/>
    </row>
    <row r="63" spans="2:18" ht="13.5">
      <c r="B63" s="177"/>
      <c r="C63" s="180"/>
      <c r="D63" s="202"/>
      <c r="E63" s="180"/>
      <c r="F63" s="180"/>
      <c r="G63" s="180"/>
      <c r="H63" s="203"/>
      <c r="I63" s="180"/>
      <c r="J63" s="202"/>
      <c r="K63" s="180"/>
      <c r="L63" s="180"/>
      <c r="M63" s="180"/>
      <c r="N63" s="180"/>
      <c r="O63" s="180"/>
      <c r="P63" s="203"/>
      <c r="Q63" s="180"/>
      <c r="R63" s="178"/>
    </row>
    <row r="64" spans="2:18" ht="13.5">
      <c r="B64" s="177"/>
      <c r="C64" s="180"/>
      <c r="D64" s="202"/>
      <c r="E64" s="180"/>
      <c r="F64" s="180"/>
      <c r="G64" s="180"/>
      <c r="H64" s="203"/>
      <c r="I64" s="180"/>
      <c r="J64" s="202"/>
      <c r="K64" s="180"/>
      <c r="L64" s="180"/>
      <c r="M64" s="180"/>
      <c r="N64" s="180"/>
      <c r="O64" s="180"/>
      <c r="P64" s="203"/>
      <c r="Q64" s="180"/>
      <c r="R64" s="178"/>
    </row>
    <row r="65" spans="2:18" ht="13.5">
      <c r="B65" s="177"/>
      <c r="C65" s="180"/>
      <c r="D65" s="202"/>
      <c r="E65" s="180"/>
      <c r="F65" s="180"/>
      <c r="G65" s="180"/>
      <c r="H65" s="203"/>
      <c r="I65" s="180"/>
      <c r="J65" s="202"/>
      <c r="K65" s="180"/>
      <c r="L65" s="180"/>
      <c r="M65" s="180"/>
      <c r="N65" s="180"/>
      <c r="O65" s="180"/>
      <c r="P65" s="203"/>
      <c r="Q65" s="180"/>
      <c r="R65" s="178"/>
    </row>
    <row r="66" spans="2:18" ht="13.5">
      <c r="B66" s="177"/>
      <c r="C66" s="180"/>
      <c r="D66" s="202"/>
      <c r="E66" s="180"/>
      <c r="F66" s="180"/>
      <c r="G66" s="180"/>
      <c r="H66" s="203"/>
      <c r="I66" s="180"/>
      <c r="J66" s="202"/>
      <c r="K66" s="180"/>
      <c r="L66" s="180"/>
      <c r="M66" s="180"/>
      <c r="N66" s="180"/>
      <c r="O66" s="180"/>
      <c r="P66" s="203"/>
      <c r="Q66" s="180"/>
      <c r="R66" s="178"/>
    </row>
    <row r="67" spans="2:18" ht="13.5">
      <c r="B67" s="177"/>
      <c r="C67" s="180"/>
      <c r="D67" s="202"/>
      <c r="E67" s="180"/>
      <c r="F67" s="180"/>
      <c r="G67" s="180"/>
      <c r="H67" s="203"/>
      <c r="I67" s="180"/>
      <c r="J67" s="202"/>
      <c r="K67" s="180"/>
      <c r="L67" s="180"/>
      <c r="M67" s="180"/>
      <c r="N67" s="180"/>
      <c r="O67" s="180"/>
      <c r="P67" s="203"/>
      <c r="Q67" s="180"/>
      <c r="R67" s="178"/>
    </row>
    <row r="68" spans="2:18" ht="13.5">
      <c r="B68" s="177"/>
      <c r="C68" s="180"/>
      <c r="D68" s="202"/>
      <c r="E68" s="180"/>
      <c r="F68" s="180"/>
      <c r="G68" s="180"/>
      <c r="H68" s="203"/>
      <c r="I68" s="180"/>
      <c r="J68" s="202"/>
      <c r="K68" s="180"/>
      <c r="L68" s="180"/>
      <c r="M68" s="180"/>
      <c r="N68" s="180"/>
      <c r="O68" s="180"/>
      <c r="P68" s="203"/>
      <c r="Q68" s="180"/>
      <c r="R68" s="178"/>
    </row>
    <row r="69" spans="2:18" ht="13.5">
      <c r="B69" s="177"/>
      <c r="C69" s="180"/>
      <c r="D69" s="202"/>
      <c r="E69" s="180"/>
      <c r="F69" s="180"/>
      <c r="G69" s="180"/>
      <c r="H69" s="203"/>
      <c r="I69" s="180"/>
      <c r="J69" s="202"/>
      <c r="K69" s="180"/>
      <c r="L69" s="180"/>
      <c r="M69" s="180"/>
      <c r="N69" s="180"/>
      <c r="O69" s="180"/>
      <c r="P69" s="203"/>
      <c r="Q69" s="180"/>
      <c r="R69" s="178"/>
    </row>
    <row r="70" spans="2:18" s="182" customFormat="1" ht="15">
      <c r="B70" s="183"/>
      <c r="C70" s="184"/>
      <c r="D70" s="204" t="s">
        <v>47</v>
      </c>
      <c r="E70" s="205"/>
      <c r="F70" s="205"/>
      <c r="G70" s="206" t="s">
        <v>48</v>
      </c>
      <c r="H70" s="207"/>
      <c r="I70" s="184"/>
      <c r="J70" s="204" t="s">
        <v>47</v>
      </c>
      <c r="K70" s="205"/>
      <c r="L70" s="205"/>
      <c r="M70" s="205"/>
      <c r="N70" s="206" t="s">
        <v>48</v>
      </c>
      <c r="O70" s="205"/>
      <c r="P70" s="207"/>
      <c r="Q70" s="184"/>
      <c r="R70" s="186"/>
    </row>
    <row r="71" spans="2:18" s="182" customFormat="1" ht="14.45" customHeight="1">
      <c r="B71" s="208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10"/>
    </row>
    <row r="75" spans="2:18" s="182" customFormat="1" ht="6.95" customHeight="1">
      <c r="B75" s="211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3"/>
    </row>
    <row r="76" spans="2:18" s="182" customFormat="1" ht="36.95" customHeight="1">
      <c r="B76" s="183"/>
      <c r="C76" s="314" t="s">
        <v>98</v>
      </c>
      <c r="D76" s="315"/>
      <c r="E76" s="315"/>
      <c r="F76" s="315"/>
      <c r="G76" s="315"/>
      <c r="H76" s="315"/>
      <c r="I76" s="315"/>
      <c r="J76" s="315"/>
      <c r="K76" s="315"/>
      <c r="L76" s="315"/>
      <c r="M76" s="315"/>
      <c r="N76" s="315"/>
      <c r="O76" s="315"/>
      <c r="P76" s="315"/>
      <c r="Q76" s="315"/>
      <c r="R76" s="186"/>
    </row>
    <row r="77" spans="2:18" s="182" customFormat="1" ht="6.95" customHeight="1">
      <c r="B77" s="183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6"/>
    </row>
    <row r="78" spans="2:18" s="182" customFormat="1" ht="30" customHeight="1">
      <c r="B78" s="183"/>
      <c r="C78" s="181" t="s">
        <v>17</v>
      </c>
      <c r="D78" s="184"/>
      <c r="E78" s="184"/>
      <c r="F78" s="316" t="str">
        <f>F6</f>
        <v>VŠE - Stavební práce - profese</v>
      </c>
      <c r="G78" s="317"/>
      <c r="H78" s="317"/>
      <c r="I78" s="317"/>
      <c r="J78" s="317"/>
      <c r="K78" s="317"/>
      <c r="L78" s="317"/>
      <c r="M78" s="317"/>
      <c r="N78" s="317"/>
      <c r="O78" s="317"/>
      <c r="P78" s="317"/>
      <c r="Q78" s="184"/>
      <c r="R78" s="186"/>
    </row>
    <row r="79" spans="2:18" s="182" customFormat="1" ht="36.95" customHeight="1">
      <c r="B79" s="183"/>
      <c r="C79" s="214" t="s">
        <v>95</v>
      </c>
      <c r="D79" s="184"/>
      <c r="E79" s="184"/>
      <c r="F79" s="328" t="str">
        <f>F7</f>
        <v>6 - Vytápění</v>
      </c>
      <c r="G79" s="319"/>
      <c r="H79" s="319"/>
      <c r="I79" s="319"/>
      <c r="J79" s="319"/>
      <c r="K79" s="319"/>
      <c r="L79" s="319"/>
      <c r="M79" s="319"/>
      <c r="N79" s="319"/>
      <c r="O79" s="319"/>
      <c r="P79" s="319"/>
      <c r="Q79" s="184"/>
      <c r="R79" s="186"/>
    </row>
    <row r="80" spans="2:18" s="182" customFormat="1" ht="6.95" customHeight="1">
      <c r="B80" s="183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6"/>
    </row>
    <row r="81" spans="2:18" s="182" customFormat="1" ht="18" customHeight="1">
      <c r="B81" s="183"/>
      <c r="C81" s="181" t="s">
        <v>20</v>
      </c>
      <c r="D81" s="184"/>
      <c r="E81" s="184"/>
      <c r="F81" s="187" t="str">
        <f>F9</f>
        <v xml:space="preserve"> </v>
      </c>
      <c r="G81" s="184"/>
      <c r="H81" s="184"/>
      <c r="I81" s="184"/>
      <c r="J81" s="184"/>
      <c r="K81" s="181" t="s">
        <v>22</v>
      </c>
      <c r="L81" s="184"/>
      <c r="M81" s="320" t="str">
        <f>IF(O9="","",O9)</f>
        <v>5.10.2017</v>
      </c>
      <c r="N81" s="320"/>
      <c r="O81" s="320"/>
      <c r="P81" s="320"/>
      <c r="Q81" s="184"/>
      <c r="R81" s="186"/>
    </row>
    <row r="82" spans="2:18" s="182" customFormat="1" ht="6.95" customHeight="1">
      <c r="B82" s="183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6"/>
    </row>
    <row r="83" spans="2:18" s="182" customFormat="1" ht="15">
      <c r="B83" s="183"/>
      <c r="C83" s="181" t="s">
        <v>24</v>
      </c>
      <c r="D83" s="184"/>
      <c r="E83" s="184"/>
      <c r="F83" s="187" t="str">
        <f>E12</f>
        <v xml:space="preserve"> </v>
      </c>
      <c r="G83" s="184"/>
      <c r="H83" s="184"/>
      <c r="I83" s="184"/>
      <c r="J83" s="184"/>
      <c r="K83" s="181" t="s">
        <v>28</v>
      </c>
      <c r="L83" s="184"/>
      <c r="M83" s="321" t="str">
        <f>E18</f>
        <v xml:space="preserve"> </v>
      </c>
      <c r="N83" s="321"/>
      <c r="O83" s="321"/>
      <c r="P83" s="321"/>
      <c r="Q83" s="321"/>
      <c r="R83" s="186"/>
    </row>
    <row r="84" spans="2:18" s="182" customFormat="1" ht="14.45" customHeight="1">
      <c r="B84" s="183"/>
      <c r="C84" s="181" t="s">
        <v>27</v>
      </c>
      <c r="D84" s="184"/>
      <c r="E84" s="184"/>
      <c r="F84" s="187" t="str">
        <f>IF(E15="","",E15)</f>
        <v xml:space="preserve"> </v>
      </c>
      <c r="G84" s="184"/>
      <c r="H84" s="184"/>
      <c r="I84" s="184"/>
      <c r="J84" s="184"/>
      <c r="K84" s="181" t="s">
        <v>30</v>
      </c>
      <c r="L84" s="184"/>
      <c r="M84" s="321" t="str">
        <f>E21</f>
        <v xml:space="preserve"> </v>
      </c>
      <c r="N84" s="321"/>
      <c r="O84" s="321"/>
      <c r="P84" s="321"/>
      <c r="Q84" s="321"/>
      <c r="R84" s="186"/>
    </row>
    <row r="85" spans="2:18" s="182" customFormat="1" ht="10.35" customHeight="1">
      <c r="B85" s="183"/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6"/>
    </row>
    <row r="86" spans="2:18" s="182" customFormat="1" ht="29.25" customHeight="1">
      <c r="B86" s="183"/>
      <c r="C86" s="329" t="s">
        <v>99</v>
      </c>
      <c r="D86" s="330"/>
      <c r="E86" s="330"/>
      <c r="F86" s="330"/>
      <c r="G86" s="330"/>
      <c r="H86" s="195"/>
      <c r="I86" s="195"/>
      <c r="J86" s="195"/>
      <c r="K86" s="195"/>
      <c r="L86" s="195"/>
      <c r="M86" s="195"/>
      <c r="N86" s="329" t="s">
        <v>100</v>
      </c>
      <c r="O86" s="330"/>
      <c r="P86" s="330"/>
      <c r="Q86" s="330"/>
      <c r="R86" s="186"/>
    </row>
    <row r="87" spans="2:18" s="182" customFormat="1" ht="10.35" customHeight="1">
      <c r="B87" s="183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6"/>
    </row>
    <row r="88" spans="2:47" s="182" customFormat="1" ht="29.25" customHeight="1">
      <c r="B88" s="183"/>
      <c r="C88" s="215" t="s">
        <v>101</v>
      </c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331">
        <f>N114</f>
        <v>0</v>
      </c>
      <c r="O88" s="332"/>
      <c r="P88" s="332"/>
      <c r="Q88" s="332"/>
      <c r="R88" s="186"/>
      <c r="AU88" s="172" t="s">
        <v>102</v>
      </c>
    </row>
    <row r="89" spans="2:22" s="220" customFormat="1" ht="24.95" customHeight="1">
      <c r="B89" s="216"/>
      <c r="C89" s="217"/>
      <c r="D89" s="218" t="s">
        <v>138</v>
      </c>
      <c r="E89" s="217"/>
      <c r="F89" s="217"/>
      <c r="G89" s="217"/>
      <c r="H89" s="217"/>
      <c r="I89" s="217"/>
      <c r="J89" s="217"/>
      <c r="K89" s="217"/>
      <c r="L89" s="217"/>
      <c r="M89" s="217"/>
      <c r="N89" s="333">
        <f>N115</f>
        <v>0</v>
      </c>
      <c r="O89" s="334"/>
      <c r="P89" s="334"/>
      <c r="Q89" s="334"/>
      <c r="R89" s="219"/>
      <c r="V89" s="221"/>
    </row>
    <row r="90" spans="2:22" s="226" customFormat="1" ht="19.9" customHeight="1">
      <c r="B90" s="222"/>
      <c r="C90" s="223"/>
      <c r="D90" s="224" t="s">
        <v>5385</v>
      </c>
      <c r="E90" s="223"/>
      <c r="F90" s="223"/>
      <c r="G90" s="223"/>
      <c r="H90" s="223"/>
      <c r="I90" s="223"/>
      <c r="J90" s="223"/>
      <c r="K90" s="223"/>
      <c r="L90" s="223"/>
      <c r="M90" s="223"/>
      <c r="N90" s="335">
        <f>N116</f>
        <v>0</v>
      </c>
      <c r="O90" s="336"/>
      <c r="P90" s="336"/>
      <c r="Q90" s="336"/>
      <c r="R90" s="225"/>
      <c r="V90" s="227"/>
    </row>
    <row r="91" spans="2:22" s="226" customFormat="1" ht="19.9" customHeight="1">
      <c r="B91" s="222"/>
      <c r="C91" s="223"/>
      <c r="D91" s="224" t="s">
        <v>5386</v>
      </c>
      <c r="E91" s="223"/>
      <c r="F91" s="223"/>
      <c r="G91" s="223"/>
      <c r="H91" s="223"/>
      <c r="I91" s="223"/>
      <c r="J91" s="223"/>
      <c r="K91" s="223"/>
      <c r="L91" s="223"/>
      <c r="M91" s="223"/>
      <c r="N91" s="335">
        <f>N129</f>
        <v>0</v>
      </c>
      <c r="O91" s="336"/>
      <c r="P91" s="336"/>
      <c r="Q91" s="336"/>
      <c r="R91" s="225"/>
      <c r="V91" s="227"/>
    </row>
    <row r="92" spans="2:22" s="226" customFormat="1" ht="19.9" customHeight="1">
      <c r="B92" s="222"/>
      <c r="C92" s="223"/>
      <c r="D92" s="224" t="s">
        <v>5387</v>
      </c>
      <c r="E92" s="223"/>
      <c r="F92" s="223"/>
      <c r="G92" s="223"/>
      <c r="H92" s="223"/>
      <c r="I92" s="223"/>
      <c r="J92" s="223"/>
      <c r="K92" s="223"/>
      <c r="L92" s="223"/>
      <c r="M92" s="223"/>
      <c r="N92" s="335">
        <f>N331</f>
        <v>0</v>
      </c>
      <c r="O92" s="336"/>
      <c r="P92" s="336"/>
      <c r="Q92" s="336"/>
      <c r="R92" s="225"/>
      <c r="V92" s="227"/>
    </row>
    <row r="93" spans="2:22" s="226" customFormat="1" ht="19.9" customHeight="1">
      <c r="B93" s="222"/>
      <c r="C93" s="223"/>
      <c r="D93" s="224" t="s">
        <v>5388</v>
      </c>
      <c r="E93" s="223"/>
      <c r="F93" s="223"/>
      <c r="G93" s="223"/>
      <c r="H93" s="223"/>
      <c r="I93" s="223"/>
      <c r="J93" s="223"/>
      <c r="K93" s="223"/>
      <c r="L93" s="223"/>
      <c r="M93" s="223"/>
      <c r="N93" s="335">
        <f>N364</f>
        <v>0</v>
      </c>
      <c r="O93" s="336"/>
      <c r="P93" s="336"/>
      <c r="Q93" s="336"/>
      <c r="R93" s="225"/>
      <c r="V93" s="227"/>
    </row>
    <row r="94" spans="2:18" s="182" customFormat="1" ht="21.75" customHeight="1">
      <c r="B94" s="183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6"/>
    </row>
    <row r="95" spans="2:21" s="182" customFormat="1" ht="29.25" customHeight="1">
      <c r="B95" s="183"/>
      <c r="C95" s="215" t="s">
        <v>103</v>
      </c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332">
        <v>0</v>
      </c>
      <c r="O95" s="337"/>
      <c r="P95" s="337"/>
      <c r="Q95" s="337"/>
      <c r="R95" s="186"/>
      <c r="T95" s="228"/>
      <c r="U95" s="229" t="s">
        <v>35</v>
      </c>
    </row>
    <row r="96" spans="2:18" s="182" customFormat="1" ht="18" customHeight="1">
      <c r="B96" s="183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6"/>
    </row>
    <row r="97" spans="2:18" s="182" customFormat="1" ht="29.25" customHeight="1">
      <c r="B97" s="183"/>
      <c r="C97" s="230" t="s">
        <v>87</v>
      </c>
      <c r="D97" s="195"/>
      <c r="E97" s="195"/>
      <c r="F97" s="195"/>
      <c r="G97" s="195"/>
      <c r="H97" s="195"/>
      <c r="I97" s="195"/>
      <c r="J97" s="195"/>
      <c r="K97" s="195"/>
      <c r="L97" s="338">
        <f>ROUND(SUM(N88+N95),2)</f>
        <v>0</v>
      </c>
      <c r="M97" s="338"/>
      <c r="N97" s="338"/>
      <c r="O97" s="338"/>
      <c r="P97" s="338"/>
      <c r="Q97" s="338"/>
      <c r="R97" s="186"/>
    </row>
    <row r="98" spans="2:18" s="182" customFormat="1" ht="6.95" customHeight="1">
      <c r="B98" s="208"/>
      <c r="C98" s="209"/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10"/>
    </row>
    <row r="102" spans="2:18" s="182" customFormat="1" ht="6.95" customHeight="1">
      <c r="B102" s="211"/>
      <c r="C102" s="212"/>
      <c r="D102" s="212"/>
      <c r="E102" s="212"/>
      <c r="F102" s="212"/>
      <c r="G102" s="212"/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3"/>
    </row>
    <row r="103" spans="2:18" s="182" customFormat="1" ht="36.95" customHeight="1">
      <c r="B103" s="183"/>
      <c r="C103" s="314" t="s">
        <v>104</v>
      </c>
      <c r="D103" s="319"/>
      <c r="E103" s="319"/>
      <c r="F103" s="319"/>
      <c r="G103" s="319"/>
      <c r="H103" s="319"/>
      <c r="I103" s="319"/>
      <c r="J103" s="319"/>
      <c r="K103" s="319"/>
      <c r="L103" s="319"/>
      <c r="M103" s="319"/>
      <c r="N103" s="319"/>
      <c r="O103" s="319"/>
      <c r="P103" s="319"/>
      <c r="Q103" s="319"/>
      <c r="R103" s="186"/>
    </row>
    <row r="104" spans="2:18" s="182" customFormat="1" ht="6.95" customHeight="1">
      <c r="B104" s="183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6"/>
    </row>
    <row r="105" spans="2:18" s="182" customFormat="1" ht="30" customHeight="1">
      <c r="B105" s="183"/>
      <c r="C105" s="181" t="s">
        <v>17</v>
      </c>
      <c r="D105" s="184"/>
      <c r="E105" s="184"/>
      <c r="F105" s="316" t="str">
        <f>F6</f>
        <v>VŠE - Stavební práce - profese</v>
      </c>
      <c r="G105" s="317"/>
      <c r="H105" s="317"/>
      <c r="I105" s="317"/>
      <c r="J105" s="317"/>
      <c r="K105" s="317"/>
      <c r="L105" s="317"/>
      <c r="M105" s="317"/>
      <c r="N105" s="317"/>
      <c r="O105" s="317"/>
      <c r="P105" s="317"/>
      <c r="Q105" s="184"/>
      <c r="R105" s="186"/>
    </row>
    <row r="106" spans="2:18" s="182" customFormat="1" ht="36.95" customHeight="1">
      <c r="B106" s="183"/>
      <c r="C106" s="214" t="s">
        <v>95</v>
      </c>
      <c r="D106" s="184"/>
      <c r="E106" s="184"/>
      <c r="F106" s="328" t="str">
        <f>F7</f>
        <v>6 - Vytápění</v>
      </c>
      <c r="G106" s="319"/>
      <c r="H106" s="319"/>
      <c r="I106" s="319"/>
      <c r="J106" s="319"/>
      <c r="K106" s="319"/>
      <c r="L106" s="319"/>
      <c r="M106" s="319"/>
      <c r="N106" s="319"/>
      <c r="O106" s="319"/>
      <c r="P106" s="319"/>
      <c r="Q106" s="184"/>
      <c r="R106" s="186"/>
    </row>
    <row r="107" spans="2:18" s="182" customFormat="1" ht="6.95" customHeight="1">
      <c r="B107" s="183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6"/>
    </row>
    <row r="108" spans="2:18" s="182" customFormat="1" ht="18" customHeight="1">
      <c r="B108" s="183"/>
      <c r="C108" s="181" t="s">
        <v>20</v>
      </c>
      <c r="D108" s="184"/>
      <c r="E108" s="184"/>
      <c r="F108" s="187" t="str">
        <f>F9</f>
        <v xml:space="preserve"> </v>
      </c>
      <c r="G108" s="184"/>
      <c r="H108" s="184"/>
      <c r="I108" s="184"/>
      <c r="J108" s="184"/>
      <c r="K108" s="181" t="s">
        <v>22</v>
      </c>
      <c r="L108" s="184"/>
      <c r="M108" s="320" t="str">
        <f>IF(O9="","",O9)</f>
        <v>5.10.2017</v>
      </c>
      <c r="N108" s="320"/>
      <c r="O108" s="320"/>
      <c r="P108" s="320"/>
      <c r="Q108" s="184"/>
      <c r="R108" s="186"/>
    </row>
    <row r="109" spans="2:18" s="182" customFormat="1" ht="6.95" customHeight="1">
      <c r="B109" s="183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6"/>
    </row>
    <row r="110" spans="2:18" s="182" customFormat="1" ht="15">
      <c r="B110" s="183"/>
      <c r="C110" s="181" t="s">
        <v>24</v>
      </c>
      <c r="D110" s="184"/>
      <c r="E110" s="184"/>
      <c r="F110" s="187" t="str">
        <f>E12</f>
        <v xml:space="preserve"> </v>
      </c>
      <c r="G110" s="184"/>
      <c r="H110" s="184"/>
      <c r="I110" s="184"/>
      <c r="J110" s="184"/>
      <c r="K110" s="181" t="s">
        <v>28</v>
      </c>
      <c r="L110" s="184"/>
      <c r="M110" s="321" t="str">
        <f>E18</f>
        <v xml:space="preserve"> </v>
      </c>
      <c r="N110" s="321"/>
      <c r="O110" s="321"/>
      <c r="P110" s="321"/>
      <c r="Q110" s="321"/>
      <c r="R110" s="186"/>
    </row>
    <row r="111" spans="2:18" s="182" customFormat="1" ht="14.45" customHeight="1">
      <c r="B111" s="183"/>
      <c r="C111" s="181" t="s">
        <v>27</v>
      </c>
      <c r="D111" s="184"/>
      <c r="E111" s="184"/>
      <c r="F111" s="187" t="str">
        <f>IF(E15="","",E15)</f>
        <v xml:space="preserve"> </v>
      </c>
      <c r="G111" s="184"/>
      <c r="H111" s="184"/>
      <c r="I111" s="184"/>
      <c r="J111" s="184"/>
      <c r="K111" s="181" t="s">
        <v>30</v>
      </c>
      <c r="L111" s="184"/>
      <c r="M111" s="321" t="str">
        <f>E21</f>
        <v xml:space="preserve"> </v>
      </c>
      <c r="N111" s="321"/>
      <c r="O111" s="321"/>
      <c r="P111" s="321"/>
      <c r="Q111" s="321"/>
      <c r="R111" s="186"/>
    </row>
    <row r="112" spans="2:18" s="182" customFormat="1" ht="10.35" customHeight="1">
      <c r="B112" s="183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6"/>
    </row>
    <row r="113" spans="2:27" s="235" customFormat="1" ht="29.25" customHeight="1">
      <c r="B113" s="231"/>
      <c r="C113" s="232" t="s">
        <v>105</v>
      </c>
      <c r="D113" s="233" t="s">
        <v>106</v>
      </c>
      <c r="E113" s="233" t="s">
        <v>53</v>
      </c>
      <c r="F113" s="339" t="s">
        <v>107</v>
      </c>
      <c r="G113" s="339"/>
      <c r="H113" s="339"/>
      <c r="I113" s="339"/>
      <c r="J113" s="233" t="s">
        <v>108</v>
      </c>
      <c r="K113" s="233" t="s">
        <v>109</v>
      </c>
      <c r="L113" s="339" t="s">
        <v>110</v>
      </c>
      <c r="M113" s="339"/>
      <c r="N113" s="339" t="s">
        <v>100</v>
      </c>
      <c r="O113" s="339"/>
      <c r="P113" s="339"/>
      <c r="Q113" s="340"/>
      <c r="R113" s="234"/>
      <c r="T113" s="236" t="s">
        <v>111</v>
      </c>
      <c r="U113" s="237" t="s">
        <v>35</v>
      </c>
      <c r="V113" s="182"/>
      <c r="W113" s="237" t="s">
        <v>112</v>
      </c>
      <c r="X113" s="237" t="s">
        <v>113</v>
      </c>
      <c r="Y113" s="237" t="s">
        <v>114</v>
      </c>
      <c r="Z113" s="237" t="s">
        <v>115</v>
      </c>
      <c r="AA113" s="238" t="s">
        <v>116</v>
      </c>
    </row>
    <row r="114" spans="2:63" s="182" customFormat="1" ht="29.25" customHeight="1">
      <c r="B114" s="183"/>
      <c r="C114" s="239" t="s">
        <v>96</v>
      </c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344">
        <f>BK114</f>
        <v>0</v>
      </c>
      <c r="O114" s="345"/>
      <c r="P114" s="345"/>
      <c r="Q114" s="345"/>
      <c r="R114" s="186"/>
      <c r="T114" s="240"/>
      <c r="U114" s="188"/>
      <c r="W114" s="241">
        <f>W115</f>
        <v>0</v>
      </c>
      <c r="X114" s="188"/>
      <c r="Y114" s="241">
        <f>Y115</f>
        <v>0.2740647466999999</v>
      </c>
      <c r="Z114" s="188"/>
      <c r="AA114" s="242">
        <f>AA115</f>
        <v>0.5803</v>
      </c>
      <c r="AT114" s="172" t="s">
        <v>70</v>
      </c>
      <c r="AU114" s="172" t="s">
        <v>102</v>
      </c>
      <c r="BK114" s="243">
        <f>BK115</f>
        <v>0</v>
      </c>
    </row>
    <row r="115" spans="2:63" s="246" customFormat="1" ht="37.35" customHeight="1">
      <c r="B115" s="244"/>
      <c r="C115" s="155"/>
      <c r="D115" s="157" t="s">
        <v>138</v>
      </c>
      <c r="E115" s="157"/>
      <c r="F115" s="157"/>
      <c r="G115" s="157"/>
      <c r="H115" s="157"/>
      <c r="I115" s="157"/>
      <c r="J115" s="157"/>
      <c r="K115" s="157"/>
      <c r="L115" s="157"/>
      <c r="M115" s="157"/>
      <c r="N115" s="346">
        <f>BK115</f>
        <v>0</v>
      </c>
      <c r="O115" s="333"/>
      <c r="P115" s="333"/>
      <c r="Q115" s="333"/>
      <c r="R115" s="245"/>
      <c r="T115" s="247"/>
      <c r="U115" s="155"/>
      <c r="V115" s="248"/>
      <c r="W115" s="249">
        <f>W116+W129+W331+W364</f>
        <v>0</v>
      </c>
      <c r="X115" s="155"/>
      <c r="Y115" s="249">
        <f>Y116+Y129+Y331+Y364</f>
        <v>0.2740647466999999</v>
      </c>
      <c r="Z115" s="155"/>
      <c r="AA115" s="250">
        <f>AA116+AA129+AA331+AA364</f>
        <v>0.5803</v>
      </c>
      <c r="AR115" s="251" t="s">
        <v>93</v>
      </c>
      <c r="AT115" s="252" t="s">
        <v>70</v>
      </c>
      <c r="AU115" s="252" t="s">
        <v>71</v>
      </c>
      <c r="AY115" s="251" t="s">
        <v>117</v>
      </c>
      <c r="BK115" s="253">
        <f>BK116+BK129+BK331+BK364</f>
        <v>0</v>
      </c>
    </row>
    <row r="116" spans="2:63" s="246" customFormat="1" ht="19.9" customHeight="1">
      <c r="B116" s="244"/>
      <c r="C116" s="155"/>
      <c r="D116" s="156" t="s">
        <v>5385</v>
      </c>
      <c r="E116" s="156"/>
      <c r="F116" s="156"/>
      <c r="G116" s="156"/>
      <c r="H116" s="156"/>
      <c r="I116" s="156"/>
      <c r="J116" s="156"/>
      <c r="K116" s="156"/>
      <c r="L116" s="156"/>
      <c r="M116" s="156"/>
      <c r="N116" s="347">
        <f>BK116</f>
        <v>0</v>
      </c>
      <c r="O116" s="347"/>
      <c r="P116" s="347"/>
      <c r="Q116" s="347"/>
      <c r="R116" s="245"/>
      <c r="T116" s="247"/>
      <c r="U116" s="155"/>
      <c r="V116" s="248"/>
      <c r="W116" s="249">
        <f>SUM(W117:W128)</f>
        <v>0</v>
      </c>
      <c r="X116" s="155"/>
      <c r="Y116" s="249">
        <f>SUM(Y117:Y128)</f>
        <v>0.03921892500000001</v>
      </c>
      <c r="Z116" s="155"/>
      <c r="AA116" s="250">
        <f>SUM(AA117:AA128)</f>
        <v>0</v>
      </c>
      <c r="AR116" s="251" t="s">
        <v>93</v>
      </c>
      <c r="AT116" s="252" t="s">
        <v>70</v>
      </c>
      <c r="AU116" s="252" t="s">
        <v>16</v>
      </c>
      <c r="AY116" s="251" t="s">
        <v>117</v>
      </c>
      <c r="BK116" s="253">
        <f>SUM(BK117:BK128)</f>
        <v>0</v>
      </c>
    </row>
    <row r="117" spans="2:65" s="182" customFormat="1" ht="38.25" customHeight="1">
      <c r="B117" s="183"/>
      <c r="C117" s="151">
        <v>1</v>
      </c>
      <c r="D117" s="151" t="s">
        <v>118</v>
      </c>
      <c r="E117" s="152" t="s">
        <v>5389</v>
      </c>
      <c r="F117" s="390" t="s">
        <v>5390</v>
      </c>
      <c r="G117" s="391"/>
      <c r="H117" s="391"/>
      <c r="I117" s="392"/>
      <c r="J117" s="153" t="s">
        <v>161</v>
      </c>
      <c r="K117" s="154">
        <v>1</v>
      </c>
      <c r="L117" s="388"/>
      <c r="M117" s="389"/>
      <c r="N117" s="385">
        <f aca="true" t="shared" si="0" ref="N117:N128">ROUND(L117*K117,2)</f>
        <v>0</v>
      </c>
      <c r="O117" s="386"/>
      <c r="P117" s="386"/>
      <c r="Q117" s="387"/>
      <c r="R117" s="186"/>
      <c r="T117" s="254" t="s">
        <v>5</v>
      </c>
      <c r="U117" s="255" t="s">
        <v>36</v>
      </c>
      <c r="V117" s="256"/>
      <c r="W117" s="257">
        <f>V117*K117</f>
        <v>0</v>
      </c>
      <c r="X117" s="257">
        <v>0.004934325</v>
      </c>
      <c r="Y117" s="257">
        <f>X117*K117</f>
        <v>0.004934325</v>
      </c>
      <c r="Z117" s="257">
        <v>0</v>
      </c>
      <c r="AA117" s="258">
        <f>Z117*K117</f>
        <v>0</v>
      </c>
      <c r="AR117" s="172" t="s">
        <v>132</v>
      </c>
      <c r="AT117" s="172" t="s">
        <v>118</v>
      </c>
      <c r="AU117" s="172" t="s">
        <v>93</v>
      </c>
      <c r="AY117" s="172" t="s">
        <v>117</v>
      </c>
      <c r="BE117" s="259">
        <f>IF(U117="základní",N117,0)</f>
        <v>0</v>
      </c>
      <c r="BF117" s="259">
        <f>IF(U117="snížená",N117,0)</f>
        <v>0</v>
      </c>
      <c r="BG117" s="259">
        <f>IF(U117="zákl. přenesená",N117,0)</f>
        <v>0</v>
      </c>
      <c r="BH117" s="259">
        <f>IF(U117="sníž. přenesená",N117,0)</f>
        <v>0</v>
      </c>
      <c r="BI117" s="259">
        <f>IF(U117="nulová",N117,0)</f>
        <v>0</v>
      </c>
      <c r="BJ117" s="172" t="s">
        <v>16</v>
      </c>
      <c r="BK117" s="259">
        <f>ROUND(L117*K117,2)</f>
        <v>0</v>
      </c>
      <c r="BL117" s="172" t="s">
        <v>132</v>
      </c>
      <c r="BM117" s="172" t="s">
        <v>5391</v>
      </c>
    </row>
    <row r="118" spans="2:65" s="182" customFormat="1" ht="38.25" customHeight="1">
      <c r="B118" s="183"/>
      <c r="C118" s="151">
        <v>2</v>
      </c>
      <c r="D118" s="151" t="s">
        <v>118</v>
      </c>
      <c r="E118" s="152" t="s">
        <v>5392</v>
      </c>
      <c r="F118" s="390" t="s">
        <v>5393</v>
      </c>
      <c r="G118" s="391"/>
      <c r="H118" s="391"/>
      <c r="I118" s="392"/>
      <c r="J118" s="153" t="s">
        <v>161</v>
      </c>
      <c r="K118" s="154">
        <v>1</v>
      </c>
      <c r="L118" s="388"/>
      <c r="M118" s="389"/>
      <c r="N118" s="385">
        <f t="shared" si="0"/>
        <v>0</v>
      </c>
      <c r="O118" s="386"/>
      <c r="P118" s="386"/>
      <c r="Q118" s="387"/>
      <c r="R118" s="186"/>
      <c r="T118" s="254" t="s">
        <v>5</v>
      </c>
      <c r="U118" s="255" t="s">
        <v>36</v>
      </c>
      <c r="V118" s="256"/>
      <c r="W118" s="257">
        <f>V118*K118</f>
        <v>0</v>
      </c>
      <c r="X118" s="257">
        <v>0.005564175</v>
      </c>
      <c r="Y118" s="257">
        <f>X118*K118</f>
        <v>0.005564175</v>
      </c>
      <c r="Z118" s="257">
        <v>0</v>
      </c>
      <c r="AA118" s="258">
        <f>Z118*K118</f>
        <v>0</v>
      </c>
      <c r="AR118" s="172" t="s">
        <v>132</v>
      </c>
      <c r="AT118" s="172" t="s">
        <v>118</v>
      </c>
      <c r="AU118" s="172" t="s">
        <v>93</v>
      </c>
      <c r="AY118" s="172" t="s">
        <v>117</v>
      </c>
      <c r="BE118" s="259">
        <f>IF(U118="základní",N118,0)</f>
        <v>0</v>
      </c>
      <c r="BF118" s="259">
        <f>IF(U118="snížená",N118,0)</f>
        <v>0</v>
      </c>
      <c r="BG118" s="259">
        <f>IF(U118="zákl. přenesená",N118,0)</f>
        <v>0</v>
      </c>
      <c r="BH118" s="259">
        <f>IF(U118="sníž. přenesená",N118,0)</f>
        <v>0</v>
      </c>
      <c r="BI118" s="259">
        <f>IF(U118="nulová",N118,0)</f>
        <v>0</v>
      </c>
      <c r="BJ118" s="172" t="s">
        <v>16</v>
      </c>
      <c r="BK118" s="259">
        <f>ROUND(L118*K118,2)</f>
        <v>0</v>
      </c>
      <c r="BL118" s="172" t="s">
        <v>132</v>
      </c>
      <c r="BM118" s="172" t="s">
        <v>5394</v>
      </c>
    </row>
    <row r="119" spans="2:65" s="182" customFormat="1" ht="38.25" customHeight="1">
      <c r="B119" s="183"/>
      <c r="C119" s="151">
        <v>3</v>
      </c>
      <c r="D119" s="151" t="s">
        <v>118</v>
      </c>
      <c r="E119" s="152" t="s">
        <v>5395</v>
      </c>
      <c r="F119" s="390" t="s">
        <v>5396</v>
      </c>
      <c r="G119" s="391"/>
      <c r="H119" s="391"/>
      <c r="I119" s="392"/>
      <c r="J119" s="153" t="s">
        <v>161</v>
      </c>
      <c r="K119" s="154">
        <v>1</v>
      </c>
      <c r="L119" s="388"/>
      <c r="M119" s="389"/>
      <c r="N119" s="385">
        <f t="shared" si="0"/>
        <v>0</v>
      </c>
      <c r="O119" s="386"/>
      <c r="P119" s="386"/>
      <c r="Q119" s="387"/>
      <c r="R119" s="186"/>
      <c r="T119" s="254" t="s">
        <v>5</v>
      </c>
      <c r="U119" s="255" t="s">
        <v>36</v>
      </c>
      <c r="V119" s="256"/>
      <c r="W119" s="257">
        <f>V119*K119</f>
        <v>0</v>
      </c>
      <c r="X119" s="257">
        <v>0.005564175</v>
      </c>
      <c r="Y119" s="257">
        <f>X119*K119</f>
        <v>0.005564175</v>
      </c>
      <c r="Z119" s="257">
        <v>0</v>
      </c>
      <c r="AA119" s="258">
        <f>Z119*K119</f>
        <v>0</v>
      </c>
      <c r="AR119" s="172" t="s">
        <v>132</v>
      </c>
      <c r="AT119" s="172" t="s">
        <v>118</v>
      </c>
      <c r="AU119" s="172" t="s">
        <v>93</v>
      </c>
      <c r="AY119" s="172" t="s">
        <v>117</v>
      </c>
      <c r="BE119" s="259">
        <f>IF(U119="základní",N119,0)</f>
        <v>0</v>
      </c>
      <c r="BF119" s="259">
        <f>IF(U119="snížená",N119,0)</f>
        <v>0</v>
      </c>
      <c r="BG119" s="259">
        <f>IF(U119="zákl. přenesená",N119,0)</f>
        <v>0</v>
      </c>
      <c r="BH119" s="259">
        <f>IF(U119="sníž. přenesená",N119,0)</f>
        <v>0</v>
      </c>
      <c r="BI119" s="259">
        <f>IF(U119="nulová",N119,0)</f>
        <v>0</v>
      </c>
      <c r="BJ119" s="172" t="s">
        <v>16</v>
      </c>
      <c r="BK119" s="259">
        <f>ROUND(L119*K119,2)</f>
        <v>0</v>
      </c>
      <c r="BL119" s="172" t="s">
        <v>132</v>
      </c>
      <c r="BM119" s="172" t="s">
        <v>5397</v>
      </c>
    </row>
    <row r="120" spans="2:65" s="182" customFormat="1" ht="38.25" customHeight="1">
      <c r="B120" s="183"/>
      <c r="C120" s="151">
        <v>4</v>
      </c>
      <c r="D120" s="151" t="s">
        <v>118</v>
      </c>
      <c r="E120" s="152" t="s">
        <v>5398</v>
      </c>
      <c r="F120" s="390" t="s">
        <v>5399</v>
      </c>
      <c r="G120" s="391"/>
      <c r="H120" s="391"/>
      <c r="I120" s="392"/>
      <c r="J120" s="153" t="s">
        <v>161</v>
      </c>
      <c r="K120" s="154">
        <v>1</v>
      </c>
      <c r="L120" s="388"/>
      <c r="M120" s="389"/>
      <c r="N120" s="385">
        <f t="shared" si="0"/>
        <v>0</v>
      </c>
      <c r="O120" s="386"/>
      <c r="P120" s="386"/>
      <c r="Q120" s="387"/>
      <c r="R120" s="186"/>
      <c r="T120" s="254" t="s">
        <v>5</v>
      </c>
      <c r="U120" s="255" t="s">
        <v>36</v>
      </c>
      <c r="V120" s="256"/>
      <c r="W120" s="257">
        <f>V120*K120</f>
        <v>0</v>
      </c>
      <c r="X120" s="257">
        <v>0.00261025</v>
      </c>
      <c r="Y120" s="257">
        <f>X120*K120</f>
        <v>0.00261025</v>
      </c>
      <c r="Z120" s="257">
        <v>0</v>
      </c>
      <c r="AA120" s="258">
        <f>Z120*K120</f>
        <v>0</v>
      </c>
      <c r="AR120" s="172" t="s">
        <v>132</v>
      </c>
      <c r="AT120" s="172" t="s">
        <v>118</v>
      </c>
      <c r="AU120" s="172" t="s">
        <v>93</v>
      </c>
      <c r="AY120" s="172" t="s">
        <v>117</v>
      </c>
      <c r="BE120" s="259">
        <f>IF(U120="základní",N120,0)</f>
        <v>0</v>
      </c>
      <c r="BF120" s="259">
        <f>IF(U120="snížená",N120,0)</f>
        <v>0</v>
      </c>
      <c r="BG120" s="259">
        <f>IF(U120="zákl. přenesená",N120,0)</f>
        <v>0</v>
      </c>
      <c r="BH120" s="259">
        <f>IF(U120="sníž. přenesená",N120,0)</f>
        <v>0</v>
      </c>
      <c r="BI120" s="259">
        <f>IF(U120="nulová",N120,0)</f>
        <v>0</v>
      </c>
      <c r="BJ120" s="172" t="s">
        <v>16</v>
      </c>
      <c r="BK120" s="259">
        <f>ROUND(L120*K120,2)</f>
        <v>0</v>
      </c>
      <c r="BL120" s="172" t="s">
        <v>132</v>
      </c>
      <c r="BM120" s="172" t="s">
        <v>5400</v>
      </c>
    </row>
    <row r="121" spans="2:65" s="182" customFormat="1" ht="38.25" customHeight="1">
      <c r="B121" s="183"/>
      <c r="C121" s="151">
        <v>5</v>
      </c>
      <c r="D121" s="151" t="s">
        <v>118</v>
      </c>
      <c r="E121" s="152" t="s">
        <v>5401</v>
      </c>
      <c r="F121" s="390" t="s">
        <v>5402</v>
      </c>
      <c r="G121" s="391"/>
      <c r="H121" s="391"/>
      <c r="I121" s="392"/>
      <c r="J121" s="153" t="s">
        <v>161</v>
      </c>
      <c r="K121" s="154">
        <v>1</v>
      </c>
      <c r="L121" s="388"/>
      <c r="M121" s="389"/>
      <c r="N121" s="385">
        <f t="shared" si="0"/>
        <v>0</v>
      </c>
      <c r="O121" s="386"/>
      <c r="P121" s="386"/>
      <c r="Q121" s="387"/>
      <c r="R121" s="186"/>
      <c r="T121" s="254" t="s">
        <v>5</v>
      </c>
      <c r="U121" s="255" t="s">
        <v>36</v>
      </c>
      <c r="V121" s="256"/>
      <c r="W121" s="257">
        <f>V121*K121</f>
        <v>0</v>
      </c>
      <c r="X121" s="257">
        <v>0.00261025</v>
      </c>
      <c r="Y121" s="257">
        <f>X121*K121</f>
        <v>0.00261025</v>
      </c>
      <c r="Z121" s="257">
        <v>0</v>
      </c>
      <c r="AA121" s="258">
        <f>Z121*K121</f>
        <v>0</v>
      </c>
      <c r="AR121" s="172" t="s">
        <v>132</v>
      </c>
      <c r="AT121" s="172" t="s">
        <v>118</v>
      </c>
      <c r="AU121" s="172" t="s">
        <v>93</v>
      </c>
      <c r="AY121" s="172" t="s">
        <v>117</v>
      </c>
      <c r="BE121" s="259">
        <f>IF(U121="základní",N121,0)</f>
        <v>0</v>
      </c>
      <c r="BF121" s="259">
        <f>IF(U121="snížená",N121,0)</f>
        <v>0</v>
      </c>
      <c r="BG121" s="259">
        <f>IF(U121="zákl. přenesená",N121,0)</f>
        <v>0</v>
      </c>
      <c r="BH121" s="259">
        <f>IF(U121="sníž. přenesená",N121,0)</f>
        <v>0</v>
      </c>
      <c r="BI121" s="259">
        <f>IF(U121="nulová",N121,0)</f>
        <v>0</v>
      </c>
      <c r="BJ121" s="172" t="s">
        <v>16</v>
      </c>
      <c r="BK121" s="259">
        <f>ROUND(L121*K121,2)</f>
        <v>0</v>
      </c>
      <c r="BL121" s="172" t="s">
        <v>132</v>
      </c>
      <c r="BM121" s="172" t="s">
        <v>5403</v>
      </c>
    </row>
    <row r="122" spans="2:65" s="182" customFormat="1" ht="38.25" customHeight="1">
      <c r="B122" s="183"/>
      <c r="C122" s="151">
        <v>6</v>
      </c>
      <c r="D122" s="151" t="s">
        <v>118</v>
      </c>
      <c r="E122" s="152" t="s">
        <v>5404</v>
      </c>
      <c r="F122" s="390" t="s">
        <v>5405</v>
      </c>
      <c r="G122" s="391"/>
      <c r="H122" s="391"/>
      <c r="I122" s="392"/>
      <c r="J122" s="153" t="s">
        <v>161</v>
      </c>
      <c r="K122" s="154">
        <v>1</v>
      </c>
      <c r="L122" s="388"/>
      <c r="M122" s="389"/>
      <c r="N122" s="385">
        <f t="shared" si="0"/>
        <v>0</v>
      </c>
      <c r="O122" s="386"/>
      <c r="P122" s="386"/>
      <c r="Q122" s="387"/>
      <c r="R122" s="186"/>
      <c r="T122" s="254" t="s">
        <v>5</v>
      </c>
      <c r="U122" s="255" t="s">
        <v>36</v>
      </c>
      <c r="V122" s="256"/>
      <c r="W122" s="257">
        <f>V122*K122</f>
        <v>0</v>
      </c>
      <c r="X122" s="257">
        <v>0.00261025</v>
      </c>
      <c r="Y122" s="257">
        <f>X122*K122</f>
        <v>0.00261025</v>
      </c>
      <c r="Z122" s="257">
        <v>0</v>
      </c>
      <c r="AA122" s="258">
        <f>Z122*K122</f>
        <v>0</v>
      </c>
      <c r="AR122" s="172" t="s">
        <v>132</v>
      </c>
      <c r="AT122" s="172" t="s">
        <v>118</v>
      </c>
      <c r="AU122" s="172" t="s">
        <v>93</v>
      </c>
      <c r="AY122" s="172" t="s">
        <v>117</v>
      </c>
      <c r="BE122" s="259">
        <f>IF(U122="základní",N122,0)</f>
        <v>0</v>
      </c>
      <c r="BF122" s="259">
        <f>IF(U122="snížená",N122,0)</f>
        <v>0</v>
      </c>
      <c r="BG122" s="259">
        <f>IF(U122="zákl. přenesená",N122,0)</f>
        <v>0</v>
      </c>
      <c r="BH122" s="259">
        <f>IF(U122="sníž. přenesená",N122,0)</f>
        <v>0</v>
      </c>
      <c r="BI122" s="259">
        <f>IF(U122="nulová",N122,0)</f>
        <v>0</v>
      </c>
      <c r="BJ122" s="172" t="s">
        <v>16</v>
      </c>
      <c r="BK122" s="259">
        <f>ROUND(L122*K122,2)</f>
        <v>0</v>
      </c>
      <c r="BL122" s="172" t="s">
        <v>132</v>
      </c>
      <c r="BM122" s="172" t="s">
        <v>5406</v>
      </c>
    </row>
    <row r="123" spans="2:65" s="182" customFormat="1" ht="38.25" customHeight="1">
      <c r="B123" s="183"/>
      <c r="C123" s="151">
        <v>7</v>
      </c>
      <c r="D123" s="151" t="s">
        <v>118</v>
      </c>
      <c r="E123" s="152" t="s">
        <v>5407</v>
      </c>
      <c r="F123" s="390" t="s">
        <v>5408</v>
      </c>
      <c r="G123" s="391"/>
      <c r="H123" s="391"/>
      <c r="I123" s="392"/>
      <c r="J123" s="153" t="s">
        <v>161</v>
      </c>
      <c r="K123" s="154">
        <v>1</v>
      </c>
      <c r="L123" s="388"/>
      <c r="M123" s="389"/>
      <c r="N123" s="385">
        <f t="shared" si="0"/>
        <v>0</v>
      </c>
      <c r="O123" s="386"/>
      <c r="P123" s="386"/>
      <c r="Q123" s="387"/>
      <c r="R123" s="186"/>
      <c r="T123" s="254" t="s">
        <v>5</v>
      </c>
      <c r="U123" s="255" t="s">
        <v>36</v>
      </c>
      <c r="V123" s="256"/>
      <c r="W123" s="257">
        <f>V123*K123</f>
        <v>0</v>
      </c>
      <c r="X123" s="257">
        <v>0.00255425</v>
      </c>
      <c r="Y123" s="257">
        <f>X123*K123</f>
        <v>0.00255425</v>
      </c>
      <c r="Z123" s="257">
        <v>0</v>
      </c>
      <c r="AA123" s="258">
        <f>Z123*K123</f>
        <v>0</v>
      </c>
      <c r="AR123" s="172" t="s">
        <v>132</v>
      </c>
      <c r="AT123" s="172" t="s">
        <v>118</v>
      </c>
      <c r="AU123" s="172" t="s">
        <v>93</v>
      </c>
      <c r="AY123" s="172" t="s">
        <v>117</v>
      </c>
      <c r="BE123" s="259">
        <f>IF(U123="základní",N123,0)</f>
        <v>0</v>
      </c>
      <c r="BF123" s="259">
        <f>IF(U123="snížená",N123,0)</f>
        <v>0</v>
      </c>
      <c r="BG123" s="259">
        <f>IF(U123="zákl. přenesená",N123,0)</f>
        <v>0</v>
      </c>
      <c r="BH123" s="259">
        <f>IF(U123="sníž. přenesená",N123,0)</f>
        <v>0</v>
      </c>
      <c r="BI123" s="259">
        <f>IF(U123="nulová",N123,0)</f>
        <v>0</v>
      </c>
      <c r="BJ123" s="172" t="s">
        <v>16</v>
      </c>
      <c r="BK123" s="259">
        <f>ROUND(L123*K123,2)</f>
        <v>0</v>
      </c>
      <c r="BL123" s="172" t="s">
        <v>132</v>
      </c>
      <c r="BM123" s="172" t="s">
        <v>5409</v>
      </c>
    </row>
    <row r="124" spans="2:65" s="182" customFormat="1" ht="38.25" customHeight="1">
      <c r="B124" s="183"/>
      <c r="C124" s="151">
        <v>8</v>
      </c>
      <c r="D124" s="151" t="s">
        <v>118</v>
      </c>
      <c r="E124" s="152" t="s">
        <v>5410</v>
      </c>
      <c r="F124" s="390" t="s">
        <v>5411</v>
      </c>
      <c r="G124" s="391"/>
      <c r="H124" s="391"/>
      <c r="I124" s="392"/>
      <c r="J124" s="153" t="s">
        <v>161</v>
      </c>
      <c r="K124" s="154">
        <v>1</v>
      </c>
      <c r="L124" s="388"/>
      <c r="M124" s="389"/>
      <c r="N124" s="385">
        <f t="shared" si="0"/>
        <v>0</v>
      </c>
      <c r="O124" s="386"/>
      <c r="P124" s="386"/>
      <c r="Q124" s="387"/>
      <c r="R124" s="186"/>
      <c r="T124" s="254" t="s">
        <v>5</v>
      </c>
      <c r="U124" s="255" t="s">
        <v>36</v>
      </c>
      <c r="V124" s="256"/>
      <c r="W124" s="257">
        <f>V124*K124</f>
        <v>0</v>
      </c>
      <c r="X124" s="257">
        <v>0.00255425</v>
      </c>
      <c r="Y124" s="257">
        <f>X124*K124</f>
        <v>0.00255425</v>
      </c>
      <c r="Z124" s="257">
        <v>0</v>
      </c>
      <c r="AA124" s="258">
        <f>Z124*K124</f>
        <v>0</v>
      </c>
      <c r="AR124" s="172" t="s">
        <v>132</v>
      </c>
      <c r="AT124" s="172" t="s">
        <v>118</v>
      </c>
      <c r="AU124" s="172" t="s">
        <v>93</v>
      </c>
      <c r="AY124" s="172" t="s">
        <v>117</v>
      </c>
      <c r="BE124" s="259">
        <f>IF(U124="základní",N124,0)</f>
        <v>0</v>
      </c>
      <c r="BF124" s="259">
        <f>IF(U124="snížená",N124,0)</f>
        <v>0</v>
      </c>
      <c r="BG124" s="259">
        <f>IF(U124="zákl. přenesená",N124,0)</f>
        <v>0</v>
      </c>
      <c r="BH124" s="259">
        <f>IF(U124="sníž. přenesená",N124,0)</f>
        <v>0</v>
      </c>
      <c r="BI124" s="259">
        <f>IF(U124="nulová",N124,0)</f>
        <v>0</v>
      </c>
      <c r="BJ124" s="172" t="s">
        <v>16</v>
      </c>
      <c r="BK124" s="259">
        <f>ROUND(L124*K124,2)</f>
        <v>0</v>
      </c>
      <c r="BL124" s="172" t="s">
        <v>132</v>
      </c>
      <c r="BM124" s="172" t="s">
        <v>5412</v>
      </c>
    </row>
    <row r="125" spans="2:65" s="182" customFormat="1" ht="38.25" customHeight="1">
      <c r="B125" s="183"/>
      <c r="C125" s="151">
        <v>9</v>
      </c>
      <c r="D125" s="151" t="s">
        <v>118</v>
      </c>
      <c r="E125" s="152" t="s">
        <v>5413</v>
      </c>
      <c r="F125" s="390" t="s">
        <v>5414</v>
      </c>
      <c r="G125" s="391"/>
      <c r="H125" s="391"/>
      <c r="I125" s="392"/>
      <c r="J125" s="153" t="s">
        <v>161</v>
      </c>
      <c r="K125" s="154">
        <v>1</v>
      </c>
      <c r="L125" s="388"/>
      <c r="M125" s="389"/>
      <c r="N125" s="385">
        <f t="shared" si="0"/>
        <v>0</v>
      </c>
      <c r="O125" s="386"/>
      <c r="P125" s="386"/>
      <c r="Q125" s="387"/>
      <c r="R125" s="186"/>
      <c r="T125" s="254" t="s">
        <v>5</v>
      </c>
      <c r="U125" s="255" t="s">
        <v>36</v>
      </c>
      <c r="V125" s="256"/>
      <c r="W125" s="257">
        <f>V125*K125</f>
        <v>0</v>
      </c>
      <c r="X125" s="257">
        <v>0.00255425</v>
      </c>
      <c r="Y125" s="257">
        <f>X125*K125</f>
        <v>0.00255425</v>
      </c>
      <c r="Z125" s="257">
        <v>0</v>
      </c>
      <c r="AA125" s="258">
        <f>Z125*K125</f>
        <v>0</v>
      </c>
      <c r="AR125" s="172" t="s">
        <v>132</v>
      </c>
      <c r="AT125" s="172" t="s">
        <v>118</v>
      </c>
      <c r="AU125" s="172" t="s">
        <v>93</v>
      </c>
      <c r="AY125" s="172" t="s">
        <v>117</v>
      </c>
      <c r="BE125" s="259">
        <f>IF(U125="základní",N125,0)</f>
        <v>0</v>
      </c>
      <c r="BF125" s="259">
        <f>IF(U125="snížená",N125,0)</f>
        <v>0</v>
      </c>
      <c r="BG125" s="259">
        <f>IF(U125="zákl. přenesená",N125,0)</f>
        <v>0</v>
      </c>
      <c r="BH125" s="259">
        <f>IF(U125="sníž. přenesená",N125,0)</f>
        <v>0</v>
      </c>
      <c r="BI125" s="259">
        <f>IF(U125="nulová",N125,0)</f>
        <v>0</v>
      </c>
      <c r="BJ125" s="172" t="s">
        <v>16</v>
      </c>
      <c r="BK125" s="259">
        <f>ROUND(L125*K125,2)</f>
        <v>0</v>
      </c>
      <c r="BL125" s="172" t="s">
        <v>132</v>
      </c>
      <c r="BM125" s="172" t="s">
        <v>5415</v>
      </c>
    </row>
    <row r="126" spans="2:65" s="182" customFormat="1" ht="25.5" customHeight="1">
      <c r="B126" s="183"/>
      <c r="C126" s="151">
        <v>10</v>
      </c>
      <c r="D126" s="151" t="s">
        <v>118</v>
      </c>
      <c r="E126" s="152" t="s">
        <v>5416</v>
      </c>
      <c r="F126" s="390" t="s">
        <v>5417</v>
      </c>
      <c r="G126" s="391"/>
      <c r="H126" s="391"/>
      <c r="I126" s="392"/>
      <c r="J126" s="153" t="s">
        <v>161</v>
      </c>
      <c r="K126" s="154">
        <v>1</v>
      </c>
      <c r="L126" s="388"/>
      <c r="M126" s="389"/>
      <c r="N126" s="385">
        <f t="shared" si="0"/>
        <v>0</v>
      </c>
      <c r="O126" s="386"/>
      <c r="P126" s="386"/>
      <c r="Q126" s="387"/>
      <c r="R126" s="186"/>
      <c r="T126" s="254" t="s">
        <v>5</v>
      </c>
      <c r="U126" s="255" t="s">
        <v>36</v>
      </c>
      <c r="V126" s="256"/>
      <c r="W126" s="257">
        <f>V126*K126</f>
        <v>0</v>
      </c>
      <c r="X126" s="257">
        <v>0.00255425</v>
      </c>
      <c r="Y126" s="257">
        <f>X126*K126</f>
        <v>0.00255425</v>
      </c>
      <c r="Z126" s="257">
        <v>0</v>
      </c>
      <c r="AA126" s="258">
        <f>Z126*K126</f>
        <v>0</v>
      </c>
      <c r="AR126" s="172" t="s">
        <v>132</v>
      </c>
      <c r="AT126" s="172" t="s">
        <v>118</v>
      </c>
      <c r="AU126" s="172" t="s">
        <v>93</v>
      </c>
      <c r="AY126" s="172" t="s">
        <v>117</v>
      </c>
      <c r="BE126" s="259">
        <f>IF(U126="základní",N126,0)</f>
        <v>0</v>
      </c>
      <c r="BF126" s="259">
        <f>IF(U126="snížená",N126,0)</f>
        <v>0</v>
      </c>
      <c r="BG126" s="259">
        <f>IF(U126="zákl. přenesená",N126,0)</f>
        <v>0</v>
      </c>
      <c r="BH126" s="259">
        <f>IF(U126="sníž. přenesená",N126,0)</f>
        <v>0</v>
      </c>
      <c r="BI126" s="259">
        <f>IF(U126="nulová",N126,0)</f>
        <v>0</v>
      </c>
      <c r="BJ126" s="172" t="s">
        <v>16</v>
      </c>
      <c r="BK126" s="259">
        <f>ROUND(L126*K126,2)</f>
        <v>0</v>
      </c>
      <c r="BL126" s="172" t="s">
        <v>132</v>
      </c>
      <c r="BM126" s="172" t="s">
        <v>5418</v>
      </c>
    </row>
    <row r="127" spans="2:65" s="182" customFormat="1" ht="25.5" customHeight="1">
      <c r="B127" s="183"/>
      <c r="C127" s="151">
        <v>11</v>
      </c>
      <c r="D127" s="151" t="s">
        <v>118</v>
      </c>
      <c r="E127" s="152" t="s">
        <v>5419</v>
      </c>
      <c r="F127" s="390" t="s">
        <v>5420</v>
      </c>
      <c r="G127" s="391"/>
      <c r="H127" s="391"/>
      <c r="I127" s="392"/>
      <c r="J127" s="153" t="s">
        <v>161</v>
      </c>
      <c r="K127" s="154">
        <v>1</v>
      </c>
      <c r="L127" s="388"/>
      <c r="M127" s="389"/>
      <c r="N127" s="385">
        <f t="shared" si="0"/>
        <v>0</v>
      </c>
      <c r="O127" s="386"/>
      <c r="P127" s="386"/>
      <c r="Q127" s="387"/>
      <c r="R127" s="186"/>
      <c r="T127" s="254" t="s">
        <v>5</v>
      </c>
      <c r="U127" s="255" t="s">
        <v>36</v>
      </c>
      <c r="V127" s="256"/>
      <c r="W127" s="257">
        <f>V127*K127</f>
        <v>0</v>
      </c>
      <c r="X127" s="257">
        <v>0.00255425</v>
      </c>
      <c r="Y127" s="257">
        <f>X127*K127</f>
        <v>0.00255425</v>
      </c>
      <c r="Z127" s="257">
        <v>0</v>
      </c>
      <c r="AA127" s="258">
        <f>Z127*K127</f>
        <v>0</v>
      </c>
      <c r="AR127" s="172" t="s">
        <v>132</v>
      </c>
      <c r="AT127" s="172" t="s">
        <v>118</v>
      </c>
      <c r="AU127" s="172" t="s">
        <v>93</v>
      </c>
      <c r="AY127" s="172" t="s">
        <v>117</v>
      </c>
      <c r="BE127" s="259">
        <f>IF(U127="základní",N127,0)</f>
        <v>0</v>
      </c>
      <c r="BF127" s="259">
        <f>IF(U127="snížená",N127,0)</f>
        <v>0</v>
      </c>
      <c r="BG127" s="259">
        <f>IF(U127="zákl. přenesená",N127,0)</f>
        <v>0</v>
      </c>
      <c r="BH127" s="259">
        <f>IF(U127="sníž. přenesená",N127,0)</f>
        <v>0</v>
      </c>
      <c r="BI127" s="259">
        <f>IF(U127="nulová",N127,0)</f>
        <v>0</v>
      </c>
      <c r="BJ127" s="172" t="s">
        <v>16</v>
      </c>
      <c r="BK127" s="259">
        <f>ROUND(L127*K127,2)</f>
        <v>0</v>
      </c>
      <c r="BL127" s="172" t="s">
        <v>132</v>
      </c>
      <c r="BM127" s="172" t="s">
        <v>5421</v>
      </c>
    </row>
    <row r="128" spans="2:65" s="182" customFormat="1" ht="25.5" customHeight="1">
      <c r="B128" s="183"/>
      <c r="C128" s="151">
        <v>12</v>
      </c>
      <c r="D128" s="151" t="s">
        <v>118</v>
      </c>
      <c r="E128" s="152" t="s">
        <v>5422</v>
      </c>
      <c r="F128" s="390" t="s">
        <v>5423</v>
      </c>
      <c r="G128" s="391"/>
      <c r="H128" s="391"/>
      <c r="I128" s="392"/>
      <c r="J128" s="153" t="s">
        <v>161</v>
      </c>
      <c r="K128" s="154">
        <v>1</v>
      </c>
      <c r="L128" s="388"/>
      <c r="M128" s="389"/>
      <c r="N128" s="385">
        <f t="shared" si="0"/>
        <v>0</v>
      </c>
      <c r="O128" s="386"/>
      <c r="P128" s="386"/>
      <c r="Q128" s="387"/>
      <c r="R128" s="186"/>
      <c r="T128" s="254" t="s">
        <v>5</v>
      </c>
      <c r="U128" s="255" t="s">
        <v>36</v>
      </c>
      <c r="V128" s="256"/>
      <c r="W128" s="257">
        <f>V128*K128</f>
        <v>0</v>
      </c>
      <c r="X128" s="257">
        <v>0.00255425</v>
      </c>
      <c r="Y128" s="257">
        <f>X128*K128</f>
        <v>0.00255425</v>
      </c>
      <c r="Z128" s="257">
        <v>0</v>
      </c>
      <c r="AA128" s="258">
        <f>Z128*K128</f>
        <v>0</v>
      </c>
      <c r="AR128" s="172" t="s">
        <v>132</v>
      </c>
      <c r="AT128" s="172" t="s">
        <v>118</v>
      </c>
      <c r="AU128" s="172" t="s">
        <v>93</v>
      </c>
      <c r="AY128" s="172" t="s">
        <v>117</v>
      </c>
      <c r="BE128" s="259">
        <f>IF(U128="základní",N128,0)</f>
        <v>0</v>
      </c>
      <c r="BF128" s="259">
        <f>IF(U128="snížená",N128,0)</f>
        <v>0</v>
      </c>
      <c r="BG128" s="259">
        <f>IF(U128="zákl. přenesená",N128,0)</f>
        <v>0</v>
      </c>
      <c r="BH128" s="259">
        <f>IF(U128="sníž. přenesená",N128,0)</f>
        <v>0</v>
      </c>
      <c r="BI128" s="259">
        <f>IF(U128="nulová",N128,0)</f>
        <v>0</v>
      </c>
      <c r="BJ128" s="172" t="s">
        <v>16</v>
      </c>
      <c r="BK128" s="259">
        <f>ROUND(L128*K128,2)</f>
        <v>0</v>
      </c>
      <c r="BL128" s="172" t="s">
        <v>132</v>
      </c>
      <c r="BM128" s="172" t="s">
        <v>5424</v>
      </c>
    </row>
    <row r="129" spans="2:63" s="246" customFormat="1" ht="29.85" customHeight="1">
      <c r="B129" s="244"/>
      <c r="C129" s="155"/>
      <c r="D129" s="156" t="s">
        <v>5386</v>
      </c>
      <c r="E129" s="156"/>
      <c r="F129" s="156"/>
      <c r="G129" s="156"/>
      <c r="H129" s="156"/>
      <c r="I129" s="156"/>
      <c r="J129" s="156"/>
      <c r="L129" s="274"/>
      <c r="M129" s="274"/>
      <c r="N129" s="358">
        <f>BK129</f>
        <v>0</v>
      </c>
      <c r="O129" s="359"/>
      <c r="P129" s="359"/>
      <c r="Q129" s="359"/>
      <c r="R129" s="245"/>
      <c r="T129" s="247"/>
      <c r="U129" s="155"/>
      <c r="V129" s="248"/>
      <c r="W129" s="249">
        <f>SUM(W130:W330)</f>
        <v>0</v>
      </c>
      <c r="X129" s="155"/>
      <c r="Y129" s="249">
        <f>SUM(Y130:Y330)</f>
        <v>0.1495429566999999</v>
      </c>
      <c r="Z129" s="155"/>
      <c r="AA129" s="250">
        <f>SUM(AA130:AA330)</f>
        <v>0.14217999999999997</v>
      </c>
      <c r="AR129" s="251" t="s">
        <v>93</v>
      </c>
      <c r="AT129" s="252" t="s">
        <v>70</v>
      </c>
      <c r="AU129" s="252" t="s">
        <v>16</v>
      </c>
      <c r="AY129" s="251" t="s">
        <v>117</v>
      </c>
      <c r="BK129" s="253">
        <f>SUM(BK130:BK330)</f>
        <v>0</v>
      </c>
    </row>
    <row r="130" spans="2:65" s="182" customFormat="1" ht="25.5" customHeight="1">
      <c r="B130" s="183"/>
      <c r="C130" s="151" t="s">
        <v>284</v>
      </c>
      <c r="D130" s="151" t="s">
        <v>118</v>
      </c>
      <c r="E130" s="152" t="s">
        <v>5425</v>
      </c>
      <c r="F130" s="341" t="s">
        <v>5426</v>
      </c>
      <c r="G130" s="341"/>
      <c r="H130" s="341"/>
      <c r="I130" s="341"/>
      <c r="J130" s="153" t="s">
        <v>238</v>
      </c>
      <c r="K130" s="154">
        <v>1</v>
      </c>
      <c r="L130" s="342"/>
      <c r="M130" s="342"/>
      <c r="N130" s="343">
        <f aca="true" t="shared" si="1" ref="N130:N193">ROUND(L130*K130,2)</f>
        <v>0</v>
      </c>
      <c r="O130" s="343"/>
      <c r="P130" s="343"/>
      <c r="Q130" s="343"/>
      <c r="R130" s="186"/>
      <c r="T130" s="254" t="s">
        <v>5</v>
      </c>
      <c r="U130" s="255" t="s">
        <v>36</v>
      </c>
      <c r="V130" s="256"/>
      <c r="W130" s="257">
        <f>V130*K130</f>
        <v>0</v>
      </c>
      <c r="X130" s="257">
        <v>1.52E-05</v>
      </c>
      <c r="Y130" s="257">
        <f>X130*K130</f>
        <v>1.52E-05</v>
      </c>
      <c r="Z130" s="257">
        <v>0.001</v>
      </c>
      <c r="AA130" s="258">
        <f>Z130*K130</f>
        <v>0.001</v>
      </c>
      <c r="AR130" s="172" t="s">
        <v>132</v>
      </c>
      <c r="AT130" s="172" t="s">
        <v>118</v>
      </c>
      <c r="AU130" s="172" t="s">
        <v>93</v>
      </c>
      <c r="AY130" s="172" t="s">
        <v>117</v>
      </c>
      <c r="BE130" s="259">
        <f>IF(U130="základní",N130,0)</f>
        <v>0</v>
      </c>
      <c r="BF130" s="259">
        <f>IF(U130="snížená",N130,0)</f>
        <v>0</v>
      </c>
      <c r="BG130" s="259">
        <f>IF(U130="zákl. přenesená",N130,0)</f>
        <v>0</v>
      </c>
      <c r="BH130" s="259">
        <f>IF(U130="sníž. přenesená",N130,0)</f>
        <v>0</v>
      </c>
      <c r="BI130" s="259">
        <f>IF(U130="nulová",N130,0)</f>
        <v>0</v>
      </c>
      <c r="BJ130" s="172" t="s">
        <v>16</v>
      </c>
      <c r="BK130" s="259">
        <f>ROUND(L130*K130,2)</f>
        <v>0</v>
      </c>
      <c r="BL130" s="172" t="s">
        <v>132</v>
      </c>
      <c r="BM130" s="172" t="s">
        <v>5427</v>
      </c>
    </row>
    <row r="131" spans="2:65" s="182" customFormat="1" ht="25.5" customHeight="1">
      <c r="B131" s="183"/>
      <c r="C131" s="151" t="s">
        <v>288</v>
      </c>
      <c r="D131" s="151" t="s">
        <v>118</v>
      </c>
      <c r="E131" s="152" t="s">
        <v>5428</v>
      </c>
      <c r="F131" s="341" t="s">
        <v>5429</v>
      </c>
      <c r="G131" s="341"/>
      <c r="H131" s="341"/>
      <c r="I131" s="341"/>
      <c r="J131" s="153" t="s">
        <v>238</v>
      </c>
      <c r="K131" s="154">
        <v>1</v>
      </c>
      <c r="L131" s="342"/>
      <c r="M131" s="342"/>
      <c r="N131" s="343">
        <f t="shared" si="1"/>
        <v>0</v>
      </c>
      <c r="O131" s="343"/>
      <c r="P131" s="343"/>
      <c r="Q131" s="343"/>
      <c r="R131" s="186"/>
      <c r="T131" s="254" t="s">
        <v>5</v>
      </c>
      <c r="U131" s="255" t="s">
        <v>36</v>
      </c>
      <c r="V131" s="256"/>
      <c r="W131" s="257">
        <f>V131*K131</f>
        <v>0</v>
      </c>
      <c r="X131" s="257">
        <v>1.995E-05</v>
      </c>
      <c r="Y131" s="257">
        <f>X131*K131</f>
        <v>1.995E-05</v>
      </c>
      <c r="Z131" s="257">
        <v>0.0032</v>
      </c>
      <c r="AA131" s="258">
        <f>Z131*K131</f>
        <v>0.0032</v>
      </c>
      <c r="AR131" s="172" t="s">
        <v>132</v>
      </c>
      <c r="AT131" s="172" t="s">
        <v>118</v>
      </c>
      <c r="AU131" s="172" t="s">
        <v>93</v>
      </c>
      <c r="AY131" s="172" t="s">
        <v>117</v>
      </c>
      <c r="BE131" s="259">
        <f>IF(U131="základní",N131,0)</f>
        <v>0</v>
      </c>
      <c r="BF131" s="259">
        <f>IF(U131="snížená",N131,0)</f>
        <v>0</v>
      </c>
      <c r="BG131" s="259">
        <f>IF(U131="zákl. přenesená",N131,0)</f>
        <v>0</v>
      </c>
      <c r="BH131" s="259">
        <f>IF(U131="sníž. přenesená",N131,0)</f>
        <v>0</v>
      </c>
      <c r="BI131" s="259">
        <f>IF(U131="nulová",N131,0)</f>
        <v>0</v>
      </c>
      <c r="BJ131" s="172" t="s">
        <v>16</v>
      </c>
      <c r="BK131" s="259">
        <f>ROUND(L131*K131,2)</f>
        <v>0</v>
      </c>
      <c r="BL131" s="172" t="s">
        <v>132</v>
      </c>
      <c r="BM131" s="172" t="s">
        <v>5430</v>
      </c>
    </row>
    <row r="132" spans="2:65" s="182" customFormat="1" ht="25.5" customHeight="1">
      <c r="B132" s="183"/>
      <c r="C132" s="151" t="s">
        <v>292</v>
      </c>
      <c r="D132" s="151" t="s">
        <v>118</v>
      </c>
      <c r="E132" s="152" t="s">
        <v>5431</v>
      </c>
      <c r="F132" s="341" t="s">
        <v>5432</v>
      </c>
      <c r="G132" s="341"/>
      <c r="H132" s="341"/>
      <c r="I132" s="341"/>
      <c r="J132" s="153" t="s">
        <v>238</v>
      </c>
      <c r="K132" s="154">
        <v>1</v>
      </c>
      <c r="L132" s="342"/>
      <c r="M132" s="342"/>
      <c r="N132" s="343">
        <f t="shared" si="1"/>
        <v>0</v>
      </c>
      <c r="O132" s="343"/>
      <c r="P132" s="343"/>
      <c r="Q132" s="343"/>
      <c r="R132" s="186"/>
      <c r="T132" s="254" t="s">
        <v>5</v>
      </c>
      <c r="U132" s="255" t="s">
        <v>36</v>
      </c>
      <c r="V132" s="256"/>
      <c r="W132" s="257">
        <f>V132*K132</f>
        <v>0</v>
      </c>
      <c r="X132" s="257">
        <v>5E-05</v>
      </c>
      <c r="Y132" s="257">
        <f>X132*K132</f>
        <v>5E-05</v>
      </c>
      <c r="Z132" s="257">
        <v>0.00532</v>
      </c>
      <c r="AA132" s="258">
        <f>Z132*K132</f>
        <v>0.00532</v>
      </c>
      <c r="AR132" s="172" t="s">
        <v>132</v>
      </c>
      <c r="AT132" s="172" t="s">
        <v>118</v>
      </c>
      <c r="AU132" s="172" t="s">
        <v>93</v>
      </c>
      <c r="AY132" s="172" t="s">
        <v>117</v>
      </c>
      <c r="BE132" s="259">
        <f>IF(U132="základní",N132,0)</f>
        <v>0</v>
      </c>
      <c r="BF132" s="259">
        <f>IF(U132="snížená",N132,0)</f>
        <v>0</v>
      </c>
      <c r="BG132" s="259">
        <f>IF(U132="zákl. přenesená",N132,0)</f>
        <v>0</v>
      </c>
      <c r="BH132" s="259">
        <f>IF(U132="sníž. přenesená",N132,0)</f>
        <v>0</v>
      </c>
      <c r="BI132" s="259">
        <f>IF(U132="nulová",N132,0)</f>
        <v>0</v>
      </c>
      <c r="BJ132" s="172" t="s">
        <v>16</v>
      </c>
      <c r="BK132" s="259">
        <f>ROUND(L132*K132,2)</f>
        <v>0</v>
      </c>
      <c r="BL132" s="172" t="s">
        <v>132</v>
      </c>
      <c r="BM132" s="172" t="s">
        <v>5433</v>
      </c>
    </row>
    <row r="133" spans="2:65" s="182" customFormat="1" ht="25.5" customHeight="1">
      <c r="B133" s="183"/>
      <c r="C133" s="151" t="s">
        <v>296</v>
      </c>
      <c r="D133" s="151" t="s">
        <v>118</v>
      </c>
      <c r="E133" s="152" t="s">
        <v>5434</v>
      </c>
      <c r="F133" s="341" t="s">
        <v>5435</v>
      </c>
      <c r="G133" s="341"/>
      <c r="H133" s="341"/>
      <c r="I133" s="341"/>
      <c r="J133" s="153" t="s">
        <v>238</v>
      </c>
      <c r="K133" s="154">
        <v>1</v>
      </c>
      <c r="L133" s="342"/>
      <c r="M133" s="342"/>
      <c r="N133" s="343">
        <f t="shared" si="1"/>
        <v>0</v>
      </c>
      <c r="O133" s="343"/>
      <c r="P133" s="343"/>
      <c r="Q133" s="343"/>
      <c r="R133" s="186"/>
      <c r="T133" s="254" t="s">
        <v>5</v>
      </c>
      <c r="U133" s="255" t="s">
        <v>36</v>
      </c>
      <c r="V133" s="256"/>
      <c r="W133" s="257">
        <f>V133*K133</f>
        <v>0</v>
      </c>
      <c r="X133" s="257">
        <v>8.88E-05</v>
      </c>
      <c r="Y133" s="257">
        <f>X133*K133</f>
        <v>8.88E-05</v>
      </c>
      <c r="Z133" s="257">
        <v>0.00858</v>
      </c>
      <c r="AA133" s="258">
        <f>Z133*K133</f>
        <v>0.00858</v>
      </c>
      <c r="AR133" s="172" t="s">
        <v>132</v>
      </c>
      <c r="AT133" s="172" t="s">
        <v>118</v>
      </c>
      <c r="AU133" s="172" t="s">
        <v>93</v>
      </c>
      <c r="AY133" s="172" t="s">
        <v>117</v>
      </c>
      <c r="BE133" s="259">
        <f>IF(U133="základní",N133,0)</f>
        <v>0</v>
      </c>
      <c r="BF133" s="259">
        <f>IF(U133="snížená",N133,0)</f>
        <v>0</v>
      </c>
      <c r="BG133" s="259">
        <f>IF(U133="zákl. přenesená",N133,0)</f>
        <v>0</v>
      </c>
      <c r="BH133" s="259">
        <f>IF(U133="sníž. přenesená",N133,0)</f>
        <v>0</v>
      </c>
      <c r="BI133" s="259">
        <f>IF(U133="nulová",N133,0)</f>
        <v>0</v>
      </c>
      <c r="BJ133" s="172" t="s">
        <v>16</v>
      </c>
      <c r="BK133" s="259">
        <f>ROUND(L133*K133,2)</f>
        <v>0</v>
      </c>
      <c r="BL133" s="172" t="s">
        <v>132</v>
      </c>
      <c r="BM133" s="172" t="s">
        <v>5436</v>
      </c>
    </row>
    <row r="134" spans="2:65" s="182" customFormat="1" ht="25.5" customHeight="1">
      <c r="B134" s="183"/>
      <c r="C134" s="151" t="s">
        <v>300</v>
      </c>
      <c r="D134" s="151" t="s">
        <v>118</v>
      </c>
      <c r="E134" s="152" t="s">
        <v>5437</v>
      </c>
      <c r="F134" s="341" t="s">
        <v>5438</v>
      </c>
      <c r="G134" s="341"/>
      <c r="H134" s="341"/>
      <c r="I134" s="341"/>
      <c r="J134" s="153" t="s">
        <v>238</v>
      </c>
      <c r="K134" s="154">
        <v>1</v>
      </c>
      <c r="L134" s="342"/>
      <c r="M134" s="342"/>
      <c r="N134" s="343">
        <f t="shared" si="1"/>
        <v>0</v>
      </c>
      <c r="O134" s="343"/>
      <c r="P134" s="343"/>
      <c r="Q134" s="343"/>
      <c r="R134" s="186"/>
      <c r="T134" s="254" t="s">
        <v>5</v>
      </c>
      <c r="U134" s="255" t="s">
        <v>36</v>
      </c>
      <c r="V134" s="256"/>
      <c r="W134" s="257">
        <f>V134*K134</f>
        <v>0</v>
      </c>
      <c r="X134" s="257">
        <v>0.00104959</v>
      </c>
      <c r="Y134" s="257">
        <f>X134*K134</f>
        <v>0.00104959</v>
      </c>
      <c r="Z134" s="257">
        <v>0</v>
      </c>
      <c r="AA134" s="258">
        <f>Z134*K134</f>
        <v>0</v>
      </c>
      <c r="AR134" s="172" t="s">
        <v>132</v>
      </c>
      <c r="AT134" s="172" t="s">
        <v>118</v>
      </c>
      <c r="AU134" s="172" t="s">
        <v>93</v>
      </c>
      <c r="AY134" s="172" t="s">
        <v>117</v>
      </c>
      <c r="BE134" s="259">
        <f>IF(U134="základní",N134,0)</f>
        <v>0</v>
      </c>
      <c r="BF134" s="259">
        <f>IF(U134="snížená",N134,0)</f>
        <v>0</v>
      </c>
      <c r="BG134" s="259">
        <f>IF(U134="zákl. přenesená",N134,0)</f>
        <v>0</v>
      </c>
      <c r="BH134" s="259">
        <f>IF(U134="sníž. přenesená",N134,0)</f>
        <v>0</v>
      </c>
      <c r="BI134" s="259">
        <f>IF(U134="nulová",N134,0)</f>
        <v>0</v>
      </c>
      <c r="BJ134" s="172" t="s">
        <v>16</v>
      </c>
      <c r="BK134" s="259">
        <f>ROUND(L134*K134,2)</f>
        <v>0</v>
      </c>
      <c r="BL134" s="172" t="s">
        <v>132</v>
      </c>
      <c r="BM134" s="172" t="s">
        <v>5439</v>
      </c>
    </row>
    <row r="135" spans="2:65" s="182" customFormat="1" ht="25.5" customHeight="1">
      <c r="B135" s="183"/>
      <c r="C135" s="151" t="s">
        <v>304</v>
      </c>
      <c r="D135" s="151" t="s">
        <v>118</v>
      </c>
      <c r="E135" s="152" t="s">
        <v>5440</v>
      </c>
      <c r="F135" s="341" t="s">
        <v>5441</v>
      </c>
      <c r="G135" s="341"/>
      <c r="H135" s="341"/>
      <c r="I135" s="341"/>
      <c r="J135" s="153" t="s">
        <v>238</v>
      </c>
      <c r="K135" s="154">
        <v>1</v>
      </c>
      <c r="L135" s="342"/>
      <c r="M135" s="342"/>
      <c r="N135" s="343">
        <f t="shared" si="1"/>
        <v>0</v>
      </c>
      <c r="O135" s="343"/>
      <c r="P135" s="343"/>
      <c r="Q135" s="343"/>
      <c r="R135" s="186"/>
      <c r="T135" s="254" t="s">
        <v>5</v>
      </c>
      <c r="U135" s="255" t="s">
        <v>36</v>
      </c>
      <c r="V135" s="256"/>
      <c r="W135" s="257">
        <f>V135*K135</f>
        <v>0</v>
      </c>
      <c r="X135" s="257">
        <v>0.00147675</v>
      </c>
      <c r="Y135" s="257">
        <f>X135*K135</f>
        <v>0.00147675</v>
      </c>
      <c r="Z135" s="257">
        <v>0</v>
      </c>
      <c r="AA135" s="258">
        <f>Z135*K135</f>
        <v>0</v>
      </c>
      <c r="AR135" s="172" t="s">
        <v>132</v>
      </c>
      <c r="AT135" s="172" t="s">
        <v>118</v>
      </c>
      <c r="AU135" s="172" t="s">
        <v>93</v>
      </c>
      <c r="AY135" s="172" t="s">
        <v>117</v>
      </c>
      <c r="BE135" s="259">
        <f>IF(U135="základní",N135,0)</f>
        <v>0</v>
      </c>
      <c r="BF135" s="259">
        <f>IF(U135="snížená",N135,0)</f>
        <v>0</v>
      </c>
      <c r="BG135" s="259">
        <f>IF(U135="zákl. přenesená",N135,0)</f>
        <v>0</v>
      </c>
      <c r="BH135" s="259">
        <f>IF(U135="sníž. přenesená",N135,0)</f>
        <v>0</v>
      </c>
      <c r="BI135" s="259">
        <f>IF(U135="nulová",N135,0)</f>
        <v>0</v>
      </c>
      <c r="BJ135" s="172" t="s">
        <v>16</v>
      </c>
      <c r="BK135" s="259">
        <f>ROUND(L135*K135,2)</f>
        <v>0</v>
      </c>
      <c r="BL135" s="172" t="s">
        <v>132</v>
      </c>
      <c r="BM135" s="172" t="s">
        <v>5442</v>
      </c>
    </row>
    <row r="136" spans="2:65" s="182" customFormat="1" ht="25.5" customHeight="1">
      <c r="B136" s="183"/>
      <c r="C136" s="151" t="s">
        <v>308</v>
      </c>
      <c r="D136" s="151" t="s">
        <v>118</v>
      </c>
      <c r="E136" s="152" t="s">
        <v>5443</v>
      </c>
      <c r="F136" s="341" t="s">
        <v>5444</v>
      </c>
      <c r="G136" s="341"/>
      <c r="H136" s="341"/>
      <c r="I136" s="341"/>
      <c r="J136" s="153" t="s">
        <v>238</v>
      </c>
      <c r="K136" s="154">
        <v>1</v>
      </c>
      <c r="L136" s="342"/>
      <c r="M136" s="342"/>
      <c r="N136" s="343">
        <f t="shared" si="1"/>
        <v>0</v>
      </c>
      <c r="O136" s="343"/>
      <c r="P136" s="343"/>
      <c r="Q136" s="343"/>
      <c r="R136" s="186"/>
      <c r="T136" s="254" t="s">
        <v>5</v>
      </c>
      <c r="U136" s="255" t="s">
        <v>36</v>
      </c>
      <c r="V136" s="256"/>
      <c r="W136" s="257">
        <f>V136*K136</f>
        <v>0</v>
      </c>
      <c r="X136" s="257">
        <v>0.00188587</v>
      </c>
      <c r="Y136" s="257">
        <f>X136*K136</f>
        <v>0.00188587</v>
      </c>
      <c r="Z136" s="257">
        <v>0</v>
      </c>
      <c r="AA136" s="258">
        <f>Z136*K136</f>
        <v>0</v>
      </c>
      <c r="AR136" s="172" t="s">
        <v>132</v>
      </c>
      <c r="AT136" s="172" t="s">
        <v>118</v>
      </c>
      <c r="AU136" s="172" t="s">
        <v>93</v>
      </c>
      <c r="AY136" s="172" t="s">
        <v>117</v>
      </c>
      <c r="BE136" s="259">
        <f>IF(U136="základní",N136,0)</f>
        <v>0</v>
      </c>
      <c r="BF136" s="259">
        <f>IF(U136="snížená",N136,0)</f>
        <v>0</v>
      </c>
      <c r="BG136" s="259">
        <f>IF(U136="zákl. přenesená",N136,0)</f>
        <v>0</v>
      </c>
      <c r="BH136" s="259">
        <f>IF(U136="sníž. přenesená",N136,0)</f>
        <v>0</v>
      </c>
      <c r="BI136" s="259">
        <f>IF(U136="nulová",N136,0)</f>
        <v>0</v>
      </c>
      <c r="BJ136" s="172" t="s">
        <v>16</v>
      </c>
      <c r="BK136" s="259">
        <f>ROUND(L136*K136,2)</f>
        <v>0</v>
      </c>
      <c r="BL136" s="172" t="s">
        <v>132</v>
      </c>
      <c r="BM136" s="172" t="s">
        <v>5445</v>
      </c>
    </row>
    <row r="137" spans="2:65" s="182" customFormat="1" ht="25.5" customHeight="1">
      <c r="B137" s="183"/>
      <c r="C137" s="151" t="s">
        <v>312</v>
      </c>
      <c r="D137" s="151" t="s">
        <v>118</v>
      </c>
      <c r="E137" s="152" t="s">
        <v>5446</v>
      </c>
      <c r="F137" s="341" t="s">
        <v>5447</v>
      </c>
      <c r="G137" s="341"/>
      <c r="H137" s="341"/>
      <c r="I137" s="341"/>
      <c r="J137" s="153" t="s">
        <v>238</v>
      </c>
      <c r="K137" s="154">
        <v>1</v>
      </c>
      <c r="L137" s="342"/>
      <c r="M137" s="342"/>
      <c r="N137" s="343">
        <f t="shared" si="1"/>
        <v>0</v>
      </c>
      <c r="O137" s="343"/>
      <c r="P137" s="343"/>
      <c r="Q137" s="343"/>
      <c r="R137" s="186"/>
      <c r="T137" s="254" t="s">
        <v>5</v>
      </c>
      <c r="U137" s="255" t="s">
        <v>36</v>
      </c>
      <c r="V137" s="256"/>
      <c r="W137" s="257">
        <f>V137*K137</f>
        <v>0</v>
      </c>
      <c r="X137" s="257">
        <v>0.00284451</v>
      </c>
      <c r="Y137" s="257">
        <f>X137*K137</f>
        <v>0.00284451</v>
      </c>
      <c r="Z137" s="257">
        <v>0</v>
      </c>
      <c r="AA137" s="258">
        <f>Z137*K137</f>
        <v>0</v>
      </c>
      <c r="AR137" s="172" t="s">
        <v>132</v>
      </c>
      <c r="AT137" s="172" t="s">
        <v>118</v>
      </c>
      <c r="AU137" s="172" t="s">
        <v>93</v>
      </c>
      <c r="AY137" s="172" t="s">
        <v>117</v>
      </c>
      <c r="BE137" s="259">
        <f>IF(U137="základní",N137,0)</f>
        <v>0</v>
      </c>
      <c r="BF137" s="259">
        <f>IF(U137="snížená",N137,0)</f>
        <v>0</v>
      </c>
      <c r="BG137" s="259">
        <f>IF(U137="zákl. přenesená",N137,0)</f>
        <v>0</v>
      </c>
      <c r="BH137" s="259">
        <f>IF(U137="sníž. přenesená",N137,0)</f>
        <v>0</v>
      </c>
      <c r="BI137" s="259">
        <f>IF(U137="nulová",N137,0)</f>
        <v>0</v>
      </c>
      <c r="BJ137" s="172" t="s">
        <v>16</v>
      </c>
      <c r="BK137" s="259">
        <f>ROUND(L137*K137,2)</f>
        <v>0</v>
      </c>
      <c r="BL137" s="172" t="s">
        <v>132</v>
      </c>
      <c r="BM137" s="172" t="s">
        <v>5448</v>
      </c>
    </row>
    <row r="138" spans="2:65" s="182" customFormat="1" ht="25.5" customHeight="1">
      <c r="B138" s="183"/>
      <c r="C138" s="151" t="s">
        <v>314</v>
      </c>
      <c r="D138" s="151" t="s">
        <v>118</v>
      </c>
      <c r="E138" s="152" t="s">
        <v>5449</v>
      </c>
      <c r="F138" s="341" t="s">
        <v>5450</v>
      </c>
      <c r="G138" s="341"/>
      <c r="H138" s="341"/>
      <c r="I138" s="341"/>
      <c r="J138" s="153" t="s">
        <v>238</v>
      </c>
      <c r="K138" s="154">
        <v>1</v>
      </c>
      <c r="L138" s="342"/>
      <c r="M138" s="342"/>
      <c r="N138" s="343">
        <f t="shared" si="1"/>
        <v>0</v>
      </c>
      <c r="O138" s="343"/>
      <c r="P138" s="343"/>
      <c r="Q138" s="343"/>
      <c r="R138" s="186"/>
      <c r="T138" s="254" t="s">
        <v>5</v>
      </c>
      <c r="U138" s="255" t="s">
        <v>36</v>
      </c>
      <c r="V138" s="256"/>
      <c r="W138" s="257">
        <f>V138*K138</f>
        <v>0</v>
      </c>
      <c r="X138" s="257">
        <v>0.00366932</v>
      </c>
      <c r="Y138" s="257">
        <f>X138*K138</f>
        <v>0.00366932</v>
      </c>
      <c r="Z138" s="257">
        <v>0</v>
      </c>
      <c r="AA138" s="258">
        <f>Z138*K138</f>
        <v>0</v>
      </c>
      <c r="AR138" s="172" t="s">
        <v>132</v>
      </c>
      <c r="AT138" s="172" t="s">
        <v>118</v>
      </c>
      <c r="AU138" s="172" t="s">
        <v>93</v>
      </c>
      <c r="AY138" s="172" t="s">
        <v>117</v>
      </c>
      <c r="BE138" s="259">
        <f>IF(U138="základní",N138,0)</f>
        <v>0</v>
      </c>
      <c r="BF138" s="259">
        <f>IF(U138="snížená",N138,0)</f>
        <v>0</v>
      </c>
      <c r="BG138" s="259">
        <f>IF(U138="zákl. přenesená",N138,0)</f>
        <v>0</v>
      </c>
      <c r="BH138" s="259">
        <f>IF(U138="sníž. přenesená",N138,0)</f>
        <v>0</v>
      </c>
      <c r="BI138" s="259">
        <f>IF(U138="nulová",N138,0)</f>
        <v>0</v>
      </c>
      <c r="BJ138" s="172" t="s">
        <v>16</v>
      </c>
      <c r="BK138" s="259">
        <f>ROUND(L138*K138,2)</f>
        <v>0</v>
      </c>
      <c r="BL138" s="172" t="s">
        <v>132</v>
      </c>
      <c r="BM138" s="172" t="s">
        <v>5451</v>
      </c>
    </row>
    <row r="139" spans="2:65" s="182" customFormat="1" ht="25.5" customHeight="1">
      <c r="B139" s="183"/>
      <c r="C139" s="151" t="s">
        <v>318</v>
      </c>
      <c r="D139" s="151" t="s">
        <v>118</v>
      </c>
      <c r="E139" s="152" t="s">
        <v>5452</v>
      </c>
      <c r="F139" s="341" t="s">
        <v>5453</v>
      </c>
      <c r="G139" s="341"/>
      <c r="H139" s="341"/>
      <c r="I139" s="341"/>
      <c r="J139" s="153" t="s">
        <v>238</v>
      </c>
      <c r="K139" s="154">
        <v>1</v>
      </c>
      <c r="L139" s="342"/>
      <c r="M139" s="342"/>
      <c r="N139" s="343">
        <f t="shared" si="1"/>
        <v>0</v>
      </c>
      <c r="O139" s="343"/>
      <c r="P139" s="343"/>
      <c r="Q139" s="343"/>
      <c r="R139" s="186"/>
      <c r="T139" s="254" t="s">
        <v>5</v>
      </c>
      <c r="U139" s="255" t="s">
        <v>36</v>
      </c>
      <c r="V139" s="256"/>
      <c r="W139" s="257">
        <f>V139*K139</f>
        <v>0</v>
      </c>
      <c r="X139" s="257">
        <v>0.00116783</v>
      </c>
      <c r="Y139" s="257">
        <f>X139*K139</f>
        <v>0.00116783</v>
      </c>
      <c r="Z139" s="257">
        <v>0</v>
      </c>
      <c r="AA139" s="258">
        <f>Z139*K139</f>
        <v>0</v>
      </c>
      <c r="AR139" s="172" t="s">
        <v>132</v>
      </c>
      <c r="AT139" s="172" t="s">
        <v>118</v>
      </c>
      <c r="AU139" s="172" t="s">
        <v>93</v>
      </c>
      <c r="AY139" s="172" t="s">
        <v>117</v>
      </c>
      <c r="BE139" s="259">
        <f>IF(U139="základní",N139,0)</f>
        <v>0</v>
      </c>
      <c r="BF139" s="259">
        <f>IF(U139="snížená",N139,0)</f>
        <v>0</v>
      </c>
      <c r="BG139" s="259">
        <f>IF(U139="zákl. přenesená",N139,0)</f>
        <v>0</v>
      </c>
      <c r="BH139" s="259">
        <f>IF(U139="sníž. přenesená",N139,0)</f>
        <v>0</v>
      </c>
      <c r="BI139" s="259">
        <f>IF(U139="nulová",N139,0)</f>
        <v>0</v>
      </c>
      <c r="BJ139" s="172" t="s">
        <v>16</v>
      </c>
      <c r="BK139" s="259">
        <f>ROUND(L139*K139,2)</f>
        <v>0</v>
      </c>
      <c r="BL139" s="172" t="s">
        <v>132</v>
      </c>
      <c r="BM139" s="172" t="s">
        <v>5454</v>
      </c>
    </row>
    <row r="140" spans="2:65" s="182" customFormat="1" ht="25.5" customHeight="1">
      <c r="B140" s="183"/>
      <c r="C140" s="151" t="s">
        <v>322</v>
      </c>
      <c r="D140" s="151" t="s">
        <v>118</v>
      </c>
      <c r="E140" s="152" t="s">
        <v>5455</v>
      </c>
      <c r="F140" s="341" t="s">
        <v>5456</v>
      </c>
      <c r="G140" s="341"/>
      <c r="H140" s="341"/>
      <c r="I140" s="341"/>
      <c r="J140" s="153" t="s">
        <v>238</v>
      </c>
      <c r="K140" s="154">
        <v>1</v>
      </c>
      <c r="L140" s="342"/>
      <c r="M140" s="342"/>
      <c r="N140" s="343">
        <f t="shared" si="1"/>
        <v>0</v>
      </c>
      <c r="O140" s="343"/>
      <c r="P140" s="343"/>
      <c r="Q140" s="343"/>
      <c r="R140" s="186"/>
      <c r="T140" s="254" t="s">
        <v>5</v>
      </c>
      <c r="U140" s="255" t="s">
        <v>36</v>
      </c>
      <c r="V140" s="256"/>
      <c r="W140" s="257">
        <f>V140*K140</f>
        <v>0</v>
      </c>
      <c r="X140" s="257">
        <v>0.00157653</v>
      </c>
      <c r="Y140" s="257">
        <f>X140*K140</f>
        <v>0.00157653</v>
      </c>
      <c r="Z140" s="257">
        <v>0</v>
      </c>
      <c r="AA140" s="258">
        <f>Z140*K140</f>
        <v>0</v>
      </c>
      <c r="AR140" s="172" t="s">
        <v>132</v>
      </c>
      <c r="AT140" s="172" t="s">
        <v>118</v>
      </c>
      <c r="AU140" s="172" t="s">
        <v>93</v>
      </c>
      <c r="AY140" s="172" t="s">
        <v>117</v>
      </c>
      <c r="BE140" s="259">
        <f>IF(U140="základní",N140,0)</f>
        <v>0</v>
      </c>
      <c r="BF140" s="259">
        <f>IF(U140="snížená",N140,0)</f>
        <v>0</v>
      </c>
      <c r="BG140" s="259">
        <f>IF(U140="zákl. přenesená",N140,0)</f>
        <v>0</v>
      </c>
      <c r="BH140" s="259">
        <f>IF(U140="sníž. přenesená",N140,0)</f>
        <v>0</v>
      </c>
      <c r="BI140" s="259">
        <f>IF(U140="nulová",N140,0)</f>
        <v>0</v>
      </c>
      <c r="BJ140" s="172" t="s">
        <v>16</v>
      </c>
      <c r="BK140" s="259">
        <f>ROUND(L140*K140,2)</f>
        <v>0</v>
      </c>
      <c r="BL140" s="172" t="s">
        <v>132</v>
      </c>
      <c r="BM140" s="172" t="s">
        <v>5457</v>
      </c>
    </row>
    <row r="141" spans="2:65" s="182" customFormat="1" ht="25.5" customHeight="1">
      <c r="B141" s="183"/>
      <c r="C141" s="151" t="s">
        <v>326</v>
      </c>
      <c r="D141" s="151" t="s">
        <v>118</v>
      </c>
      <c r="E141" s="152" t="s">
        <v>5458</v>
      </c>
      <c r="F141" s="341" t="s">
        <v>5459</v>
      </c>
      <c r="G141" s="341"/>
      <c r="H141" s="341"/>
      <c r="I141" s="341"/>
      <c r="J141" s="153" t="s">
        <v>238</v>
      </c>
      <c r="K141" s="154">
        <v>1</v>
      </c>
      <c r="L141" s="342"/>
      <c r="M141" s="342"/>
      <c r="N141" s="343">
        <f t="shared" si="1"/>
        <v>0</v>
      </c>
      <c r="O141" s="343"/>
      <c r="P141" s="343"/>
      <c r="Q141" s="343"/>
      <c r="R141" s="186"/>
      <c r="T141" s="254" t="s">
        <v>5</v>
      </c>
      <c r="U141" s="255" t="s">
        <v>36</v>
      </c>
      <c r="V141" s="256"/>
      <c r="W141" s="257">
        <f>V141*K141</f>
        <v>0</v>
      </c>
      <c r="X141" s="257">
        <v>0.00199413</v>
      </c>
      <c r="Y141" s="257">
        <f>X141*K141</f>
        <v>0.00199413</v>
      </c>
      <c r="Z141" s="257">
        <v>0</v>
      </c>
      <c r="AA141" s="258">
        <f>Z141*K141</f>
        <v>0</v>
      </c>
      <c r="AR141" s="172" t="s">
        <v>132</v>
      </c>
      <c r="AT141" s="172" t="s">
        <v>118</v>
      </c>
      <c r="AU141" s="172" t="s">
        <v>93</v>
      </c>
      <c r="AY141" s="172" t="s">
        <v>117</v>
      </c>
      <c r="BE141" s="259">
        <f>IF(U141="základní",N141,0)</f>
        <v>0</v>
      </c>
      <c r="BF141" s="259">
        <f>IF(U141="snížená",N141,0)</f>
        <v>0</v>
      </c>
      <c r="BG141" s="259">
        <f>IF(U141="zákl. přenesená",N141,0)</f>
        <v>0</v>
      </c>
      <c r="BH141" s="259">
        <f>IF(U141="sníž. přenesená",N141,0)</f>
        <v>0</v>
      </c>
      <c r="BI141" s="259">
        <f>IF(U141="nulová",N141,0)</f>
        <v>0</v>
      </c>
      <c r="BJ141" s="172" t="s">
        <v>16</v>
      </c>
      <c r="BK141" s="259">
        <f>ROUND(L141*K141,2)</f>
        <v>0</v>
      </c>
      <c r="BL141" s="172" t="s">
        <v>132</v>
      </c>
      <c r="BM141" s="172" t="s">
        <v>5460</v>
      </c>
    </row>
    <row r="142" spans="2:65" s="182" customFormat="1" ht="25.5" customHeight="1">
      <c r="B142" s="183"/>
      <c r="C142" s="151" t="s">
        <v>330</v>
      </c>
      <c r="D142" s="151" t="s">
        <v>118</v>
      </c>
      <c r="E142" s="152" t="s">
        <v>5461</v>
      </c>
      <c r="F142" s="341" t="s">
        <v>5462</v>
      </c>
      <c r="G142" s="341"/>
      <c r="H142" s="341"/>
      <c r="I142" s="341"/>
      <c r="J142" s="153" t="s">
        <v>238</v>
      </c>
      <c r="K142" s="154">
        <v>1</v>
      </c>
      <c r="L142" s="342"/>
      <c r="M142" s="342"/>
      <c r="N142" s="343">
        <f t="shared" si="1"/>
        <v>0</v>
      </c>
      <c r="O142" s="343"/>
      <c r="P142" s="343"/>
      <c r="Q142" s="343"/>
      <c r="R142" s="186"/>
      <c r="T142" s="254" t="s">
        <v>5</v>
      </c>
      <c r="U142" s="255" t="s">
        <v>36</v>
      </c>
      <c r="V142" s="256"/>
      <c r="W142" s="257">
        <f>V142*K142</f>
        <v>0</v>
      </c>
      <c r="X142" s="257">
        <v>0.00295634</v>
      </c>
      <c r="Y142" s="257">
        <f>X142*K142</f>
        <v>0.00295634</v>
      </c>
      <c r="Z142" s="257">
        <v>0</v>
      </c>
      <c r="AA142" s="258">
        <f>Z142*K142</f>
        <v>0</v>
      </c>
      <c r="AR142" s="172" t="s">
        <v>132</v>
      </c>
      <c r="AT142" s="172" t="s">
        <v>118</v>
      </c>
      <c r="AU142" s="172" t="s">
        <v>93</v>
      </c>
      <c r="AY142" s="172" t="s">
        <v>117</v>
      </c>
      <c r="BE142" s="259">
        <f>IF(U142="základní",N142,0)</f>
        <v>0</v>
      </c>
      <c r="BF142" s="259">
        <f>IF(U142="snížená",N142,0)</f>
        <v>0</v>
      </c>
      <c r="BG142" s="259">
        <f>IF(U142="zákl. přenesená",N142,0)</f>
        <v>0</v>
      </c>
      <c r="BH142" s="259">
        <f>IF(U142="sníž. přenesená",N142,0)</f>
        <v>0</v>
      </c>
      <c r="BI142" s="259">
        <f>IF(U142="nulová",N142,0)</f>
        <v>0</v>
      </c>
      <c r="BJ142" s="172" t="s">
        <v>16</v>
      </c>
      <c r="BK142" s="259">
        <f>ROUND(L142*K142,2)</f>
        <v>0</v>
      </c>
      <c r="BL142" s="172" t="s">
        <v>132</v>
      </c>
      <c r="BM142" s="172" t="s">
        <v>5463</v>
      </c>
    </row>
    <row r="143" spans="2:65" s="182" customFormat="1" ht="25.5" customHeight="1">
      <c r="B143" s="183"/>
      <c r="C143" s="151" t="s">
        <v>334</v>
      </c>
      <c r="D143" s="151" t="s">
        <v>118</v>
      </c>
      <c r="E143" s="152" t="s">
        <v>5464</v>
      </c>
      <c r="F143" s="341" t="s">
        <v>5465</v>
      </c>
      <c r="G143" s="341"/>
      <c r="H143" s="341"/>
      <c r="I143" s="341"/>
      <c r="J143" s="153" t="s">
        <v>238</v>
      </c>
      <c r="K143" s="154">
        <v>1</v>
      </c>
      <c r="L143" s="342"/>
      <c r="M143" s="342"/>
      <c r="N143" s="343">
        <f t="shared" si="1"/>
        <v>0</v>
      </c>
      <c r="O143" s="343"/>
      <c r="P143" s="343"/>
      <c r="Q143" s="343"/>
      <c r="R143" s="186"/>
      <c r="T143" s="254" t="s">
        <v>5</v>
      </c>
      <c r="U143" s="255" t="s">
        <v>36</v>
      </c>
      <c r="V143" s="256"/>
      <c r="W143" s="257">
        <f>V143*K143</f>
        <v>0</v>
      </c>
      <c r="X143" s="257">
        <v>0.00376472</v>
      </c>
      <c r="Y143" s="257">
        <f>X143*K143</f>
        <v>0.00376472</v>
      </c>
      <c r="Z143" s="257">
        <v>0</v>
      </c>
      <c r="AA143" s="258">
        <f>Z143*K143</f>
        <v>0</v>
      </c>
      <c r="AR143" s="172" t="s">
        <v>132</v>
      </c>
      <c r="AT143" s="172" t="s">
        <v>118</v>
      </c>
      <c r="AU143" s="172" t="s">
        <v>93</v>
      </c>
      <c r="AY143" s="172" t="s">
        <v>117</v>
      </c>
      <c r="BE143" s="259">
        <f>IF(U143="základní",N143,0)</f>
        <v>0</v>
      </c>
      <c r="BF143" s="259">
        <f>IF(U143="snížená",N143,0)</f>
        <v>0</v>
      </c>
      <c r="BG143" s="259">
        <f>IF(U143="zákl. přenesená",N143,0)</f>
        <v>0</v>
      </c>
      <c r="BH143" s="259">
        <f>IF(U143="sníž. přenesená",N143,0)</f>
        <v>0</v>
      </c>
      <c r="BI143" s="259">
        <f>IF(U143="nulová",N143,0)</f>
        <v>0</v>
      </c>
      <c r="BJ143" s="172" t="s">
        <v>16</v>
      </c>
      <c r="BK143" s="259">
        <f>ROUND(L143*K143,2)</f>
        <v>0</v>
      </c>
      <c r="BL143" s="172" t="s">
        <v>132</v>
      </c>
      <c r="BM143" s="172" t="s">
        <v>5466</v>
      </c>
    </row>
    <row r="144" spans="2:65" s="182" customFormat="1" ht="25.5" customHeight="1">
      <c r="B144" s="183"/>
      <c r="C144" s="151" t="s">
        <v>338</v>
      </c>
      <c r="D144" s="151" t="s">
        <v>118</v>
      </c>
      <c r="E144" s="152" t="s">
        <v>5467</v>
      </c>
      <c r="F144" s="341" t="s">
        <v>5468</v>
      </c>
      <c r="G144" s="341"/>
      <c r="H144" s="341"/>
      <c r="I144" s="341"/>
      <c r="J144" s="153" t="s">
        <v>238</v>
      </c>
      <c r="K144" s="154">
        <v>1</v>
      </c>
      <c r="L144" s="342"/>
      <c r="M144" s="342"/>
      <c r="N144" s="343">
        <f t="shared" si="1"/>
        <v>0</v>
      </c>
      <c r="O144" s="343"/>
      <c r="P144" s="343"/>
      <c r="Q144" s="343"/>
      <c r="R144" s="186"/>
      <c r="T144" s="254" t="s">
        <v>5</v>
      </c>
      <c r="U144" s="255" t="s">
        <v>36</v>
      </c>
      <c r="V144" s="256"/>
      <c r="W144" s="257">
        <f>V144*K144</f>
        <v>0</v>
      </c>
      <c r="X144" s="257">
        <v>0.00440396</v>
      </c>
      <c r="Y144" s="257">
        <f>X144*K144</f>
        <v>0.00440396</v>
      </c>
      <c r="Z144" s="257">
        <v>0</v>
      </c>
      <c r="AA144" s="258">
        <f>Z144*K144</f>
        <v>0</v>
      </c>
      <c r="AR144" s="172" t="s">
        <v>132</v>
      </c>
      <c r="AT144" s="172" t="s">
        <v>118</v>
      </c>
      <c r="AU144" s="172" t="s">
        <v>93</v>
      </c>
      <c r="AY144" s="172" t="s">
        <v>117</v>
      </c>
      <c r="BE144" s="259">
        <f>IF(U144="základní",N144,0)</f>
        <v>0</v>
      </c>
      <c r="BF144" s="259">
        <f>IF(U144="snížená",N144,0)</f>
        <v>0</v>
      </c>
      <c r="BG144" s="259">
        <f>IF(U144="zákl. přenesená",N144,0)</f>
        <v>0</v>
      </c>
      <c r="BH144" s="259">
        <f>IF(U144="sníž. přenesená",N144,0)</f>
        <v>0</v>
      </c>
      <c r="BI144" s="259">
        <f>IF(U144="nulová",N144,0)</f>
        <v>0</v>
      </c>
      <c r="BJ144" s="172" t="s">
        <v>16</v>
      </c>
      <c r="BK144" s="259">
        <f>ROUND(L144*K144,2)</f>
        <v>0</v>
      </c>
      <c r="BL144" s="172" t="s">
        <v>132</v>
      </c>
      <c r="BM144" s="172" t="s">
        <v>5469</v>
      </c>
    </row>
    <row r="145" spans="2:65" s="182" customFormat="1" ht="25.5" customHeight="1">
      <c r="B145" s="183"/>
      <c r="C145" s="151" t="s">
        <v>342</v>
      </c>
      <c r="D145" s="151" t="s">
        <v>118</v>
      </c>
      <c r="E145" s="152" t="s">
        <v>5470</v>
      </c>
      <c r="F145" s="341" t="s">
        <v>5471</v>
      </c>
      <c r="G145" s="341"/>
      <c r="H145" s="341"/>
      <c r="I145" s="341"/>
      <c r="J145" s="153" t="s">
        <v>238</v>
      </c>
      <c r="K145" s="154">
        <v>1</v>
      </c>
      <c r="L145" s="342"/>
      <c r="M145" s="342"/>
      <c r="N145" s="343">
        <f t="shared" si="1"/>
        <v>0</v>
      </c>
      <c r="O145" s="343"/>
      <c r="P145" s="343"/>
      <c r="Q145" s="343"/>
      <c r="R145" s="186"/>
      <c r="T145" s="254" t="s">
        <v>5</v>
      </c>
      <c r="U145" s="255" t="s">
        <v>36</v>
      </c>
      <c r="V145" s="256"/>
      <c r="W145" s="257">
        <f>V145*K145</f>
        <v>0</v>
      </c>
      <c r="X145" s="257">
        <v>0.00628635</v>
      </c>
      <c r="Y145" s="257">
        <f>X145*K145</f>
        <v>0.00628635</v>
      </c>
      <c r="Z145" s="257">
        <v>0</v>
      </c>
      <c r="AA145" s="258">
        <f>Z145*K145</f>
        <v>0</v>
      </c>
      <c r="AR145" s="172" t="s">
        <v>132</v>
      </c>
      <c r="AT145" s="172" t="s">
        <v>118</v>
      </c>
      <c r="AU145" s="172" t="s">
        <v>93</v>
      </c>
      <c r="AY145" s="172" t="s">
        <v>117</v>
      </c>
      <c r="BE145" s="259">
        <f>IF(U145="základní",N145,0)</f>
        <v>0</v>
      </c>
      <c r="BF145" s="259">
        <f>IF(U145="snížená",N145,0)</f>
        <v>0</v>
      </c>
      <c r="BG145" s="259">
        <f>IF(U145="zákl. přenesená",N145,0)</f>
        <v>0</v>
      </c>
      <c r="BH145" s="259">
        <f>IF(U145="sníž. přenesená",N145,0)</f>
        <v>0</v>
      </c>
      <c r="BI145" s="259">
        <f>IF(U145="nulová",N145,0)</f>
        <v>0</v>
      </c>
      <c r="BJ145" s="172" t="s">
        <v>16</v>
      </c>
      <c r="BK145" s="259">
        <f>ROUND(L145*K145,2)</f>
        <v>0</v>
      </c>
      <c r="BL145" s="172" t="s">
        <v>132</v>
      </c>
      <c r="BM145" s="172" t="s">
        <v>5472</v>
      </c>
    </row>
    <row r="146" spans="2:65" s="182" customFormat="1" ht="25.5" customHeight="1">
      <c r="B146" s="183"/>
      <c r="C146" s="151" t="s">
        <v>346</v>
      </c>
      <c r="D146" s="151" t="s">
        <v>118</v>
      </c>
      <c r="E146" s="152" t="s">
        <v>5473</v>
      </c>
      <c r="F146" s="341" t="s">
        <v>5474</v>
      </c>
      <c r="G146" s="341"/>
      <c r="H146" s="341"/>
      <c r="I146" s="341"/>
      <c r="J146" s="153" t="s">
        <v>238</v>
      </c>
      <c r="K146" s="154">
        <v>1</v>
      </c>
      <c r="L146" s="342"/>
      <c r="M146" s="342"/>
      <c r="N146" s="343">
        <f t="shared" si="1"/>
        <v>0</v>
      </c>
      <c r="O146" s="343"/>
      <c r="P146" s="343"/>
      <c r="Q146" s="343"/>
      <c r="R146" s="186"/>
      <c r="T146" s="254" t="s">
        <v>5</v>
      </c>
      <c r="U146" s="255" t="s">
        <v>36</v>
      </c>
      <c r="V146" s="256"/>
      <c r="W146" s="257">
        <f>V146*K146</f>
        <v>0</v>
      </c>
      <c r="X146" s="257">
        <v>0.00104969</v>
      </c>
      <c r="Y146" s="257">
        <f>X146*K146</f>
        <v>0.00104969</v>
      </c>
      <c r="Z146" s="257">
        <v>0</v>
      </c>
      <c r="AA146" s="258">
        <f>Z146*K146</f>
        <v>0</v>
      </c>
      <c r="AR146" s="172" t="s">
        <v>132</v>
      </c>
      <c r="AT146" s="172" t="s">
        <v>118</v>
      </c>
      <c r="AU146" s="172" t="s">
        <v>93</v>
      </c>
      <c r="AY146" s="172" t="s">
        <v>117</v>
      </c>
      <c r="BE146" s="259">
        <f>IF(U146="základní",N146,0)</f>
        <v>0</v>
      </c>
      <c r="BF146" s="259">
        <f>IF(U146="snížená",N146,0)</f>
        <v>0</v>
      </c>
      <c r="BG146" s="259">
        <f>IF(U146="zákl. přenesená",N146,0)</f>
        <v>0</v>
      </c>
      <c r="BH146" s="259">
        <f>IF(U146="sníž. přenesená",N146,0)</f>
        <v>0</v>
      </c>
      <c r="BI146" s="259">
        <f>IF(U146="nulová",N146,0)</f>
        <v>0</v>
      </c>
      <c r="BJ146" s="172" t="s">
        <v>16</v>
      </c>
      <c r="BK146" s="259">
        <f>ROUND(L146*K146,2)</f>
        <v>0</v>
      </c>
      <c r="BL146" s="172" t="s">
        <v>132</v>
      </c>
      <c r="BM146" s="172" t="s">
        <v>5475</v>
      </c>
    </row>
    <row r="147" spans="2:65" s="182" customFormat="1" ht="25.5" customHeight="1">
      <c r="B147" s="183"/>
      <c r="C147" s="151" t="s">
        <v>350</v>
      </c>
      <c r="D147" s="151" t="s">
        <v>118</v>
      </c>
      <c r="E147" s="152" t="s">
        <v>5476</v>
      </c>
      <c r="F147" s="341" t="s">
        <v>5477</v>
      </c>
      <c r="G147" s="341"/>
      <c r="H147" s="341"/>
      <c r="I147" s="341"/>
      <c r="J147" s="153" t="s">
        <v>238</v>
      </c>
      <c r="K147" s="154">
        <v>1</v>
      </c>
      <c r="L147" s="342"/>
      <c r="M147" s="342"/>
      <c r="N147" s="343">
        <f t="shared" si="1"/>
        <v>0</v>
      </c>
      <c r="O147" s="343"/>
      <c r="P147" s="343"/>
      <c r="Q147" s="343"/>
      <c r="R147" s="186"/>
      <c r="T147" s="254" t="s">
        <v>5</v>
      </c>
      <c r="U147" s="255" t="s">
        <v>36</v>
      </c>
      <c r="V147" s="256"/>
      <c r="W147" s="257">
        <f>V147*K147</f>
        <v>0</v>
      </c>
      <c r="X147" s="257">
        <v>0.00147675</v>
      </c>
      <c r="Y147" s="257">
        <f>X147*K147</f>
        <v>0.00147675</v>
      </c>
      <c r="Z147" s="257">
        <v>0</v>
      </c>
      <c r="AA147" s="258">
        <f>Z147*K147</f>
        <v>0</v>
      </c>
      <c r="AR147" s="172" t="s">
        <v>132</v>
      </c>
      <c r="AT147" s="172" t="s">
        <v>118</v>
      </c>
      <c r="AU147" s="172" t="s">
        <v>93</v>
      </c>
      <c r="AY147" s="172" t="s">
        <v>117</v>
      </c>
      <c r="BE147" s="259">
        <f>IF(U147="základní",N147,0)</f>
        <v>0</v>
      </c>
      <c r="BF147" s="259">
        <f>IF(U147="snížená",N147,0)</f>
        <v>0</v>
      </c>
      <c r="BG147" s="259">
        <f>IF(U147="zákl. přenesená",N147,0)</f>
        <v>0</v>
      </c>
      <c r="BH147" s="259">
        <f>IF(U147="sníž. přenesená",N147,0)</f>
        <v>0</v>
      </c>
      <c r="BI147" s="259">
        <f>IF(U147="nulová",N147,0)</f>
        <v>0</v>
      </c>
      <c r="BJ147" s="172" t="s">
        <v>16</v>
      </c>
      <c r="BK147" s="259">
        <f>ROUND(L147*K147,2)</f>
        <v>0</v>
      </c>
      <c r="BL147" s="172" t="s">
        <v>132</v>
      </c>
      <c r="BM147" s="172" t="s">
        <v>5478</v>
      </c>
    </row>
    <row r="148" spans="2:65" s="182" customFormat="1" ht="25.5" customHeight="1">
      <c r="B148" s="183"/>
      <c r="C148" s="151" t="s">
        <v>354</v>
      </c>
      <c r="D148" s="151" t="s">
        <v>118</v>
      </c>
      <c r="E148" s="152" t="s">
        <v>5479</v>
      </c>
      <c r="F148" s="341" t="s">
        <v>5480</v>
      </c>
      <c r="G148" s="341"/>
      <c r="H148" s="341"/>
      <c r="I148" s="341"/>
      <c r="J148" s="153" t="s">
        <v>238</v>
      </c>
      <c r="K148" s="154">
        <v>1</v>
      </c>
      <c r="L148" s="342"/>
      <c r="M148" s="342"/>
      <c r="N148" s="343">
        <f t="shared" si="1"/>
        <v>0</v>
      </c>
      <c r="O148" s="343"/>
      <c r="P148" s="343"/>
      <c r="Q148" s="343"/>
      <c r="R148" s="186"/>
      <c r="T148" s="254" t="s">
        <v>5</v>
      </c>
      <c r="U148" s="255" t="s">
        <v>36</v>
      </c>
      <c r="V148" s="256"/>
      <c r="W148" s="257">
        <f>V148*K148</f>
        <v>0</v>
      </c>
      <c r="X148" s="257">
        <v>0.00188461</v>
      </c>
      <c r="Y148" s="257">
        <f>X148*K148</f>
        <v>0.00188461</v>
      </c>
      <c r="Z148" s="257">
        <v>0</v>
      </c>
      <c r="AA148" s="258">
        <f>Z148*K148</f>
        <v>0</v>
      </c>
      <c r="AR148" s="172" t="s">
        <v>132</v>
      </c>
      <c r="AT148" s="172" t="s">
        <v>118</v>
      </c>
      <c r="AU148" s="172" t="s">
        <v>93</v>
      </c>
      <c r="AY148" s="172" t="s">
        <v>117</v>
      </c>
      <c r="BE148" s="259">
        <f>IF(U148="základní",N148,0)</f>
        <v>0</v>
      </c>
      <c r="BF148" s="259">
        <f>IF(U148="snížená",N148,0)</f>
        <v>0</v>
      </c>
      <c r="BG148" s="259">
        <f>IF(U148="zákl. přenesená",N148,0)</f>
        <v>0</v>
      </c>
      <c r="BH148" s="259">
        <f>IF(U148="sníž. přenesená",N148,0)</f>
        <v>0</v>
      </c>
      <c r="BI148" s="259">
        <f>IF(U148="nulová",N148,0)</f>
        <v>0</v>
      </c>
      <c r="BJ148" s="172" t="s">
        <v>16</v>
      </c>
      <c r="BK148" s="259">
        <f>ROUND(L148*K148,2)</f>
        <v>0</v>
      </c>
      <c r="BL148" s="172" t="s">
        <v>132</v>
      </c>
      <c r="BM148" s="172" t="s">
        <v>5481</v>
      </c>
    </row>
    <row r="149" spans="2:65" s="182" customFormat="1" ht="25.5" customHeight="1">
      <c r="B149" s="183"/>
      <c r="C149" s="151" t="s">
        <v>358</v>
      </c>
      <c r="D149" s="151" t="s">
        <v>118</v>
      </c>
      <c r="E149" s="152" t="s">
        <v>5482</v>
      </c>
      <c r="F149" s="341" t="s">
        <v>5483</v>
      </c>
      <c r="G149" s="341"/>
      <c r="H149" s="341"/>
      <c r="I149" s="341"/>
      <c r="J149" s="153" t="s">
        <v>238</v>
      </c>
      <c r="K149" s="154">
        <v>1</v>
      </c>
      <c r="L149" s="342"/>
      <c r="M149" s="342"/>
      <c r="N149" s="343">
        <f t="shared" si="1"/>
        <v>0</v>
      </c>
      <c r="O149" s="343"/>
      <c r="P149" s="343"/>
      <c r="Q149" s="343"/>
      <c r="R149" s="186"/>
      <c r="T149" s="254" t="s">
        <v>5</v>
      </c>
      <c r="U149" s="255" t="s">
        <v>36</v>
      </c>
      <c r="V149" s="256"/>
      <c r="W149" s="257">
        <f>V149*K149</f>
        <v>0</v>
      </c>
      <c r="X149" s="257">
        <v>0.00284334</v>
      </c>
      <c r="Y149" s="257">
        <f>X149*K149</f>
        <v>0.00284334</v>
      </c>
      <c r="Z149" s="257">
        <v>0</v>
      </c>
      <c r="AA149" s="258">
        <f>Z149*K149</f>
        <v>0</v>
      </c>
      <c r="AR149" s="172" t="s">
        <v>132</v>
      </c>
      <c r="AT149" s="172" t="s">
        <v>118</v>
      </c>
      <c r="AU149" s="172" t="s">
        <v>93</v>
      </c>
      <c r="AY149" s="172" t="s">
        <v>117</v>
      </c>
      <c r="BE149" s="259">
        <f>IF(U149="základní",N149,0)</f>
        <v>0</v>
      </c>
      <c r="BF149" s="259">
        <f>IF(U149="snížená",N149,0)</f>
        <v>0</v>
      </c>
      <c r="BG149" s="259">
        <f>IF(U149="zákl. přenesená",N149,0)</f>
        <v>0</v>
      </c>
      <c r="BH149" s="259">
        <f>IF(U149="sníž. přenesená",N149,0)</f>
        <v>0</v>
      </c>
      <c r="BI149" s="259">
        <f>IF(U149="nulová",N149,0)</f>
        <v>0</v>
      </c>
      <c r="BJ149" s="172" t="s">
        <v>16</v>
      </c>
      <c r="BK149" s="259">
        <f>ROUND(L149*K149,2)</f>
        <v>0</v>
      </c>
      <c r="BL149" s="172" t="s">
        <v>132</v>
      </c>
      <c r="BM149" s="172" t="s">
        <v>5484</v>
      </c>
    </row>
    <row r="150" spans="2:65" s="182" customFormat="1" ht="25.5" customHeight="1">
      <c r="B150" s="183"/>
      <c r="C150" s="151" t="s">
        <v>362</v>
      </c>
      <c r="D150" s="151" t="s">
        <v>118</v>
      </c>
      <c r="E150" s="152" t="s">
        <v>5485</v>
      </c>
      <c r="F150" s="341" t="s">
        <v>5486</v>
      </c>
      <c r="G150" s="341"/>
      <c r="H150" s="341"/>
      <c r="I150" s="341"/>
      <c r="J150" s="153" t="s">
        <v>238</v>
      </c>
      <c r="K150" s="154">
        <v>1</v>
      </c>
      <c r="L150" s="342"/>
      <c r="M150" s="342"/>
      <c r="N150" s="343">
        <f t="shared" si="1"/>
        <v>0</v>
      </c>
      <c r="O150" s="343"/>
      <c r="P150" s="343"/>
      <c r="Q150" s="343"/>
      <c r="R150" s="186"/>
      <c r="T150" s="254" t="s">
        <v>5</v>
      </c>
      <c r="U150" s="255" t="s">
        <v>36</v>
      </c>
      <c r="V150" s="256"/>
      <c r="W150" s="257">
        <f>V150*K150</f>
        <v>0</v>
      </c>
      <c r="X150" s="257">
        <v>0.00366275</v>
      </c>
      <c r="Y150" s="257">
        <f>X150*K150</f>
        <v>0.00366275</v>
      </c>
      <c r="Z150" s="257">
        <v>0</v>
      </c>
      <c r="AA150" s="258">
        <f>Z150*K150</f>
        <v>0</v>
      </c>
      <c r="AR150" s="172" t="s">
        <v>132</v>
      </c>
      <c r="AT150" s="172" t="s">
        <v>118</v>
      </c>
      <c r="AU150" s="172" t="s">
        <v>93</v>
      </c>
      <c r="AY150" s="172" t="s">
        <v>117</v>
      </c>
      <c r="BE150" s="259">
        <f>IF(U150="základní",N150,0)</f>
        <v>0</v>
      </c>
      <c r="BF150" s="259">
        <f>IF(U150="snížená",N150,0)</f>
        <v>0</v>
      </c>
      <c r="BG150" s="259">
        <f>IF(U150="zákl. přenesená",N150,0)</f>
        <v>0</v>
      </c>
      <c r="BH150" s="259">
        <f>IF(U150="sníž. přenesená",N150,0)</f>
        <v>0</v>
      </c>
      <c r="BI150" s="259">
        <f>IF(U150="nulová",N150,0)</f>
        <v>0</v>
      </c>
      <c r="BJ150" s="172" t="s">
        <v>16</v>
      </c>
      <c r="BK150" s="259">
        <f>ROUND(L150*K150,2)</f>
        <v>0</v>
      </c>
      <c r="BL150" s="172" t="s">
        <v>132</v>
      </c>
      <c r="BM150" s="172" t="s">
        <v>5487</v>
      </c>
    </row>
    <row r="151" spans="2:65" s="182" customFormat="1" ht="25.5" customHeight="1">
      <c r="B151" s="183"/>
      <c r="C151" s="151" t="s">
        <v>366</v>
      </c>
      <c r="D151" s="151" t="s">
        <v>118</v>
      </c>
      <c r="E151" s="152" t="s">
        <v>5488</v>
      </c>
      <c r="F151" s="341" t="s">
        <v>5489</v>
      </c>
      <c r="G151" s="341"/>
      <c r="H151" s="341"/>
      <c r="I151" s="341"/>
      <c r="J151" s="153" t="s">
        <v>238</v>
      </c>
      <c r="K151" s="154">
        <v>1</v>
      </c>
      <c r="L151" s="342"/>
      <c r="M151" s="342"/>
      <c r="N151" s="343">
        <f t="shared" si="1"/>
        <v>0</v>
      </c>
      <c r="O151" s="343"/>
      <c r="P151" s="343"/>
      <c r="Q151" s="343"/>
      <c r="R151" s="186"/>
      <c r="T151" s="254" t="s">
        <v>5</v>
      </c>
      <c r="U151" s="255" t="s">
        <v>36</v>
      </c>
      <c r="V151" s="256"/>
      <c r="W151" s="257">
        <f>V151*K151</f>
        <v>0</v>
      </c>
      <c r="X151" s="257">
        <v>0.00045136</v>
      </c>
      <c r="Y151" s="257">
        <f>X151*K151</f>
        <v>0.00045136</v>
      </c>
      <c r="Z151" s="257">
        <v>0</v>
      </c>
      <c r="AA151" s="258">
        <f>Z151*K151</f>
        <v>0</v>
      </c>
      <c r="AR151" s="172" t="s">
        <v>132</v>
      </c>
      <c r="AT151" s="172" t="s">
        <v>118</v>
      </c>
      <c r="AU151" s="172" t="s">
        <v>93</v>
      </c>
      <c r="AY151" s="172" t="s">
        <v>117</v>
      </c>
      <c r="BE151" s="259">
        <f>IF(U151="základní",N151,0)</f>
        <v>0</v>
      </c>
      <c r="BF151" s="259">
        <f>IF(U151="snížená",N151,0)</f>
        <v>0</v>
      </c>
      <c r="BG151" s="259">
        <f>IF(U151="zákl. přenesená",N151,0)</f>
        <v>0</v>
      </c>
      <c r="BH151" s="259">
        <f>IF(U151="sníž. přenesená",N151,0)</f>
        <v>0</v>
      </c>
      <c r="BI151" s="259">
        <f>IF(U151="nulová",N151,0)</f>
        <v>0</v>
      </c>
      <c r="BJ151" s="172" t="s">
        <v>16</v>
      </c>
      <c r="BK151" s="259">
        <f>ROUND(L151*K151,2)</f>
        <v>0</v>
      </c>
      <c r="BL151" s="172" t="s">
        <v>132</v>
      </c>
      <c r="BM151" s="172" t="s">
        <v>5490</v>
      </c>
    </row>
    <row r="152" spans="2:65" s="182" customFormat="1" ht="25.5" customHeight="1">
      <c r="B152" s="183"/>
      <c r="C152" s="151" t="s">
        <v>370</v>
      </c>
      <c r="D152" s="151" t="s">
        <v>118</v>
      </c>
      <c r="E152" s="152" t="s">
        <v>5488</v>
      </c>
      <c r="F152" s="341" t="s">
        <v>5489</v>
      </c>
      <c r="G152" s="341"/>
      <c r="H152" s="341"/>
      <c r="I152" s="341"/>
      <c r="J152" s="153" t="s">
        <v>238</v>
      </c>
      <c r="K152" s="154">
        <v>1</v>
      </c>
      <c r="L152" s="342"/>
      <c r="M152" s="342"/>
      <c r="N152" s="343">
        <f t="shared" si="1"/>
        <v>0</v>
      </c>
      <c r="O152" s="343"/>
      <c r="P152" s="343"/>
      <c r="Q152" s="343"/>
      <c r="R152" s="186"/>
      <c r="T152" s="254" t="s">
        <v>5</v>
      </c>
      <c r="U152" s="255" t="s">
        <v>36</v>
      </c>
      <c r="V152" s="256"/>
      <c r="W152" s="257">
        <f>V152*K152</f>
        <v>0</v>
      </c>
      <c r="X152" s="257">
        <v>0.00045136</v>
      </c>
      <c r="Y152" s="257">
        <f>X152*K152</f>
        <v>0.00045136</v>
      </c>
      <c r="Z152" s="257">
        <v>0</v>
      </c>
      <c r="AA152" s="258">
        <f>Z152*K152</f>
        <v>0</v>
      </c>
      <c r="AR152" s="172" t="s">
        <v>132</v>
      </c>
      <c r="AT152" s="172" t="s">
        <v>118</v>
      </c>
      <c r="AU152" s="172" t="s">
        <v>93</v>
      </c>
      <c r="AY152" s="172" t="s">
        <v>117</v>
      </c>
      <c r="BE152" s="259">
        <f>IF(U152="základní",N152,0)</f>
        <v>0</v>
      </c>
      <c r="BF152" s="259">
        <f>IF(U152="snížená",N152,0)</f>
        <v>0</v>
      </c>
      <c r="BG152" s="259">
        <f>IF(U152="zákl. přenesená",N152,0)</f>
        <v>0</v>
      </c>
      <c r="BH152" s="259">
        <f>IF(U152="sníž. přenesená",N152,0)</f>
        <v>0</v>
      </c>
      <c r="BI152" s="259">
        <f>IF(U152="nulová",N152,0)</f>
        <v>0</v>
      </c>
      <c r="BJ152" s="172" t="s">
        <v>16</v>
      </c>
      <c r="BK152" s="259">
        <f>ROUND(L152*K152,2)</f>
        <v>0</v>
      </c>
      <c r="BL152" s="172" t="s">
        <v>132</v>
      </c>
      <c r="BM152" s="172" t="s">
        <v>5491</v>
      </c>
    </row>
    <row r="153" spans="2:65" s="182" customFormat="1" ht="25.5" customHeight="1">
      <c r="B153" s="183"/>
      <c r="C153" s="151" t="s">
        <v>374</v>
      </c>
      <c r="D153" s="151" t="s">
        <v>118</v>
      </c>
      <c r="E153" s="152" t="s">
        <v>5492</v>
      </c>
      <c r="F153" s="341" t="s">
        <v>5493</v>
      </c>
      <c r="G153" s="341"/>
      <c r="H153" s="341"/>
      <c r="I153" s="341"/>
      <c r="J153" s="153" t="s">
        <v>238</v>
      </c>
      <c r="K153" s="154">
        <v>1</v>
      </c>
      <c r="L153" s="342"/>
      <c r="M153" s="342"/>
      <c r="N153" s="343">
        <f t="shared" si="1"/>
        <v>0</v>
      </c>
      <c r="O153" s="343"/>
      <c r="P153" s="343"/>
      <c r="Q153" s="343"/>
      <c r="R153" s="186"/>
      <c r="T153" s="254" t="s">
        <v>5</v>
      </c>
      <c r="U153" s="255" t="s">
        <v>36</v>
      </c>
      <c r="V153" s="256"/>
      <c r="W153" s="257">
        <f>V153*K153</f>
        <v>0</v>
      </c>
      <c r="X153" s="257">
        <v>0.00106205</v>
      </c>
      <c r="Y153" s="257">
        <f>X153*K153</f>
        <v>0.00106205</v>
      </c>
      <c r="Z153" s="257">
        <v>0</v>
      </c>
      <c r="AA153" s="258">
        <f>Z153*K153</f>
        <v>0</v>
      </c>
      <c r="AR153" s="172" t="s">
        <v>132</v>
      </c>
      <c r="AT153" s="172" t="s">
        <v>118</v>
      </c>
      <c r="AU153" s="172" t="s">
        <v>93</v>
      </c>
      <c r="AY153" s="172" t="s">
        <v>117</v>
      </c>
      <c r="BE153" s="259">
        <f>IF(U153="základní",N153,0)</f>
        <v>0</v>
      </c>
      <c r="BF153" s="259">
        <f>IF(U153="snížená",N153,0)</f>
        <v>0</v>
      </c>
      <c r="BG153" s="259">
        <f>IF(U153="zákl. přenesená",N153,0)</f>
        <v>0</v>
      </c>
      <c r="BH153" s="259">
        <f>IF(U153="sníž. přenesená",N153,0)</f>
        <v>0</v>
      </c>
      <c r="BI153" s="259">
        <f>IF(U153="nulová",N153,0)</f>
        <v>0</v>
      </c>
      <c r="BJ153" s="172" t="s">
        <v>16</v>
      </c>
      <c r="BK153" s="259">
        <f>ROUND(L153*K153,2)</f>
        <v>0</v>
      </c>
      <c r="BL153" s="172" t="s">
        <v>132</v>
      </c>
      <c r="BM153" s="172" t="s">
        <v>5494</v>
      </c>
    </row>
    <row r="154" spans="2:65" s="182" customFormat="1" ht="25.5" customHeight="1">
      <c r="B154" s="183"/>
      <c r="C154" s="151" t="s">
        <v>378</v>
      </c>
      <c r="D154" s="151" t="s">
        <v>118</v>
      </c>
      <c r="E154" s="152" t="s">
        <v>5495</v>
      </c>
      <c r="F154" s="341" t="s">
        <v>5496</v>
      </c>
      <c r="G154" s="341"/>
      <c r="H154" s="341"/>
      <c r="I154" s="341"/>
      <c r="J154" s="153" t="s">
        <v>238</v>
      </c>
      <c r="K154" s="154">
        <v>1</v>
      </c>
      <c r="L154" s="342"/>
      <c r="M154" s="342"/>
      <c r="N154" s="343">
        <f t="shared" si="1"/>
        <v>0</v>
      </c>
      <c r="O154" s="343"/>
      <c r="P154" s="343"/>
      <c r="Q154" s="343"/>
      <c r="R154" s="186"/>
      <c r="T154" s="254" t="s">
        <v>5</v>
      </c>
      <c r="U154" s="255" t="s">
        <v>36</v>
      </c>
      <c r="V154" s="256"/>
      <c r="W154" s="257">
        <f>V154*K154</f>
        <v>0</v>
      </c>
      <c r="X154" s="257">
        <v>0.001494464</v>
      </c>
      <c r="Y154" s="257">
        <f>X154*K154</f>
        <v>0.001494464</v>
      </c>
      <c r="Z154" s="257">
        <v>0</v>
      </c>
      <c r="AA154" s="258">
        <f>Z154*K154</f>
        <v>0</v>
      </c>
      <c r="AR154" s="172" t="s">
        <v>132</v>
      </c>
      <c r="AT154" s="172" t="s">
        <v>118</v>
      </c>
      <c r="AU154" s="172" t="s">
        <v>93</v>
      </c>
      <c r="AY154" s="172" t="s">
        <v>117</v>
      </c>
      <c r="BE154" s="259">
        <f>IF(U154="základní",N154,0)</f>
        <v>0</v>
      </c>
      <c r="BF154" s="259">
        <f>IF(U154="snížená",N154,0)</f>
        <v>0</v>
      </c>
      <c r="BG154" s="259">
        <f>IF(U154="zákl. přenesená",N154,0)</f>
        <v>0</v>
      </c>
      <c r="BH154" s="259">
        <f>IF(U154="sníž. přenesená",N154,0)</f>
        <v>0</v>
      </c>
      <c r="BI154" s="259">
        <f>IF(U154="nulová",N154,0)</f>
        <v>0</v>
      </c>
      <c r="BJ154" s="172" t="s">
        <v>16</v>
      </c>
      <c r="BK154" s="259">
        <f>ROUND(L154*K154,2)</f>
        <v>0</v>
      </c>
      <c r="BL154" s="172" t="s">
        <v>132</v>
      </c>
      <c r="BM154" s="172" t="s">
        <v>5497</v>
      </c>
    </row>
    <row r="155" spans="2:65" s="182" customFormat="1" ht="25.5" customHeight="1">
      <c r="B155" s="183"/>
      <c r="C155" s="151" t="s">
        <v>382</v>
      </c>
      <c r="D155" s="151" t="s">
        <v>118</v>
      </c>
      <c r="E155" s="152" t="s">
        <v>5498</v>
      </c>
      <c r="F155" s="341" t="s">
        <v>5499</v>
      </c>
      <c r="G155" s="341"/>
      <c r="H155" s="341"/>
      <c r="I155" s="341"/>
      <c r="J155" s="153" t="s">
        <v>238</v>
      </c>
      <c r="K155" s="154">
        <v>1</v>
      </c>
      <c r="L155" s="342"/>
      <c r="M155" s="342"/>
      <c r="N155" s="343">
        <f t="shared" si="1"/>
        <v>0</v>
      </c>
      <c r="O155" s="343"/>
      <c r="P155" s="343"/>
      <c r="Q155" s="343"/>
      <c r="R155" s="186"/>
      <c r="T155" s="254" t="s">
        <v>5</v>
      </c>
      <c r="U155" s="255" t="s">
        <v>36</v>
      </c>
      <c r="V155" s="256"/>
      <c r="W155" s="257">
        <f>V155*K155</f>
        <v>0</v>
      </c>
      <c r="X155" s="257">
        <v>0.001909192</v>
      </c>
      <c r="Y155" s="257">
        <f>X155*K155</f>
        <v>0.001909192</v>
      </c>
      <c r="Z155" s="257">
        <v>0</v>
      </c>
      <c r="AA155" s="258">
        <f>Z155*K155</f>
        <v>0</v>
      </c>
      <c r="AR155" s="172" t="s">
        <v>132</v>
      </c>
      <c r="AT155" s="172" t="s">
        <v>118</v>
      </c>
      <c r="AU155" s="172" t="s">
        <v>93</v>
      </c>
      <c r="AY155" s="172" t="s">
        <v>117</v>
      </c>
      <c r="BE155" s="259">
        <f>IF(U155="základní",N155,0)</f>
        <v>0</v>
      </c>
      <c r="BF155" s="259">
        <f>IF(U155="snížená",N155,0)</f>
        <v>0</v>
      </c>
      <c r="BG155" s="259">
        <f>IF(U155="zákl. přenesená",N155,0)</f>
        <v>0</v>
      </c>
      <c r="BH155" s="259">
        <f>IF(U155="sníž. přenesená",N155,0)</f>
        <v>0</v>
      </c>
      <c r="BI155" s="259">
        <f>IF(U155="nulová",N155,0)</f>
        <v>0</v>
      </c>
      <c r="BJ155" s="172" t="s">
        <v>16</v>
      </c>
      <c r="BK155" s="259">
        <f>ROUND(L155*K155,2)</f>
        <v>0</v>
      </c>
      <c r="BL155" s="172" t="s">
        <v>132</v>
      </c>
      <c r="BM155" s="172" t="s">
        <v>5500</v>
      </c>
    </row>
    <row r="156" spans="2:65" s="182" customFormat="1" ht="25.5" customHeight="1">
      <c r="B156" s="183"/>
      <c r="C156" s="151" t="s">
        <v>386</v>
      </c>
      <c r="D156" s="151" t="s">
        <v>118</v>
      </c>
      <c r="E156" s="152" t="s">
        <v>5501</v>
      </c>
      <c r="F156" s="341" t="s">
        <v>5502</v>
      </c>
      <c r="G156" s="341"/>
      <c r="H156" s="341"/>
      <c r="I156" s="341"/>
      <c r="J156" s="153" t="s">
        <v>238</v>
      </c>
      <c r="K156" s="154">
        <v>1</v>
      </c>
      <c r="L156" s="342"/>
      <c r="M156" s="342"/>
      <c r="N156" s="343">
        <f t="shared" si="1"/>
        <v>0</v>
      </c>
      <c r="O156" s="343"/>
      <c r="P156" s="343"/>
      <c r="Q156" s="343"/>
      <c r="R156" s="186"/>
      <c r="T156" s="254" t="s">
        <v>5</v>
      </c>
      <c r="U156" s="255" t="s">
        <v>36</v>
      </c>
      <c r="V156" s="256"/>
      <c r="W156" s="257">
        <f>V156*K156</f>
        <v>0</v>
      </c>
      <c r="X156" s="257">
        <v>0.000593564</v>
      </c>
      <c r="Y156" s="257">
        <f>X156*K156</f>
        <v>0.000593564</v>
      </c>
      <c r="Z156" s="257">
        <v>0</v>
      </c>
      <c r="AA156" s="258">
        <f>Z156*K156</f>
        <v>0</v>
      </c>
      <c r="AR156" s="172" t="s">
        <v>132</v>
      </c>
      <c r="AT156" s="172" t="s">
        <v>118</v>
      </c>
      <c r="AU156" s="172" t="s">
        <v>93</v>
      </c>
      <c r="AY156" s="172" t="s">
        <v>117</v>
      </c>
      <c r="BE156" s="259">
        <f>IF(U156="základní",N156,0)</f>
        <v>0</v>
      </c>
      <c r="BF156" s="259">
        <f>IF(U156="snížená",N156,0)</f>
        <v>0</v>
      </c>
      <c r="BG156" s="259">
        <f>IF(U156="zákl. přenesená",N156,0)</f>
        <v>0</v>
      </c>
      <c r="BH156" s="259">
        <f>IF(U156="sníž. přenesená",N156,0)</f>
        <v>0</v>
      </c>
      <c r="BI156" s="259">
        <f>IF(U156="nulová",N156,0)</f>
        <v>0</v>
      </c>
      <c r="BJ156" s="172" t="s">
        <v>16</v>
      </c>
      <c r="BK156" s="259">
        <f>ROUND(L156*K156,2)</f>
        <v>0</v>
      </c>
      <c r="BL156" s="172" t="s">
        <v>132</v>
      </c>
      <c r="BM156" s="172" t="s">
        <v>5503</v>
      </c>
    </row>
    <row r="157" spans="2:65" s="182" customFormat="1" ht="25.5" customHeight="1">
      <c r="B157" s="183"/>
      <c r="C157" s="151" t="s">
        <v>390</v>
      </c>
      <c r="D157" s="151" t="s">
        <v>118</v>
      </c>
      <c r="E157" s="152" t="s">
        <v>5504</v>
      </c>
      <c r="F157" s="341" t="s">
        <v>5505</v>
      </c>
      <c r="G157" s="341"/>
      <c r="H157" s="341"/>
      <c r="I157" s="341"/>
      <c r="J157" s="153" t="s">
        <v>238</v>
      </c>
      <c r="K157" s="154">
        <v>1</v>
      </c>
      <c r="L157" s="342"/>
      <c r="M157" s="342"/>
      <c r="N157" s="343">
        <f t="shared" si="1"/>
        <v>0</v>
      </c>
      <c r="O157" s="343"/>
      <c r="P157" s="343"/>
      <c r="Q157" s="343"/>
      <c r="R157" s="186"/>
      <c r="T157" s="254" t="s">
        <v>5</v>
      </c>
      <c r="U157" s="255" t="s">
        <v>36</v>
      </c>
      <c r="V157" s="256"/>
      <c r="W157" s="257">
        <f>V157*K157</f>
        <v>0</v>
      </c>
      <c r="X157" s="257">
        <v>0.00120604</v>
      </c>
      <c r="Y157" s="257">
        <f>X157*K157</f>
        <v>0.00120604</v>
      </c>
      <c r="Z157" s="257">
        <v>0</v>
      </c>
      <c r="AA157" s="258">
        <f>Z157*K157</f>
        <v>0</v>
      </c>
      <c r="AR157" s="172" t="s">
        <v>132</v>
      </c>
      <c r="AT157" s="172" t="s">
        <v>118</v>
      </c>
      <c r="AU157" s="172" t="s">
        <v>93</v>
      </c>
      <c r="AY157" s="172" t="s">
        <v>117</v>
      </c>
      <c r="BE157" s="259">
        <f>IF(U157="základní",N157,0)</f>
        <v>0</v>
      </c>
      <c r="BF157" s="259">
        <f>IF(U157="snížená",N157,0)</f>
        <v>0</v>
      </c>
      <c r="BG157" s="259">
        <f>IF(U157="zákl. přenesená",N157,0)</f>
        <v>0</v>
      </c>
      <c r="BH157" s="259">
        <f>IF(U157="sníž. přenesená",N157,0)</f>
        <v>0</v>
      </c>
      <c r="BI157" s="259">
        <f>IF(U157="nulová",N157,0)</f>
        <v>0</v>
      </c>
      <c r="BJ157" s="172" t="s">
        <v>16</v>
      </c>
      <c r="BK157" s="259">
        <f>ROUND(L157*K157,2)</f>
        <v>0</v>
      </c>
      <c r="BL157" s="172" t="s">
        <v>132</v>
      </c>
      <c r="BM157" s="172" t="s">
        <v>5506</v>
      </c>
    </row>
    <row r="158" spans="2:65" s="182" customFormat="1" ht="25.5" customHeight="1">
      <c r="B158" s="183"/>
      <c r="C158" s="151" t="s">
        <v>394</v>
      </c>
      <c r="D158" s="151" t="s">
        <v>118</v>
      </c>
      <c r="E158" s="152" t="s">
        <v>5507</v>
      </c>
      <c r="F158" s="341" t="s">
        <v>5508</v>
      </c>
      <c r="G158" s="341"/>
      <c r="H158" s="341"/>
      <c r="I158" s="341"/>
      <c r="J158" s="153" t="s">
        <v>238</v>
      </c>
      <c r="K158" s="154">
        <v>1</v>
      </c>
      <c r="L158" s="342"/>
      <c r="M158" s="342"/>
      <c r="N158" s="343">
        <f t="shared" si="1"/>
        <v>0</v>
      </c>
      <c r="O158" s="343"/>
      <c r="P158" s="343"/>
      <c r="Q158" s="343"/>
      <c r="R158" s="186"/>
      <c r="T158" s="254" t="s">
        <v>5</v>
      </c>
      <c r="U158" s="255" t="s">
        <v>36</v>
      </c>
      <c r="V158" s="256"/>
      <c r="W158" s="257">
        <f>V158*K158</f>
        <v>0</v>
      </c>
      <c r="X158" s="257">
        <v>0.00161549</v>
      </c>
      <c r="Y158" s="257">
        <f>X158*K158</f>
        <v>0.00161549</v>
      </c>
      <c r="Z158" s="257">
        <v>0</v>
      </c>
      <c r="AA158" s="258">
        <f>Z158*K158</f>
        <v>0</v>
      </c>
      <c r="AR158" s="172" t="s">
        <v>132</v>
      </c>
      <c r="AT158" s="172" t="s">
        <v>118</v>
      </c>
      <c r="AU158" s="172" t="s">
        <v>93</v>
      </c>
      <c r="AY158" s="172" t="s">
        <v>117</v>
      </c>
      <c r="BE158" s="259">
        <f>IF(U158="základní",N158,0)</f>
        <v>0</v>
      </c>
      <c r="BF158" s="259">
        <f>IF(U158="snížená",N158,0)</f>
        <v>0</v>
      </c>
      <c r="BG158" s="259">
        <f>IF(U158="zákl. přenesená",N158,0)</f>
        <v>0</v>
      </c>
      <c r="BH158" s="259">
        <f>IF(U158="sníž. přenesená",N158,0)</f>
        <v>0</v>
      </c>
      <c r="BI158" s="259">
        <f>IF(U158="nulová",N158,0)</f>
        <v>0</v>
      </c>
      <c r="BJ158" s="172" t="s">
        <v>16</v>
      </c>
      <c r="BK158" s="259">
        <f>ROUND(L158*K158,2)</f>
        <v>0</v>
      </c>
      <c r="BL158" s="172" t="s">
        <v>132</v>
      </c>
      <c r="BM158" s="172" t="s">
        <v>5509</v>
      </c>
    </row>
    <row r="159" spans="2:65" s="182" customFormat="1" ht="25.5" customHeight="1">
      <c r="B159" s="183"/>
      <c r="C159" s="151" t="s">
        <v>398</v>
      </c>
      <c r="D159" s="151" t="s">
        <v>118</v>
      </c>
      <c r="E159" s="152" t="s">
        <v>5510</v>
      </c>
      <c r="F159" s="341" t="s">
        <v>5511</v>
      </c>
      <c r="G159" s="341"/>
      <c r="H159" s="341"/>
      <c r="I159" s="341"/>
      <c r="J159" s="153" t="s">
        <v>238</v>
      </c>
      <c r="K159" s="154">
        <v>1</v>
      </c>
      <c r="L159" s="342"/>
      <c r="M159" s="342"/>
      <c r="N159" s="343">
        <f t="shared" si="1"/>
        <v>0</v>
      </c>
      <c r="O159" s="343"/>
      <c r="P159" s="343"/>
      <c r="Q159" s="343"/>
      <c r="R159" s="186"/>
      <c r="T159" s="254" t="s">
        <v>5</v>
      </c>
      <c r="U159" s="255" t="s">
        <v>36</v>
      </c>
      <c r="V159" s="256"/>
      <c r="W159" s="257">
        <f>V159*K159</f>
        <v>0</v>
      </c>
      <c r="X159" s="257">
        <v>0.002042958</v>
      </c>
      <c r="Y159" s="257">
        <f>X159*K159</f>
        <v>0.002042958</v>
      </c>
      <c r="Z159" s="257">
        <v>0</v>
      </c>
      <c r="AA159" s="258">
        <f>Z159*K159</f>
        <v>0</v>
      </c>
      <c r="AR159" s="172" t="s">
        <v>132</v>
      </c>
      <c r="AT159" s="172" t="s">
        <v>118</v>
      </c>
      <c r="AU159" s="172" t="s">
        <v>93</v>
      </c>
      <c r="AY159" s="172" t="s">
        <v>117</v>
      </c>
      <c r="BE159" s="259">
        <f>IF(U159="základní",N159,0)</f>
        <v>0</v>
      </c>
      <c r="BF159" s="259">
        <f>IF(U159="snížená",N159,0)</f>
        <v>0</v>
      </c>
      <c r="BG159" s="259">
        <f>IF(U159="zákl. přenesená",N159,0)</f>
        <v>0</v>
      </c>
      <c r="BH159" s="259">
        <f>IF(U159="sníž. přenesená",N159,0)</f>
        <v>0</v>
      </c>
      <c r="BI159" s="259">
        <f>IF(U159="nulová",N159,0)</f>
        <v>0</v>
      </c>
      <c r="BJ159" s="172" t="s">
        <v>16</v>
      </c>
      <c r="BK159" s="259">
        <f>ROUND(L159*K159,2)</f>
        <v>0</v>
      </c>
      <c r="BL159" s="172" t="s">
        <v>132</v>
      </c>
      <c r="BM159" s="172" t="s">
        <v>5512</v>
      </c>
    </row>
    <row r="160" spans="2:65" s="182" customFormat="1" ht="25.5" customHeight="1">
      <c r="B160" s="183"/>
      <c r="C160" s="151" t="s">
        <v>402</v>
      </c>
      <c r="D160" s="151" t="s">
        <v>118</v>
      </c>
      <c r="E160" s="152" t="s">
        <v>5513</v>
      </c>
      <c r="F160" s="341" t="s">
        <v>5514</v>
      </c>
      <c r="G160" s="341"/>
      <c r="H160" s="341"/>
      <c r="I160" s="341"/>
      <c r="J160" s="153" t="s">
        <v>238</v>
      </c>
      <c r="K160" s="154">
        <v>1</v>
      </c>
      <c r="L160" s="342"/>
      <c r="M160" s="342"/>
      <c r="N160" s="343">
        <f t="shared" si="1"/>
        <v>0</v>
      </c>
      <c r="O160" s="343"/>
      <c r="P160" s="343"/>
      <c r="Q160" s="343"/>
      <c r="R160" s="186"/>
      <c r="T160" s="254" t="s">
        <v>5</v>
      </c>
      <c r="U160" s="255" t="s">
        <v>36</v>
      </c>
      <c r="V160" s="256"/>
      <c r="W160" s="257">
        <f>V160*K160</f>
        <v>0</v>
      </c>
      <c r="X160" s="257">
        <v>0.003009064</v>
      </c>
      <c r="Y160" s="257">
        <f>X160*K160</f>
        <v>0.003009064</v>
      </c>
      <c r="Z160" s="257">
        <v>0</v>
      </c>
      <c r="AA160" s="258">
        <f>Z160*K160</f>
        <v>0</v>
      </c>
      <c r="AR160" s="172" t="s">
        <v>132</v>
      </c>
      <c r="AT160" s="172" t="s">
        <v>118</v>
      </c>
      <c r="AU160" s="172" t="s">
        <v>93</v>
      </c>
      <c r="AY160" s="172" t="s">
        <v>117</v>
      </c>
      <c r="BE160" s="259">
        <f>IF(U160="základní",N160,0)</f>
        <v>0</v>
      </c>
      <c r="BF160" s="259">
        <f>IF(U160="snížená",N160,0)</f>
        <v>0</v>
      </c>
      <c r="BG160" s="259">
        <f>IF(U160="zákl. přenesená",N160,0)</f>
        <v>0</v>
      </c>
      <c r="BH160" s="259">
        <f>IF(U160="sníž. přenesená",N160,0)</f>
        <v>0</v>
      </c>
      <c r="BI160" s="259">
        <f>IF(U160="nulová",N160,0)</f>
        <v>0</v>
      </c>
      <c r="BJ160" s="172" t="s">
        <v>16</v>
      </c>
      <c r="BK160" s="259">
        <f>ROUND(L160*K160,2)</f>
        <v>0</v>
      </c>
      <c r="BL160" s="172" t="s">
        <v>132</v>
      </c>
      <c r="BM160" s="172" t="s">
        <v>5515</v>
      </c>
    </row>
    <row r="161" spans="2:65" s="182" customFormat="1" ht="25.5" customHeight="1">
      <c r="B161" s="183"/>
      <c r="C161" s="151" t="s">
        <v>406</v>
      </c>
      <c r="D161" s="151" t="s">
        <v>118</v>
      </c>
      <c r="E161" s="152" t="s">
        <v>5516</v>
      </c>
      <c r="F161" s="341" t="s">
        <v>5517</v>
      </c>
      <c r="G161" s="341"/>
      <c r="H161" s="341"/>
      <c r="I161" s="341"/>
      <c r="J161" s="153" t="s">
        <v>238</v>
      </c>
      <c r="K161" s="154">
        <v>1</v>
      </c>
      <c r="L161" s="342"/>
      <c r="M161" s="342"/>
      <c r="N161" s="343">
        <f t="shared" si="1"/>
        <v>0</v>
      </c>
      <c r="O161" s="343"/>
      <c r="P161" s="343"/>
      <c r="Q161" s="343"/>
      <c r="R161" s="186"/>
      <c r="T161" s="254" t="s">
        <v>5</v>
      </c>
      <c r="U161" s="255" t="s">
        <v>36</v>
      </c>
      <c r="V161" s="256"/>
      <c r="W161" s="257">
        <f>V161*K161</f>
        <v>0</v>
      </c>
      <c r="X161" s="257">
        <v>0.003832076</v>
      </c>
      <c r="Y161" s="257">
        <f>X161*K161</f>
        <v>0.003832076</v>
      </c>
      <c r="Z161" s="257">
        <v>0</v>
      </c>
      <c r="AA161" s="258">
        <f>Z161*K161</f>
        <v>0</v>
      </c>
      <c r="AR161" s="172" t="s">
        <v>132</v>
      </c>
      <c r="AT161" s="172" t="s">
        <v>118</v>
      </c>
      <c r="AU161" s="172" t="s">
        <v>93</v>
      </c>
      <c r="AY161" s="172" t="s">
        <v>117</v>
      </c>
      <c r="BE161" s="259">
        <f>IF(U161="základní",N161,0)</f>
        <v>0</v>
      </c>
      <c r="BF161" s="259">
        <f>IF(U161="snížená",N161,0)</f>
        <v>0</v>
      </c>
      <c r="BG161" s="259">
        <f>IF(U161="zákl. přenesená",N161,0)</f>
        <v>0</v>
      </c>
      <c r="BH161" s="259">
        <f>IF(U161="sníž. přenesená",N161,0)</f>
        <v>0</v>
      </c>
      <c r="BI161" s="259">
        <f>IF(U161="nulová",N161,0)</f>
        <v>0</v>
      </c>
      <c r="BJ161" s="172" t="s">
        <v>16</v>
      </c>
      <c r="BK161" s="259">
        <f>ROUND(L161*K161,2)</f>
        <v>0</v>
      </c>
      <c r="BL161" s="172" t="s">
        <v>132</v>
      </c>
      <c r="BM161" s="172" t="s">
        <v>5518</v>
      </c>
    </row>
    <row r="162" spans="2:65" s="182" customFormat="1" ht="25.5" customHeight="1">
      <c r="B162" s="183"/>
      <c r="C162" s="151" t="s">
        <v>410</v>
      </c>
      <c r="D162" s="151" t="s">
        <v>118</v>
      </c>
      <c r="E162" s="152" t="s">
        <v>5519</v>
      </c>
      <c r="F162" s="341" t="s">
        <v>5520</v>
      </c>
      <c r="G162" s="341"/>
      <c r="H162" s="341"/>
      <c r="I162" s="341"/>
      <c r="J162" s="153" t="s">
        <v>238</v>
      </c>
      <c r="K162" s="154">
        <v>1</v>
      </c>
      <c r="L162" s="342"/>
      <c r="M162" s="342"/>
      <c r="N162" s="343">
        <f t="shared" si="1"/>
        <v>0</v>
      </c>
      <c r="O162" s="343"/>
      <c r="P162" s="343"/>
      <c r="Q162" s="343"/>
      <c r="R162" s="186"/>
      <c r="T162" s="254" t="s">
        <v>5</v>
      </c>
      <c r="U162" s="255" t="s">
        <v>36</v>
      </c>
      <c r="V162" s="256"/>
      <c r="W162" s="257">
        <f>V162*K162</f>
        <v>0</v>
      </c>
      <c r="X162" s="257">
        <v>0.00045147</v>
      </c>
      <c r="Y162" s="257">
        <f>X162*K162</f>
        <v>0.00045147</v>
      </c>
      <c r="Z162" s="257">
        <v>0</v>
      </c>
      <c r="AA162" s="258">
        <f>Z162*K162</f>
        <v>0</v>
      </c>
      <c r="AR162" s="172" t="s">
        <v>132</v>
      </c>
      <c r="AT162" s="172" t="s">
        <v>118</v>
      </c>
      <c r="AU162" s="172" t="s">
        <v>93</v>
      </c>
      <c r="AY162" s="172" t="s">
        <v>117</v>
      </c>
      <c r="BE162" s="259">
        <f>IF(U162="základní",N162,0)</f>
        <v>0</v>
      </c>
      <c r="BF162" s="259">
        <f>IF(U162="snížená",N162,0)</f>
        <v>0</v>
      </c>
      <c r="BG162" s="259">
        <f>IF(U162="zákl. přenesená",N162,0)</f>
        <v>0</v>
      </c>
      <c r="BH162" s="259">
        <f>IF(U162="sníž. přenesená",N162,0)</f>
        <v>0</v>
      </c>
      <c r="BI162" s="259">
        <f>IF(U162="nulová",N162,0)</f>
        <v>0</v>
      </c>
      <c r="BJ162" s="172" t="s">
        <v>16</v>
      </c>
      <c r="BK162" s="259">
        <f>ROUND(L162*K162,2)</f>
        <v>0</v>
      </c>
      <c r="BL162" s="172" t="s">
        <v>132</v>
      </c>
      <c r="BM162" s="172" t="s">
        <v>5521</v>
      </c>
    </row>
    <row r="163" spans="2:65" s="182" customFormat="1" ht="25.5" customHeight="1">
      <c r="B163" s="183"/>
      <c r="C163" s="151" t="s">
        <v>414</v>
      </c>
      <c r="D163" s="151" t="s">
        <v>118</v>
      </c>
      <c r="E163" s="152" t="s">
        <v>5522</v>
      </c>
      <c r="F163" s="341" t="s">
        <v>5523</v>
      </c>
      <c r="G163" s="341"/>
      <c r="H163" s="341"/>
      <c r="I163" s="341"/>
      <c r="J163" s="153" t="s">
        <v>238</v>
      </c>
      <c r="K163" s="154">
        <v>1</v>
      </c>
      <c r="L163" s="342"/>
      <c r="M163" s="342"/>
      <c r="N163" s="343">
        <f t="shared" si="1"/>
        <v>0</v>
      </c>
      <c r="O163" s="343"/>
      <c r="P163" s="343"/>
      <c r="Q163" s="343"/>
      <c r="R163" s="186"/>
      <c r="T163" s="254" t="s">
        <v>5</v>
      </c>
      <c r="U163" s="255" t="s">
        <v>36</v>
      </c>
      <c r="V163" s="256"/>
      <c r="W163" s="257">
        <f>V163*K163</f>
        <v>0</v>
      </c>
      <c r="X163" s="257">
        <v>0.00106216</v>
      </c>
      <c r="Y163" s="257">
        <f>X163*K163</f>
        <v>0.00106216</v>
      </c>
      <c r="Z163" s="257">
        <v>0</v>
      </c>
      <c r="AA163" s="258">
        <f>Z163*K163</f>
        <v>0</v>
      </c>
      <c r="AR163" s="172" t="s">
        <v>132</v>
      </c>
      <c r="AT163" s="172" t="s">
        <v>118</v>
      </c>
      <c r="AU163" s="172" t="s">
        <v>93</v>
      </c>
      <c r="AY163" s="172" t="s">
        <v>117</v>
      </c>
      <c r="BE163" s="259">
        <f>IF(U163="základní",N163,0)</f>
        <v>0</v>
      </c>
      <c r="BF163" s="259">
        <f>IF(U163="snížená",N163,0)</f>
        <v>0</v>
      </c>
      <c r="BG163" s="259">
        <f>IF(U163="zákl. přenesená",N163,0)</f>
        <v>0</v>
      </c>
      <c r="BH163" s="259">
        <f>IF(U163="sníž. přenesená",N163,0)</f>
        <v>0</v>
      </c>
      <c r="BI163" s="259">
        <f>IF(U163="nulová",N163,0)</f>
        <v>0</v>
      </c>
      <c r="BJ163" s="172" t="s">
        <v>16</v>
      </c>
      <c r="BK163" s="259">
        <f>ROUND(L163*K163,2)</f>
        <v>0</v>
      </c>
      <c r="BL163" s="172" t="s">
        <v>132</v>
      </c>
      <c r="BM163" s="172" t="s">
        <v>5524</v>
      </c>
    </row>
    <row r="164" spans="2:65" s="182" customFormat="1" ht="25.5" customHeight="1">
      <c r="B164" s="183"/>
      <c r="C164" s="151" t="s">
        <v>418</v>
      </c>
      <c r="D164" s="151" t="s">
        <v>118</v>
      </c>
      <c r="E164" s="152" t="s">
        <v>5525</v>
      </c>
      <c r="F164" s="341" t="s">
        <v>5526</v>
      </c>
      <c r="G164" s="341"/>
      <c r="H164" s="341"/>
      <c r="I164" s="341"/>
      <c r="J164" s="153" t="s">
        <v>238</v>
      </c>
      <c r="K164" s="154">
        <v>1</v>
      </c>
      <c r="L164" s="342"/>
      <c r="M164" s="342"/>
      <c r="N164" s="343">
        <f t="shared" si="1"/>
        <v>0</v>
      </c>
      <c r="O164" s="343"/>
      <c r="P164" s="343"/>
      <c r="Q164" s="343"/>
      <c r="R164" s="186"/>
      <c r="T164" s="254" t="s">
        <v>5</v>
      </c>
      <c r="U164" s="255" t="s">
        <v>36</v>
      </c>
      <c r="V164" s="256"/>
      <c r="W164" s="257">
        <f>V164*K164</f>
        <v>0</v>
      </c>
      <c r="X164" s="257">
        <v>0.001494464</v>
      </c>
      <c r="Y164" s="257">
        <f>X164*K164</f>
        <v>0.001494464</v>
      </c>
      <c r="Z164" s="257">
        <v>0</v>
      </c>
      <c r="AA164" s="258">
        <f>Z164*K164</f>
        <v>0</v>
      </c>
      <c r="AR164" s="172" t="s">
        <v>132</v>
      </c>
      <c r="AT164" s="172" t="s">
        <v>118</v>
      </c>
      <c r="AU164" s="172" t="s">
        <v>93</v>
      </c>
      <c r="AY164" s="172" t="s">
        <v>117</v>
      </c>
      <c r="BE164" s="259">
        <f>IF(U164="základní",N164,0)</f>
        <v>0</v>
      </c>
      <c r="BF164" s="259">
        <f>IF(U164="snížená",N164,0)</f>
        <v>0</v>
      </c>
      <c r="BG164" s="259">
        <f>IF(U164="zákl. přenesená",N164,0)</f>
        <v>0</v>
      </c>
      <c r="BH164" s="259">
        <f>IF(U164="sníž. přenesená",N164,0)</f>
        <v>0</v>
      </c>
      <c r="BI164" s="259">
        <f>IF(U164="nulová",N164,0)</f>
        <v>0</v>
      </c>
      <c r="BJ164" s="172" t="s">
        <v>16</v>
      </c>
      <c r="BK164" s="259">
        <f>ROUND(L164*K164,2)</f>
        <v>0</v>
      </c>
      <c r="BL164" s="172" t="s">
        <v>132</v>
      </c>
      <c r="BM164" s="172" t="s">
        <v>5527</v>
      </c>
    </row>
    <row r="165" spans="2:65" s="182" customFormat="1" ht="25.5" customHeight="1">
      <c r="B165" s="183"/>
      <c r="C165" s="151" t="s">
        <v>422</v>
      </c>
      <c r="D165" s="151" t="s">
        <v>118</v>
      </c>
      <c r="E165" s="152" t="s">
        <v>5528</v>
      </c>
      <c r="F165" s="341" t="s">
        <v>5529</v>
      </c>
      <c r="G165" s="341"/>
      <c r="H165" s="341"/>
      <c r="I165" s="341"/>
      <c r="J165" s="153" t="s">
        <v>238</v>
      </c>
      <c r="K165" s="154">
        <v>1</v>
      </c>
      <c r="L165" s="342"/>
      <c r="M165" s="342"/>
      <c r="N165" s="343">
        <f t="shared" si="1"/>
        <v>0</v>
      </c>
      <c r="O165" s="343"/>
      <c r="P165" s="343"/>
      <c r="Q165" s="343"/>
      <c r="R165" s="186"/>
      <c r="T165" s="254" t="s">
        <v>5</v>
      </c>
      <c r="U165" s="255" t="s">
        <v>36</v>
      </c>
      <c r="V165" s="256"/>
      <c r="W165" s="257">
        <f>V165*K165</f>
        <v>0</v>
      </c>
      <c r="X165" s="257">
        <v>0.00190768</v>
      </c>
      <c r="Y165" s="257">
        <f>X165*K165</f>
        <v>0.00190768</v>
      </c>
      <c r="Z165" s="257">
        <v>0</v>
      </c>
      <c r="AA165" s="258">
        <f>Z165*K165</f>
        <v>0</v>
      </c>
      <c r="AR165" s="172" t="s">
        <v>132</v>
      </c>
      <c r="AT165" s="172" t="s">
        <v>118</v>
      </c>
      <c r="AU165" s="172" t="s">
        <v>93</v>
      </c>
      <c r="AY165" s="172" t="s">
        <v>117</v>
      </c>
      <c r="BE165" s="259">
        <f>IF(U165="základní",N165,0)</f>
        <v>0</v>
      </c>
      <c r="BF165" s="259">
        <f>IF(U165="snížená",N165,0)</f>
        <v>0</v>
      </c>
      <c r="BG165" s="259">
        <f>IF(U165="zákl. přenesená",N165,0)</f>
        <v>0</v>
      </c>
      <c r="BH165" s="259">
        <f>IF(U165="sníž. přenesená",N165,0)</f>
        <v>0</v>
      </c>
      <c r="BI165" s="259">
        <f>IF(U165="nulová",N165,0)</f>
        <v>0</v>
      </c>
      <c r="BJ165" s="172" t="s">
        <v>16</v>
      </c>
      <c r="BK165" s="259">
        <f>ROUND(L165*K165,2)</f>
        <v>0</v>
      </c>
      <c r="BL165" s="172" t="s">
        <v>132</v>
      </c>
      <c r="BM165" s="172" t="s">
        <v>5530</v>
      </c>
    </row>
    <row r="166" spans="2:65" s="182" customFormat="1" ht="25.5" customHeight="1">
      <c r="B166" s="183"/>
      <c r="C166" s="151" t="s">
        <v>426</v>
      </c>
      <c r="D166" s="151" t="s">
        <v>118</v>
      </c>
      <c r="E166" s="152" t="s">
        <v>5531</v>
      </c>
      <c r="F166" s="341" t="s">
        <v>5532</v>
      </c>
      <c r="G166" s="341"/>
      <c r="H166" s="341"/>
      <c r="I166" s="341"/>
      <c r="J166" s="153" t="s">
        <v>238</v>
      </c>
      <c r="K166" s="154">
        <v>1</v>
      </c>
      <c r="L166" s="342"/>
      <c r="M166" s="342"/>
      <c r="N166" s="343">
        <f t="shared" si="1"/>
        <v>0</v>
      </c>
      <c r="O166" s="343"/>
      <c r="P166" s="343"/>
      <c r="Q166" s="343"/>
      <c r="R166" s="186"/>
      <c r="T166" s="254" t="s">
        <v>5</v>
      </c>
      <c r="U166" s="255" t="s">
        <v>36</v>
      </c>
      <c r="V166" s="256"/>
      <c r="W166" s="257">
        <f>V166*K166</f>
        <v>0</v>
      </c>
      <c r="X166" s="257">
        <v>0.00104959</v>
      </c>
      <c r="Y166" s="257">
        <f>X166*K166</f>
        <v>0.00104959</v>
      </c>
      <c r="Z166" s="257">
        <v>0</v>
      </c>
      <c r="AA166" s="258">
        <f>Z166*K166</f>
        <v>0</v>
      </c>
      <c r="AR166" s="172" t="s">
        <v>132</v>
      </c>
      <c r="AT166" s="172" t="s">
        <v>118</v>
      </c>
      <c r="AU166" s="172" t="s">
        <v>93</v>
      </c>
      <c r="AY166" s="172" t="s">
        <v>117</v>
      </c>
      <c r="BE166" s="259">
        <f>IF(U166="základní",N166,0)</f>
        <v>0</v>
      </c>
      <c r="BF166" s="259">
        <f>IF(U166="snížená",N166,0)</f>
        <v>0</v>
      </c>
      <c r="BG166" s="259">
        <f>IF(U166="zákl. přenesená",N166,0)</f>
        <v>0</v>
      </c>
      <c r="BH166" s="259">
        <f>IF(U166="sníž. přenesená",N166,0)</f>
        <v>0</v>
      </c>
      <c r="BI166" s="259">
        <f>IF(U166="nulová",N166,0)</f>
        <v>0</v>
      </c>
      <c r="BJ166" s="172" t="s">
        <v>16</v>
      </c>
      <c r="BK166" s="259">
        <f>ROUND(L166*K166,2)</f>
        <v>0</v>
      </c>
      <c r="BL166" s="172" t="s">
        <v>132</v>
      </c>
      <c r="BM166" s="172" t="s">
        <v>5533</v>
      </c>
    </row>
    <row r="167" spans="2:65" s="182" customFormat="1" ht="25.5" customHeight="1">
      <c r="B167" s="183"/>
      <c r="C167" s="151" t="s">
        <v>430</v>
      </c>
      <c r="D167" s="151" t="s">
        <v>118</v>
      </c>
      <c r="E167" s="152" t="s">
        <v>5534</v>
      </c>
      <c r="F167" s="341" t="s">
        <v>5535</v>
      </c>
      <c r="G167" s="341"/>
      <c r="H167" s="341"/>
      <c r="I167" s="341"/>
      <c r="J167" s="153" t="s">
        <v>238</v>
      </c>
      <c r="K167" s="154">
        <v>1</v>
      </c>
      <c r="L167" s="342"/>
      <c r="M167" s="342"/>
      <c r="N167" s="343">
        <f t="shared" si="1"/>
        <v>0</v>
      </c>
      <c r="O167" s="343"/>
      <c r="P167" s="343"/>
      <c r="Q167" s="343"/>
      <c r="R167" s="186"/>
      <c r="T167" s="254" t="s">
        <v>5</v>
      </c>
      <c r="U167" s="255" t="s">
        <v>36</v>
      </c>
      <c r="V167" s="256"/>
      <c r="W167" s="257">
        <f>V167*K167</f>
        <v>0</v>
      </c>
      <c r="X167" s="257">
        <v>0.00147675</v>
      </c>
      <c r="Y167" s="257">
        <f>X167*K167</f>
        <v>0.00147675</v>
      </c>
      <c r="Z167" s="257">
        <v>0</v>
      </c>
      <c r="AA167" s="258">
        <f>Z167*K167</f>
        <v>0</v>
      </c>
      <c r="AR167" s="172" t="s">
        <v>132</v>
      </c>
      <c r="AT167" s="172" t="s">
        <v>118</v>
      </c>
      <c r="AU167" s="172" t="s">
        <v>93</v>
      </c>
      <c r="AY167" s="172" t="s">
        <v>117</v>
      </c>
      <c r="BE167" s="259">
        <f>IF(U167="základní",N167,0)</f>
        <v>0</v>
      </c>
      <c r="BF167" s="259">
        <f>IF(U167="snížená",N167,0)</f>
        <v>0</v>
      </c>
      <c r="BG167" s="259">
        <f>IF(U167="zákl. přenesená",N167,0)</f>
        <v>0</v>
      </c>
      <c r="BH167" s="259">
        <f>IF(U167="sníž. přenesená",N167,0)</f>
        <v>0</v>
      </c>
      <c r="BI167" s="259">
        <f>IF(U167="nulová",N167,0)</f>
        <v>0</v>
      </c>
      <c r="BJ167" s="172" t="s">
        <v>16</v>
      </c>
      <c r="BK167" s="259">
        <f>ROUND(L167*K167,2)</f>
        <v>0</v>
      </c>
      <c r="BL167" s="172" t="s">
        <v>132</v>
      </c>
      <c r="BM167" s="172" t="s">
        <v>5536</v>
      </c>
    </row>
    <row r="168" spans="2:65" s="182" customFormat="1" ht="25.5" customHeight="1">
      <c r="B168" s="183"/>
      <c r="C168" s="151" t="s">
        <v>434</v>
      </c>
      <c r="D168" s="151" t="s">
        <v>118</v>
      </c>
      <c r="E168" s="152" t="s">
        <v>5537</v>
      </c>
      <c r="F168" s="341" t="s">
        <v>5538</v>
      </c>
      <c r="G168" s="341"/>
      <c r="H168" s="341"/>
      <c r="I168" s="341"/>
      <c r="J168" s="153" t="s">
        <v>238</v>
      </c>
      <c r="K168" s="154">
        <v>1</v>
      </c>
      <c r="L168" s="342"/>
      <c r="M168" s="342"/>
      <c r="N168" s="343">
        <f t="shared" si="1"/>
        <v>0</v>
      </c>
      <c r="O168" s="343"/>
      <c r="P168" s="343"/>
      <c r="Q168" s="343"/>
      <c r="R168" s="186"/>
      <c r="T168" s="254" t="s">
        <v>5</v>
      </c>
      <c r="U168" s="255" t="s">
        <v>36</v>
      </c>
      <c r="V168" s="256"/>
      <c r="W168" s="257">
        <f>V168*K168</f>
        <v>0</v>
      </c>
      <c r="X168" s="257">
        <v>0.00188587</v>
      </c>
      <c r="Y168" s="257">
        <f>X168*K168</f>
        <v>0.00188587</v>
      </c>
      <c r="Z168" s="257">
        <v>0</v>
      </c>
      <c r="AA168" s="258">
        <f>Z168*K168</f>
        <v>0</v>
      </c>
      <c r="AR168" s="172" t="s">
        <v>132</v>
      </c>
      <c r="AT168" s="172" t="s">
        <v>118</v>
      </c>
      <c r="AU168" s="172" t="s">
        <v>93</v>
      </c>
      <c r="AY168" s="172" t="s">
        <v>117</v>
      </c>
      <c r="BE168" s="259">
        <f>IF(U168="základní",N168,0)</f>
        <v>0</v>
      </c>
      <c r="BF168" s="259">
        <f>IF(U168="snížená",N168,0)</f>
        <v>0</v>
      </c>
      <c r="BG168" s="259">
        <f>IF(U168="zákl. přenesená",N168,0)</f>
        <v>0</v>
      </c>
      <c r="BH168" s="259">
        <f>IF(U168="sníž. přenesená",N168,0)</f>
        <v>0</v>
      </c>
      <c r="BI168" s="259">
        <f>IF(U168="nulová",N168,0)</f>
        <v>0</v>
      </c>
      <c r="BJ168" s="172" t="s">
        <v>16</v>
      </c>
      <c r="BK168" s="259">
        <f>ROUND(L168*K168,2)</f>
        <v>0</v>
      </c>
      <c r="BL168" s="172" t="s">
        <v>132</v>
      </c>
      <c r="BM168" s="172" t="s">
        <v>5539</v>
      </c>
    </row>
    <row r="169" spans="2:65" s="182" customFormat="1" ht="25.5" customHeight="1">
      <c r="B169" s="183"/>
      <c r="C169" s="151" t="s">
        <v>438</v>
      </c>
      <c r="D169" s="151" t="s">
        <v>118</v>
      </c>
      <c r="E169" s="152" t="s">
        <v>5540</v>
      </c>
      <c r="F169" s="341" t="s">
        <v>5541</v>
      </c>
      <c r="G169" s="341"/>
      <c r="H169" s="341"/>
      <c r="I169" s="341"/>
      <c r="J169" s="153" t="s">
        <v>238</v>
      </c>
      <c r="K169" s="154">
        <v>1</v>
      </c>
      <c r="L169" s="342"/>
      <c r="M169" s="342"/>
      <c r="N169" s="343">
        <f t="shared" si="1"/>
        <v>0</v>
      </c>
      <c r="O169" s="343"/>
      <c r="P169" s="343"/>
      <c r="Q169" s="343"/>
      <c r="R169" s="186"/>
      <c r="T169" s="254" t="s">
        <v>5</v>
      </c>
      <c r="U169" s="255" t="s">
        <v>36</v>
      </c>
      <c r="V169" s="256"/>
      <c r="W169" s="257">
        <f>V169*K169</f>
        <v>0</v>
      </c>
      <c r="X169" s="257">
        <v>0.00284451</v>
      </c>
      <c r="Y169" s="257">
        <f>X169*K169</f>
        <v>0.00284451</v>
      </c>
      <c r="Z169" s="257">
        <v>0</v>
      </c>
      <c r="AA169" s="258">
        <f>Z169*K169</f>
        <v>0</v>
      </c>
      <c r="AR169" s="172" t="s">
        <v>132</v>
      </c>
      <c r="AT169" s="172" t="s">
        <v>118</v>
      </c>
      <c r="AU169" s="172" t="s">
        <v>93</v>
      </c>
      <c r="AY169" s="172" t="s">
        <v>117</v>
      </c>
      <c r="BE169" s="259">
        <f>IF(U169="základní",N169,0)</f>
        <v>0</v>
      </c>
      <c r="BF169" s="259">
        <f>IF(U169="snížená",N169,0)</f>
        <v>0</v>
      </c>
      <c r="BG169" s="259">
        <f>IF(U169="zákl. přenesená",N169,0)</f>
        <v>0</v>
      </c>
      <c r="BH169" s="259">
        <f>IF(U169="sníž. přenesená",N169,0)</f>
        <v>0</v>
      </c>
      <c r="BI169" s="259">
        <f>IF(U169="nulová",N169,0)</f>
        <v>0</v>
      </c>
      <c r="BJ169" s="172" t="s">
        <v>16</v>
      </c>
      <c r="BK169" s="259">
        <f>ROUND(L169*K169,2)</f>
        <v>0</v>
      </c>
      <c r="BL169" s="172" t="s">
        <v>132</v>
      </c>
      <c r="BM169" s="172" t="s">
        <v>5542</v>
      </c>
    </row>
    <row r="170" spans="2:65" s="182" customFormat="1" ht="25.5" customHeight="1">
      <c r="B170" s="183"/>
      <c r="C170" s="151" t="s">
        <v>442</v>
      </c>
      <c r="D170" s="151" t="s">
        <v>118</v>
      </c>
      <c r="E170" s="152" t="s">
        <v>5543</v>
      </c>
      <c r="F170" s="341" t="s">
        <v>5544</v>
      </c>
      <c r="G170" s="341"/>
      <c r="H170" s="341"/>
      <c r="I170" s="341"/>
      <c r="J170" s="153" t="s">
        <v>238</v>
      </c>
      <c r="K170" s="154">
        <v>1</v>
      </c>
      <c r="L170" s="342"/>
      <c r="M170" s="342"/>
      <c r="N170" s="343">
        <f t="shared" si="1"/>
        <v>0</v>
      </c>
      <c r="O170" s="343"/>
      <c r="P170" s="343"/>
      <c r="Q170" s="343"/>
      <c r="R170" s="186"/>
      <c r="T170" s="254" t="s">
        <v>5</v>
      </c>
      <c r="U170" s="255" t="s">
        <v>36</v>
      </c>
      <c r="V170" s="256"/>
      <c r="W170" s="257">
        <f>V170*K170</f>
        <v>0</v>
      </c>
      <c r="X170" s="257">
        <v>0.00366932</v>
      </c>
      <c r="Y170" s="257">
        <f>X170*K170</f>
        <v>0.00366932</v>
      </c>
      <c r="Z170" s="257">
        <v>0</v>
      </c>
      <c r="AA170" s="258">
        <f>Z170*K170</f>
        <v>0</v>
      </c>
      <c r="AR170" s="172" t="s">
        <v>132</v>
      </c>
      <c r="AT170" s="172" t="s">
        <v>118</v>
      </c>
      <c r="AU170" s="172" t="s">
        <v>93</v>
      </c>
      <c r="AY170" s="172" t="s">
        <v>117</v>
      </c>
      <c r="BE170" s="259">
        <f>IF(U170="základní",N170,0)</f>
        <v>0</v>
      </c>
      <c r="BF170" s="259">
        <f>IF(U170="snížená",N170,0)</f>
        <v>0</v>
      </c>
      <c r="BG170" s="259">
        <f>IF(U170="zákl. přenesená",N170,0)</f>
        <v>0</v>
      </c>
      <c r="BH170" s="259">
        <f>IF(U170="sníž. přenesená",N170,0)</f>
        <v>0</v>
      </c>
      <c r="BI170" s="259">
        <f>IF(U170="nulová",N170,0)</f>
        <v>0</v>
      </c>
      <c r="BJ170" s="172" t="s">
        <v>16</v>
      </c>
      <c r="BK170" s="259">
        <f>ROUND(L170*K170,2)</f>
        <v>0</v>
      </c>
      <c r="BL170" s="172" t="s">
        <v>132</v>
      </c>
      <c r="BM170" s="172" t="s">
        <v>5545</v>
      </c>
    </row>
    <row r="171" spans="2:65" s="182" customFormat="1" ht="25.5" customHeight="1">
      <c r="B171" s="183"/>
      <c r="C171" s="151" t="s">
        <v>446</v>
      </c>
      <c r="D171" s="151" t="s">
        <v>118</v>
      </c>
      <c r="E171" s="152" t="s">
        <v>5546</v>
      </c>
      <c r="F171" s="341" t="s">
        <v>5547</v>
      </c>
      <c r="G171" s="341"/>
      <c r="H171" s="341"/>
      <c r="I171" s="341"/>
      <c r="J171" s="153" t="s">
        <v>238</v>
      </c>
      <c r="K171" s="154">
        <v>1</v>
      </c>
      <c r="L171" s="342"/>
      <c r="M171" s="342"/>
      <c r="N171" s="343">
        <f t="shared" si="1"/>
        <v>0</v>
      </c>
      <c r="O171" s="343"/>
      <c r="P171" s="343"/>
      <c r="Q171" s="343"/>
      <c r="R171" s="186"/>
      <c r="T171" s="254" t="s">
        <v>5</v>
      </c>
      <c r="U171" s="255" t="s">
        <v>36</v>
      </c>
      <c r="V171" s="256"/>
      <c r="W171" s="257">
        <f>V171*K171</f>
        <v>0</v>
      </c>
      <c r="X171" s="257">
        <v>0.00116783</v>
      </c>
      <c r="Y171" s="257">
        <f>X171*K171</f>
        <v>0.00116783</v>
      </c>
      <c r="Z171" s="257">
        <v>0</v>
      </c>
      <c r="AA171" s="258">
        <f>Z171*K171</f>
        <v>0</v>
      </c>
      <c r="AR171" s="172" t="s">
        <v>132</v>
      </c>
      <c r="AT171" s="172" t="s">
        <v>118</v>
      </c>
      <c r="AU171" s="172" t="s">
        <v>93</v>
      </c>
      <c r="AY171" s="172" t="s">
        <v>117</v>
      </c>
      <c r="BE171" s="259">
        <f>IF(U171="základní",N171,0)</f>
        <v>0</v>
      </c>
      <c r="BF171" s="259">
        <f>IF(U171="snížená",N171,0)</f>
        <v>0</v>
      </c>
      <c r="BG171" s="259">
        <f>IF(U171="zákl. přenesená",N171,0)</f>
        <v>0</v>
      </c>
      <c r="BH171" s="259">
        <f>IF(U171="sníž. přenesená",N171,0)</f>
        <v>0</v>
      </c>
      <c r="BI171" s="259">
        <f>IF(U171="nulová",N171,0)</f>
        <v>0</v>
      </c>
      <c r="BJ171" s="172" t="s">
        <v>16</v>
      </c>
      <c r="BK171" s="259">
        <f>ROUND(L171*K171,2)</f>
        <v>0</v>
      </c>
      <c r="BL171" s="172" t="s">
        <v>132</v>
      </c>
      <c r="BM171" s="172" t="s">
        <v>5548</v>
      </c>
    </row>
    <row r="172" spans="2:65" s="182" customFormat="1" ht="25.5" customHeight="1">
      <c r="B172" s="183"/>
      <c r="C172" s="151" t="s">
        <v>450</v>
      </c>
      <c r="D172" s="151" t="s">
        <v>118</v>
      </c>
      <c r="E172" s="152" t="s">
        <v>5549</v>
      </c>
      <c r="F172" s="341" t="s">
        <v>5550</v>
      </c>
      <c r="G172" s="341"/>
      <c r="H172" s="341"/>
      <c r="I172" s="341"/>
      <c r="J172" s="153" t="s">
        <v>238</v>
      </c>
      <c r="K172" s="154">
        <v>1</v>
      </c>
      <c r="L172" s="342"/>
      <c r="M172" s="342"/>
      <c r="N172" s="343">
        <f t="shared" si="1"/>
        <v>0</v>
      </c>
      <c r="O172" s="343"/>
      <c r="P172" s="343"/>
      <c r="Q172" s="343"/>
      <c r="R172" s="186"/>
      <c r="T172" s="254" t="s">
        <v>5</v>
      </c>
      <c r="U172" s="255" t="s">
        <v>36</v>
      </c>
      <c r="V172" s="256"/>
      <c r="W172" s="257">
        <f>V172*K172</f>
        <v>0</v>
      </c>
      <c r="X172" s="257">
        <v>0.00157653</v>
      </c>
      <c r="Y172" s="257">
        <f>X172*K172</f>
        <v>0.00157653</v>
      </c>
      <c r="Z172" s="257">
        <v>0</v>
      </c>
      <c r="AA172" s="258">
        <f>Z172*K172</f>
        <v>0</v>
      </c>
      <c r="AR172" s="172" t="s">
        <v>132</v>
      </c>
      <c r="AT172" s="172" t="s">
        <v>118</v>
      </c>
      <c r="AU172" s="172" t="s">
        <v>93</v>
      </c>
      <c r="AY172" s="172" t="s">
        <v>117</v>
      </c>
      <c r="BE172" s="259">
        <f>IF(U172="základní",N172,0)</f>
        <v>0</v>
      </c>
      <c r="BF172" s="259">
        <f>IF(U172="snížená",N172,0)</f>
        <v>0</v>
      </c>
      <c r="BG172" s="259">
        <f>IF(U172="zákl. přenesená",N172,0)</f>
        <v>0</v>
      </c>
      <c r="BH172" s="259">
        <f>IF(U172="sníž. přenesená",N172,0)</f>
        <v>0</v>
      </c>
      <c r="BI172" s="259">
        <f>IF(U172="nulová",N172,0)</f>
        <v>0</v>
      </c>
      <c r="BJ172" s="172" t="s">
        <v>16</v>
      </c>
      <c r="BK172" s="259">
        <f>ROUND(L172*K172,2)</f>
        <v>0</v>
      </c>
      <c r="BL172" s="172" t="s">
        <v>132</v>
      </c>
      <c r="BM172" s="172" t="s">
        <v>5551</v>
      </c>
    </row>
    <row r="173" spans="2:65" s="182" customFormat="1" ht="25.5" customHeight="1">
      <c r="B173" s="183"/>
      <c r="C173" s="151" t="s">
        <v>454</v>
      </c>
      <c r="D173" s="151" t="s">
        <v>118</v>
      </c>
      <c r="E173" s="152" t="s">
        <v>5552</v>
      </c>
      <c r="F173" s="341" t="s">
        <v>5553</v>
      </c>
      <c r="G173" s="341"/>
      <c r="H173" s="341"/>
      <c r="I173" s="341"/>
      <c r="J173" s="153" t="s">
        <v>238</v>
      </c>
      <c r="K173" s="154">
        <v>1</v>
      </c>
      <c r="L173" s="342"/>
      <c r="M173" s="342"/>
      <c r="N173" s="343">
        <f t="shared" si="1"/>
        <v>0</v>
      </c>
      <c r="O173" s="343"/>
      <c r="P173" s="343"/>
      <c r="Q173" s="343"/>
      <c r="R173" s="186"/>
      <c r="T173" s="254" t="s">
        <v>5</v>
      </c>
      <c r="U173" s="255" t="s">
        <v>36</v>
      </c>
      <c r="V173" s="256"/>
      <c r="W173" s="257">
        <f>V173*K173</f>
        <v>0</v>
      </c>
      <c r="X173" s="257">
        <v>0.00199413</v>
      </c>
      <c r="Y173" s="257">
        <f>X173*K173</f>
        <v>0.00199413</v>
      </c>
      <c r="Z173" s="257">
        <v>0</v>
      </c>
      <c r="AA173" s="258">
        <f>Z173*K173</f>
        <v>0</v>
      </c>
      <c r="AR173" s="172" t="s">
        <v>132</v>
      </c>
      <c r="AT173" s="172" t="s">
        <v>118</v>
      </c>
      <c r="AU173" s="172" t="s">
        <v>93</v>
      </c>
      <c r="AY173" s="172" t="s">
        <v>117</v>
      </c>
      <c r="BE173" s="259">
        <f>IF(U173="základní",N173,0)</f>
        <v>0</v>
      </c>
      <c r="BF173" s="259">
        <f>IF(U173="snížená",N173,0)</f>
        <v>0</v>
      </c>
      <c r="BG173" s="259">
        <f>IF(U173="zákl. přenesená",N173,0)</f>
        <v>0</v>
      </c>
      <c r="BH173" s="259">
        <f>IF(U173="sníž. přenesená",N173,0)</f>
        <v>0</v>
      </c>
      <c r="BI173" s="259">
        <f>IF(U173="nulová",N173,0)</f>
        <v>0</v>
      </c>
      <c r="BJ173" s="172" t="s">
        <v>16</v>
      </c>
      <c r="BK173" s="259">
        <f>ROUND(L173*K173,2)</f>
        <v>0</v>
      </c>
      <c r="BL173" s="172" t="s">
        <v>132</v>
      </c>
      <c r="BM173" s="172" t="s">
        <v>5554</v>
      </c>
    </row>
    <row r="174" spans="2:65" s="182" customFormat="1" ht="25.5" customHeight="1">
      <c r="B174" s="183"/>
      <c r="C174" s="151" t="s">
        <v>458</v>
      </c>
      <c r="D174" s="151" t="s">
        <v>118</v>
      </c>
      <c r="E174" s="152" t="s">
        <v>5555</v>
      </c>
      <c r="F174" s="341" t="s">
        <v>5556</v>
      </c>
      <c r="G174" s="341"/>
      <c r="H174" s="341"/>
      <c r="I174" s="341"/>
      <c r="J174" s="153" t="s">
        <v>238</v>
      </c>
      <c r="K174" s="154">
        <v>1</v>
      </c>
      <c r="L174" s="342"/>
      <c r="M174" s="342"/>
      <c r="N174" s="343">
        <f t="shared" si="1"/>
        <v>0</v>
      </c>
      <c r="O174" s="343"/>
      <c r="P174" s="343"/>
      <c r="Q174" s="343"/>
      <c r="R174" s="186"/>
      <c r="T174" s="254" t="s">
        <v>5</v>
      </c>
      <c r="U174" s="255" t="s">
        <v>36</v>
      </c>
      <c r="V174" s="256"/>
      <c r="W174" s="257">
        <f>V174*K174</f>
        <v>0</v>
      </c>
      <c r="X174" s="257">
        <v>0.00295634</v>
      </c>
      <c r="Y174" s="257">
        <f>X174*K174</f>
        <v>0.00295634</v>
      </c>
      <c r="Z174" s="257">
        <v>0</v>
      </c>
      <c r="AA174" s="258">
        <f>Z174*K174</f>
        <v>0</v>
      </c>
      <c r="AR174" s="172" t="s">
        <v>132</v>
      </c>
      <c r="AT174" s="172" t="s">
        <v>118</v>
      </c>
      <c r="AU174" s="172" t="s">
        <v>93</v>
      </c>
      <c r="AY174" s="172" t="s">
        <v>117</v>
      </c>
      <c r="BE174" s="259">
        <f>IF(U174="základní",N174,0)</f>
        <v>0</v>
      </c>
      <c r="BF174" s="259">
        <f>IF(U174="snížená",N174,0)</f>
        <v>0</v>
      </c>
      <c r="BG174" s="259">
        <f>IF(U174="zákl. přenesená",N174,0)</f>
        <v>0</v>
      </c>
      <c r="BH174" s="259">
        <f>IF(U174="sníž. přenesená",N174,0)</f>
        <v>0</v>
      </c>
      <c r="BI174" s="259">
        <f>IF(U174="nulová",N174,0)</f>
        <v>0</v>
      </c>
      <c r="BJ174" s="172" t="s">
        <v>16</v>
      </c>
      <c r="BK174" s="259">
        <f>ROUND(L174*K174,2)</f>
        <v>0</v>
      </c>
      <c r="BL174" s="172" t="s">
        <v>132</v>
      </c>
      <c r="BM174" s="172" t="s">
        <v>5557</v>
      </c>
    </row>
    <row r="175" spans="2:65" s="182" customFormat="1" ht="25.5" customHeight="1">
      <c r="B175" s="183"/>
      <c r="C175" s="151" t="s">
        <v>462</v>
      </c>
      <c r="D175" s="151" t="s">
        <v>118</v>
      </c>
      <c r="E175" s="152" t="s">
        <v>5558</v>
      </c>
      <c r="F175" s="341" t="s">
        <v>5559</v>
      </c>
      <c r="G175" s="341"/>
      <c r="H175" s="341"/>
      <c r="I175" s="341"/>
      <c r="J175" s="153" t="s">
        <v>238</v>
      </c>
      <c r="K175" s="154">
        <v>1</v>
      </c>
      <c r="L175" s="342"/>
      <c r="M175" s="342"/>
      <c r="N175" s="343">
        <f t="shared" si="1"/>
        <v>0</v>
      </c>
      <c r="O175" s="343"/>
      <c r="P175" s="343"/>
      <c r="Q175" s="343"/>
      <c r="R175" s="186"/>
      <c r="T175" s="254" t="s">
        <v>5</v>
      </c>
      <c r="U175" s="255" t="s">
        <v>36</v>
      </c>
      <c r="V175" s="256"/>
      <c r="W175" s="257">
        <f>V175*K175</f>
        <v>0</v>
      </c>
      <c r="X175" s="257">
        <v>3.8E-05</v>
      </c>
      <c r="Y175" s="257">
        <f>X175*K175</f>
        <v>3.8E-05</v>
      </c>
      <c r="Z175" s="257">
        <v>0.00254</v>
      </c>
      <c r="AA175" s="258">
        <f>Z175*K175</f>
        <v>0.00254</v>
      </c>
      <c r="AR175" s="172" t="s">
        <v>132</v>
      </c>
      <c r="AT175" s="172" t="s">
        <v>118</v>
      </c>
      <c r="AU175" s="172" t="s">
        <v>93</v>
      </c>
      <c r="AY175" s="172" t="s">
        <v>117</v>
      </c>
      <c r="BE175" s="259">
        <f>IF(U175="základní",N175,0)</f>
        <v>0</v>
      </c>
      <c r="BF175" s="259">
        <f>IF(U175="snížená",N175,0)</f>
        <v>0</v>
      </c>
      <c r="BG175" s="259">
        <f>IF(U175="zákl. přenesená",N175,0)</f>
        <v>0</v>
      </c>
      <c r="BH175" s="259">
        <f>IF(U175="sníž. přenesená",N175,0)</f>
        <v>0</v>
      </c>
      <c r="BI175" s="259">
        <f>IF(U175="nulová",N175,0)</f>
        <v>0</v>
      </c>
      <c r="BJ175" s="172" t="s">
        <v>16</v>
      </c>
      <c r="BK175" s="259">
        <f>ROUND(L175*K175,2)</f>
        <v>0</v>
      </c>
      <c r="BL175" s="172" t="s">
        <v>132</v>
      </c>
      <c r="BM175" s="172" t="s">
        <v>5560</v>
      </c>
    </row>
    <row r="176" spans="2:65" s="182" customFormat="1" ht="25.5" customHeight="1">
      <c r="B176" s="183"/>
      <c r="C176" s="151" t="s">
        <v>466</v>
      </c>
      <c r="D176" s="151" t="s">
        <v>118</v>
      </c>
      <c r="E176" s="152" t="s">
        <v>5561</v>
      </c>
      <c r="F176" s="341" t="s">
        <v>5562</v>
      </c>
      <c r="G176" s="341"/>
      <c r="H176" s="341"/>
      <c r="I176" s="341"/>
      <c r="J176" s="153" t="s">
        <v>238</v>
      </c>
      <c r="K176" s="154">
        <v>1</v>
      </c>
      <c r="L176" s="342"/>
      <c r="M176" s="342"/>
      <c r="N176" s="343">
        <f t="shared" si="1"/>
        <v>0</v>
      </c>
      <c r="O176" s="343"/>
      <c r="P176" s="343"/>
      <c r="Q176" s="343"/>
      <c r="R176" s="186"/>
      <c r="T176" s="254" t="s">
        <v>5</v>
      </c>
      <c r="U176" s="255" t="s">
        <v>36</v>
      </c>
      <c r="V176" s="256"/>
      <c r="W176" s="257">
        <f>V176*K176</f>
        <v>0</v>
      </c>
      <c r="X176" s="257">
        <v>5.2E-05</v>
      </c>
      <c r="Y176" s="257">
        <f>X176*K176</f>
        <v>5.2E-05</v>
      </c>
      <c r="Z176" s="257">
        <v>0.00473</v>
      </c>
      <c r="AA176" s="258">
        <f>Z176*K176</f>
        <v>0.00473</v>
      </c>
      <c r="AR176" s="172" t="s">
        <v>132</v>
      </c>
      <c r="AT176" s="172" t="s">
        <v>118</v>
      </c>
      <c r="AU176" s="172" t="s">
        <v>93</v>
      </c>
      <c r="AY176" s="172" t="s">
        <v>117</v>
      </c>
      <c r="BE176" s="259">
        <f>IF(U176="základní",N176,0)</f>
        <v>0</v>
      </c>
      <c r="BF176" s="259">
        <f>IF(U176="snížená",N176,0)</f>
        <v>0</v>
      </c>
      <c r="BG176" s="259">
        <f>IF(U176="zákl. přenesená",N176,0)</f>
        <v>0</v>
      </c>
      <c r="BH176" s="259">
        <f>IF(U176="sníž. přenesená",N176,0)</f>
        <v>0</v>
      </c>
      <c r="BI176" s="259">
        <f>IF(U176="nulová",N176,0)</f>
        <v>0</v>
      </c>
      <c r="BJ176" s="172" t="s">
        <v>16</v>
      </c>
      <c r="BK176" s="259">
        <f>ROUND(L176*K176,2)</f>
        <v>0</v>
      </c>
      <c r="BL176" s="172" t="s">
        <v>132</v>
      </c>
      <c r="BM176" s="172" t="s">
        <v>5563</v>
      </c>
    </row>
    <row r="177" spans="2:65" s="182" customFormat="1" ht="25.5" customHeight="1">
      <c r="B177" s="183"/>
      <c r="C177" s="151" t="s">
        <v>470</v>
      </c>
      <c r="D177" s="151" t="s">
        <v>118</v>
      </c>
      <c r="E177" s="152" t="s">
        <v>5564</v>
      </c>
      <c r="F177" s="341" t="s">
        <v>5565</v>
      </c>
      <c r="G177" s="341"/>
      <c r="H177" s="341"/>
      <c r="I177" s="341"/>
      <c r="J177" s="153" t="s">
        <v>238</v>
      </c>
      <c r="K177" s="154">
        <v>1</v>
      </c>
      <c r="L177" s="342"/>
      <c r="M177" s="342"/>
      <c r="N177" s="343">
        <f t="shared" si="1"/>
        <v>0</v>
      </c>
      <c r="O177" s="343"/>
      <c r="P177" s="343"/>
      <c r="Q177" s="343"/>
      <c r="R177" s="186"/>
      <c r="T177" s="254" t="s">
        <v>5</v>
      </c>
      <c r="U177" s="255" t="s">
        <v>36</v>
      </c>
      <c r="V177" s="256"/>
      <c r="W177" s="257">
        <f>V177*K177</f>
        <v>0</v>
      </c>
      <c r="X177" s="257">
        <v>6.2E-05</v>
      </c>
      <c r="Y177" s="257">
        <f>X177*K177</f>
        <v>6.2E-05</v>
      </c>
      <c r="Z177" s="257">
        <v>0.00841</v>
      </c>
      <c r="AA177" s="258">
        <f>Z177*K177</f>
        <v>0.00841</v>
      </c>
      <c r="AR177" s="172" t="s">
        <v>132</v>
      </c>
      <c r="AT177" s="172" t="s">
        <v>118</v>
      </c>
      <c r="AU177" s="172" t="s">
        <v>93</v>
      </c>
      <c r="AY177" s="172" t="s">
        <v>117</v>
      </c>
      <c r="BE177" s="259">
        <f>IF(U177="základní",N177,0)</f>
        <v>0</v>
      </c>
      <c r="BF177" s="259">
        <f>IF(U177="snížená",N177,0)</f>
        <v>0</v>
      </c>
      <c r="BG177" s="259">
        <f>IF(U177="zákl. přenesená",N177,0)</f>
        <v>0</v>
      </c>
      <c r="BH177" s="259">
        <f>IF(U177="sníž. přenesená",N177,0)</f>
        <v>0</v>
      </c>
      <c r="BI177" s="259">
        <f>IF(U177="nulová",N177,0)</f>
        <v>0</v>
      </c>
      <c r="BJ177" s="172" t="s">
        <v>16</v>
      </c>
      <c r="BK177" s="259">
        <f>ROUND(L177*K177,2)</f>
        <v>0</v>
      </c>
      <c r="BL177" s="172" t="s">
        <v>132</v>
      </c>
      <c r="BM177" s="172" t="s">
        <v>5566</v>
      </c>
    </row>
    <row r="178" spans="2:65" s="182" customFormat="1" ht="25.5" customHeight="1">
      <c r="B178" s="183"/>
      <c r="C178" s="151" t="s">
        <v>474</v>
      </c>
      <c r="D178" s="151" t="s">
        <v>118</v>
      </c>
      <c r="E178" s="152" t="s">
        <v>5567</v>
      </c>
      <c r="F178" s="341" t="s">
        <v>5568</v>
      </c>
      <c r="G178" s="341"/>
      <c r="H178" s="341"/>
      <c r="I178" s="341"/>
      <c r="J178" s="153" t="s">
        <v>238</v>
      </c>
      <c r="K178" s="154">
        <v>1</v>
      </c>
      <c r="L178" s="342"/>
      <c r="M178" s="342"/>
      <c r="N178" s="343">
        <f t="shared" si="1"/>
        <v>0</v>
      </c>
      <c r="O178" s="343"/>
      <c r="P178" s="343"/>
      <c r="Q178" s="343"/>
      <c r="R178" s="186"/>
      <c r="T178" s="254" t="s">
        <v>5</v>
      </c>
      <c r="U178" s="255" t="s">
        <v>36</v>
      </c>
      <c r="V178" s="256"/>
      <c r="W178" s="257">
        <f>V178*K178</f>
        <v>0</v>
      </c>
      <c r="X178" s="257">
        <v>0.0001</v>
      </c>
      <c r="Y178" s="257">
        <f>X178*K178</f>
        <v>0.0001</v>
      </c>
      <c r="Z178" s="257">
        <v>0.01384</v>
      </c>
      <c r="AA178" s="258">
        <f>Z178*K178</f>
        <v>0.01384</v>
      </c>
      <c r="AR178" s="172" t="s">
        <v>132</v>
      </c>
      <c r="AT178" s="172" t="s">
        <v>118</v>
      </c>
      <c r="AU178" s="172" t="s">
        <v>93</v>
      </c>
      <c r="AY178" s="172" t="s">
        <v>117</v>
      </c>
      <c r="BE178" s="259">
        <f>IF(U178="základní",N178,0)</f>
        <v>0</v>
      </c>
      <c r="BF178" s="259">
        <f>IF(U178="snížená",N178,0)</f>
        <v>0</v>
      </c>
      <c r="BG178" s="259">
        <f>IF(U178="zákl. přenesená",N178,0)</f>
        <v>0</v>
      </c>
      <c r="BH178" s="259">
        <f>IF(U178="sníž. přenesená",N178,0)</f>
        <v>0</v>
      </c>
      <c r="BI178" s="259">
        <f>IF(U178="nulová",N178,0)</f>
        <v>0</v>
      </c>
      <c r="BJ178" s="172" t="s">
        <v>16</v>
      </c>
      <c r="BK178" s="259">
        <f>ROUND(L178*K178,2)</f>
        <v>0</v>
      </c>
      <c r="BL178" s="172" t="s">
        <v>132</v>
      </c>
      <c r="BM178" s="172" t="s">
        <v>5569</v>
      </c>
    </row>
    <row r="179" spans="2:65" s="182" customFormat="1" ht="25.5" customHeight="1">
      <c r="B179" s="183"/>
      <c r="C179" s="151" t="s">
        <v>478</v>
      </c>
      <c r="D179" s="151" t="s">
        <v>118</v>
      </c>
      <c r="E179" s="152" t="s">
        <v>5570</v>
      </c>
      <c r="F179" s="341" t="s">
        <v>5571</v>
      </c>
      <c r="G179" s="341"/>
      <c r="H179" s="341"/>
      <c r="I179" s="341"/>
      <c r="J179" s="153" t="s">
        <v>238</v>
      </c>
      <c r="K179" s="154">
        <v>1</v>
      </c>
      <c r="L179" s="342"/>
      <c r="M179" s="342"/>
      <c r="N179" s="343">
        <f t="shared" si="1"/>
        <v>0</v>
      </c>
      <c r="O179" s="343"/>
      <c r="P179" s="343"/>
      <c r="Q179" s="343"/>
      <c r="R179" s="186"/>
      <c r="T179" s="254" t="s">
        <v>5</v>
      </c>
      <c r="U179" s="255" t="s">
        <v>36</v>
      </c>
      <c r="V179" s="256"/>
      <c r="W179" s="257">
        <f>V179*K179</f>
        <v>0</v>
      </c>
      <c r="X179" s="257">
        <v>0.000124</v>
      </c>
      <c r="Y179" s="257">
        <f>X179*K179</f>
        <v>0.000124</v>
      </c>
      <c r="Z179" s="257">
        <v>0.02359</v>
      </c>
      <c r="AA179" s="258">
        <f>Z179*K179</f>
        <v>0.02359</v>
      </c>
      <c r="AR179" s="172" t="s">
        <v>132</v>
      </c>
      <c r="AT179" s="172" t="s">
        <v>118</v>
      </c>
      <c r="AU179" s="172" t="s">
        <v>93</v>
      </c>
      <c r="AY179" s="172" t="s">
        <v>117</v>
      </c>
      <c r="BE179" s="259">
        <f>IF(U179="základní",N179,0)</f>
        <v>0</v>
      </c>
      <c r="BF179" s="259">
        <f>IF(U179="snížená",N179,0)</f>
        <v>0</v>
      </c>
      <c r="BG179" s="259">
        <f>IF(U179="zákl. přenesená",N179,0)</f>
        <v>0</v>
      </c>
      <c r="BH179" s="259">
        <f>IF(U179="sníž. přenesená",N179,0)</f>
        <v>0</v>
      </c>
      <c r="BI179" s="259">
        <f>IF(U179="nulová",N179,0)</f>
        <v>0</v>
      </c>
      <c r="BJ179" s="172" t="s">
        <v>16</v>
      </c>
      <c r="BK179" s="259">
        <f>ROUND(L179*K179,2)</f>
        <v>0</v>
      </c>
      <c r="BL179" s="172" t="s">
        <v>132</v>
      </c>
      <c r="BM179" s="172" t="s">
        <v>5572</v>
      </c>
    </row>
    <row r="180" spans="2:65" s="182" customFormat="1" ht="25.5" customHeight="1">
      <c r="B180" s="183"/>
      <c r="C180" s="151" t="s">
        <v>482</v>
      </c>
      <c r="D180" s="151" t="s">
        <v>118</v>
      </c>
      <c r="E180" s="152" t="s">
        <v>5573</v>
      </c>
      <c r="F180" s="341" t="s">
        <v>5574</v>
      </c>
      <c r="G180" s="341"/>
      <c r="H180" s="341"/>
      <c r="I180" s="341"/>
      <c r="J180" s="153" t="s">
        <v>238</v>
      </c>
      <c r="K180" s="154">
        <v>1</v>
      </c>
      <c r="L180" s="342"/>
      <c r="M180" s="342"/>
      <c r="N180" s="343">
        <f t="shared" si="1"/>
        <v>0</v>
      </c>
      <c r="O180" s="343"/>
      <c r="P180" s="343"/>
      <c r="Q180" s="343"/>
      <c r="R180" s="186"/>
      <c r="T180" s="254" t="s">
        <v>5</v>
      </c>
      <c r="U180" s="255" t="s">
        <v>36</v>
      </c>
      <c r="V180" s="256"/>
      <c r="W180" s="257">
        <f>V180*K180</f>
        <v>0</v>
      </c>
      <c r="X180" s="257">
        <v>0.000148</v>
      </c>
      <c r="Y180" s="257">
        <f>X180*K180</f>
        <v>0.000148</v>
      </c>
      <c r="Z180" s="257">
        <v>0.03956</v>
      </c>
      <c r="AA180" s="258">
        <f>Z180*K180</f>
        <v>0.03956</v>
      </c>
      <c r="AR180" s="172" t="s">
        <v>132</v>
      </c>
      <c r="AT180" s="172" t="s">
        <v>118</v>
      </c>
      <c r="AU180" s="172" t="s">
        <v>93</v>
      </c>
      <c r="AY180" s="172" t="s">
        <v>117</v>
      </c>
      <c r="BE180" s="259">
        <f>IF(U180="základní",N180,0)</f>
        <v>0</v>
      </c>
      <c r="BF180" s="259">
        <f>IF(U180="snížená",N180,0)</f>
        <v>0</v>
      </c>
      <c r="BG180" s="259">
        <f>IF(U180="zákl. přenesená",N180,0)</f>
        <v>0</v>
      </c>
      <c r="BH180" s="259">
        <f>IF(U180="sníž. přenesená",N180,0)</f>
        <v>0</v>
      </c>
      <c r="BI180" s="259">
        <f>IF(U180="nulová",N180,0)</f>
        <v>0</v>
      </c>
      <c r="BJ180" s="172" t="s">
        <v>16</v>
      </c>
      <c r="BK180" s="259">
        <f>ROUND(L180*K180,2)</f>
        <v>0</v>
      </c>
      <c r="BL180" s="172" t="s">
        <v>132</v>
      </c>
      <c r="BM180" s="172" t="s">
        <v>5575</v>
      </c>
    </row>
    <row r="181" spans="2:65" s="182" customFormat="1" ht="16.5" customHeight="1">
      <c r="B181" s="183"/>
      <c r="C181" s="151" t="s">
        <v>486</v>
      </c>
      <c r="D181" s="151" t="s">
        <v>118</v>
      </c>
      <c r="E181" s="152" t="s">
        <v>5576</v>
      </c>
      <c r="F181" s="341" t="s">
        <v>5577</v>
      </c>
      <c r="G181" s="341"/>
      <c r="H181" s="341"/>
      <c r="I181" s="341"/>
      <c r="J181" s="153" t="s">
        <v>142</v>
      </c>
      <c r="K181" s="154">
        <v>1</v>
      </c>
      <c r="L181" s="342"/>
      <c r="M181" s="342"/>
      <c r="N181" s="343">
        <f t="shared" si="1"/>
        <v>0</v>
      </c>
      <c r="O181" s="343"/>
      <c r="P181" s="343"/>
      <c r="Q181" s="343"/>
      <c r="R181" s="186"/>
      <c r="T181" s="254" t="s">
        <v>5</v>
      </c>
      <c r="U181" s="255" t="s">
        <v>36</v>
      </c>
      <c r="V181" s="256"/>
      <c r="W181" s="257">
        <f>V181*K181</f>
        <v>0</v>
      </c>
      <c r="X181" s="257">
        <v>3.8E-05</v>
      </c>
      <c r="Y181" s="257">
        <f>X181*K181</f>
        <v>3.8E-05</v>
      </c>
      <c r="Z181" s="257">
        <v>0.00705</v>
      </c>
      <c r="AA181" s="258">
        <f>Z181*K181</f>
        <v>0.00705</v>
      </c>
      <c r="AR181" s="172" t="s">
        <v>132</v>
      </c>
      <c r="AT181" s="172" t="s">
        <v>118</v>
      </c>
      <c r="AU181" s="172" t="s">
        <v>93</v>
      </c>
      <c r="AY181" s="172" t="s">
        <v>117</v>
      </c>
      <c r="BE181" s="259">
        <f>IF(U181="základní",N181,0)</f>
        <v>0</v>
      </c>
      <c r="BF181" s="259">
        <f>IF(U181="snížená",N181,0)</f>
        <v>0</v>
      </c>
      <c r="BG181" s="259">
        <f>IF(U181="zákl. přenesená",N181,0)</f>
        <v>0</v>
      </c>
      <c r="BH181" s="259">
        <f>IF(U181="sníž. přenesená",N181,0)</f>
        <v>0</v>
      </c>
      <c r="BI181" s="259">
        <f>IF(U181="nulová",N181,0)</f>
        <v>0</v>
      </c>
      <c r="BJ181" s="172" t="s">
        <v>16</v>
      </c>
      <c r="BK181" s="259">
        <f>ROUND(L181*K181,2)</f>
        <v>0</v>
      </c>
      <c r="BL181" s="172" t="s">
        <v>132</v>
      </c>
      <c r="BM181" s="172" t="s">
        <v>5578</v>
      </c>
    </row>
    <row r="182" spans="2:65" s="182" customFormat="1" ht="16.5" customHeight="1">
      <c r="B182" s="183"/>
      <c r="C182" s="151" t="s">
        <v>490</v>
      </c>
      <c r="D182" s="151" t="s">
        <v>118</v>
      </c>
      <c r="E182" s="152" t="s">
        <v>5579</v>
      </c>
      <c r="F182" s="341" t="s">
        <v>5580</v>
      </c>
      <c r="G182" s="341"/>
      <c r="H182" s="341"/>
      <c r="I182" s="341"/>
      <c r="J182" s="153" t="s">
        <v>142</v>
      </c>
      <c r="K182" s="154">
        <v>1</v>
      </c>
      <c r="L182" s="342"/>
      <c r="M182" s="342"/>
      <c r="N182" s="343">
        <f t="shared" si="1"/>
        <v>0</v>
      </c>
      <c r="O182" s="343"/>
      <c r="P182" s="343"/>
      <c r="Q182" s="343"/>
      <c r="R182" s="186"/>
      <c r="T182" s="254" t="s">
        <v>5</v>
      </c>
      <c r="U182" s="255" t="s">
        <v>36</v>
      </c>
      <c r="V182" s="256"/>
      <c r="W182" s="257">
        <f>V182*K182</f>
        <v>0</v>
      </c>
      <c r="X182" s="257">
        <v>3.8E-05</v>
      </c>
      <c r="Y182" s="257">
        <f>X182*K182</f>
        <v>3.8E-05</v>
      </c>
      <c r="Z182" s="257">
        <v>0.00755</v>
      </c>
      <c r="AA182" s="258">
        <f>Z182*K182</f>
        <v>0.00755</v>
      </c>
      <c r="AR182" s="172" t="s">
        <v>132</v>
      </c>
      <c r="AT182" s="172" t="s">
        <v>118</v>
      </c>
      <c r="AU182" s="172" t="s">
        <v>93</v>
      </c>
      <c r="AY182" s="172" t="s">
        <v>117</v>
      </c>
      <c r="BE182" s="259">
        <f>IF(U182="základní",N182,0)</f>
        <v>0</v>
      </c>
      <c r="BF182" s="259">
        <f>IF(U182="snížená",N182,0)</f>
        <v>0</v>
      </c>
      <c r="BG182" s="259">
        <f>IF(U182="zákl. přenesená",N182,0)</f>
        <v>0</v>
      </c>
      <c r="BH182" s="259">
        <f>IF(U182="sníž. přenesená",N182,0)</f>
        <v>0</v>
      </c>
      <c r="BI182" s="259">
        <f>IF(U182="nulová",N182,0)</f>
        <v>0</v>
      </c>
      <c r="BJ182" s="172" t="s">
        <v>16</v>
      </c>
      <c r="BK182" s="259">
        <f>ROUND(L182*K182,2)</f>
        <v>0</v>
      </c>
      <c r="BL182" s="172" t="s">
        <v>132</v>
      </c>
      <c r="BM182" s="172" t="s">
        <v>5581</v>
      </c>
    </row>
    <row r="183" spans="2:65" s="182" customFormat="1" ht="16.5" customHeight="1">
      <c r="B183" s="183"/>
      <c r="C183" s="151" t="s">
        <v>494</v>
      </c>
      <c r="D183" s="151" t="s">
        <v>118</v>
      </c>
      <c r="E183" s="152" t="s">
        <v>5582</v>
      </c>
      <c r="F183" s="341" t="s">
        <v>5583</v>
      </c>
      <c r="G183" s="341"/>
      <c r="H183" s="341"/>
      <c r="I183" s="341"/>
      <c r="J183" s="153" t="s">
        <v>142</v>
      </c>
      <c r="K183" s="154">
        <v>1</v>
      </c>
      <c r="L183" s="342"/>
      <c r="M183" s="342"/>
      <c r="N183" s="343">
        <f t="shared" si="1"/>
        <v>0</v>
      </c>
      <c r="O183" s="343"/>
      <c r="P183" s="343"/>
      <c r="Q183" s="343"/>
      <c r="R183" s="186"/>
      <c r="T183" s="254" t="s">
        <v>5</v>
      </c>
      <c r="U183" s="255" t="s">
        <v>36</v>
      </c>
      <c r="V183" s="256"/>
      <c r="W183" s="257">
        <f>V183*K183</f>
        <v>0</v>
      </c>
      <c r="X183" s="257">
        <v>3.1E-06</v>
      </c>
      <c r="Y183" s="257">
        <f>X183*K183</f>
        <v>3.1E-06</v>
      </c>
      <c r="Z183" s="257">
        <v>0.00072</v>
      </c>
      <c r="AA183" s="258">
        <f>Z183*K183</f>
        <v>0.00072</v>
      </c>
      <c r="AR183" s="172" t="s">
        <v>132</v>
      </c>
      <c r="AT183" s="172" t="s">
        <v>118</v>
      </c>
      <c r="AU183" s="172" t="s">
        <v>93</v>
      </c>
      <c r="AY183" s="172" t="s">
        <v>117</v>
      </c>
      <c r="BE183" s="259">
        <f>IF(U183="základní",N183,0)</f>
        <v>0</v>
      </c>
      <c r="BF183" s="259">
        <f>IF(U183="snížená",N183,0)</f>
        <v>0</v>
      </c>
      <c r="BG183" s="259">
        <f>IF(U183="zákl. přenesená",N183,0)</f>
        <v>0</v>
      </c>
      <c r="BH183" s="259">
        <f>IF(U183="sníž. přenesená",N183,0)</f>
        <v>0</v>
      </c>
      <c r="BI183" s="259">
        <f>IF(U183="nulová",N183,0)</f>
        <v>0</v>
      </c>
      <c r="BJ183" s="172" t="s">
        <v>16</v>
      </c>
      <c r="BK183" s="259">
        <f>ROUND(L183*K183,2)</f>
        <v>0</v>
      </c>
      <c r="BL183" s="172" t="s">
        <v>132</v>
      </c>
      <c r="BM183" s="172" t="s">
        <v>5584</v>
      </c>
    </row>
    <row r="184" spans="2:65" s="182" customFormat="1" ht="25.5" customHeight="1">
      <c r="B184" s="183"/>
      <c r="C184" s="151" t="s">
        <v>498</v>
      </c>
      <c r="D184" s="151" t="s">
        <v>118</v>
      </c>
      <c r="E184" s="152" t="s">
        <v>5585</v>
      </c>
      <c r="F184" s="341" t="s">
        <v>5586</v>
      </c>
      <c r="G184" s="341"/>
      <c r="H184" s="341"/>
      <c r="I184" s="341"/>
      <c r="J184" s="153" t="s">
        <v>238</v>
      </c>
      <c r="K184" s="154">
        <v>1</v>
      </c>
      <c r="L184" s="342"/>
      <c r="M184" s="342"/>
      <c r="N184" s="343">
        <f t="shared" si="1"/>
        <v>0</v>
      </c>
      <c r="O184" s="343"/>
      <c r="P184" s="343"/>
      <c r="Q184" s="343"/>
      <c r="R184" s="186"/>
      <c r="T184" s="254" t="s">
        <v>5</v>
      </c>
      <c r="U184" s="255" t="s">
        <v>36</v>
      </c>
      <c r="V184" s="256"/>
      <c r="W184" s="257">
        <f>V184*K184</f>
        <v>0</v>
      </c>
      <c r="X184" s="257">
        <v>0.00036543</v>
      </c>
      <c r="Y184" s="257">
        <f>X184*K184</f>
        <v>0.00036543</v>
      </c>
      <c r="Z184" s="257">
        <v>0</v>
      </c>
      <c r="AA184" s="258">
        <f>Z184*K184</f>
        <v>0</v>
      </c>
      <c r="AR184" s="172" t="s">
        <v>132</v>
      </c>
      <c r="AT184" s="172" t="s">
        <v>118</v>
      </c>
      <c r="AU184" s="172" t="s">
        <v>93</v>
      </c>
      <c r="AY184" s="172" t="s">
        <v>117</v>
      </c>
      <c r="BE184" s="259">
        <f>IF(U184="základní",N184,0)</f>
        <v>0</v>
      </c>
      <c r="BF184" s="259">
        <f>IF(U184="snížená",N184,0)</f>
        <v>0</v>
      </c>
      <c r="BG184" s="259">
        <f>IF(U184="zákl. přenesená",N184,0)</f>
        <v>0</v>
      </c>
      <c r="BH184" s="259">
        <f>IF(U184="sníž. přenesená",N184,0)</f>
        <v>0</v>
      </c>
      <c r="BI184" s="259">
        <f>IF(U184="nulová",N184,0)</f>
        <v>0</v>
      </c>
      <c r="BJ184" s="172" t="s">
        <v>16</v>
      </c>
      <c r="BK184" s="259">
        <f>ROUND(L184*K184,2)</f>
        <v>0</v>
      </c>
      <c r="BL184" s="172" t="s">
        <v>132</v>
      </c>
      <c r="BM184" s="172" t="s">
        <v>5587</v>
      </c>
    </row>
    <row r="185" spans="2:65" s="182" customFormat="1" ht="25.5" customHeight="1">
      <c r="B185" s="183"/>
      <c r="C185" s="151" t="s">
        <v>502</v>
      </c>
      <c r="D185" s="151" t="s">
        <v>118</v>
      </c>
      <c r="E185" s="152" t="s">
        <v>5588</v>
      </c>
      <c r="F185" s="341" t="s">
        <v>5589</v>
      </c>
      <c r="G185" s="341"/>
      <c r="H185" s="341"/>
      <c r="I185" s="341"/>
      <c r="J185" s="153" t="s">
        <v>238</v>
      </c>
      <c r="K185" s="154">
        <v>1</v>
      </c>
      <c r="L185" s="342"/>
      <c r="M185" s="342"/>
      <c r="N185" s="343">
        <f t="shared" si="1"/>
        <v>0</v>
      </c>
      <c r="O185" s="343"/>
      <c r="P185" s="343"/>
      <c r="Q185" s="343"/>
      <c r="R185" s="186"/>
      <c r="T185" s="254" t="s">
        <v>5</v>
      </c>
      <c r="U185" s="255" t="s">
        <v>36</v>
      </c>
      <c r="V185" s="256"/>
      <c r="W185" s="257">
        <f>V185*K185</f>
        <v>0</v>
      </c>
      <c r="X185" s="257">
        <v>0.0004528225</v>
      </c>
      <c r="Y185" s="257">
        <f>X185*K185</f>
        <v>0.0004528225</v>
      </c>
      <c r="Z185" s="257">
        <v>0</v>
      </c>
      <c r="AA185" s="258">
        <f>Z185*K185</f>
        <v>0</v>
      </c>
      <c r="AR185" s="172" t="s">
        <v>132</v>
      </c>
      <c r="AT185" s="172" t="s">
        <v>118</v>
      </c>
      <c r="AU185" s="172" t="s">
        <v>93</v>
      </c>
      <c r="AY185" s="172" t="s">
        <v>117</v>
      </c>
      <c r="BE185" s="259">
        <f>IF(U185="základní",N185,0)</f>
        <v>0</v>
      </c>
      <c r="BF185" s="259">
        <f>IF(U185="snížená",N185,0)</f>
        <v>0</v>
      </c>
      <c r="BG185" s="259">
        <f>IF(U185="zákl. přenesená",N185,0)</f>
        <v>0</v>
      </c>
      <c r="BH185" s="259">
        <f>IF(U185="sníž. přenesená",N185,0)</f>
        <v>0</v>
      </c>
      <c r="BI185" s="259">
        <f>IF(U185="nulová",N185,0)</f>
        <v>0</v>
      </c>
      <c r="BJ185" s="172" t="s">
        <v>16</v>
      </c>
      <c r="BK185" s="259">
        <f>ROUND(L185*K185,2)</f>
        <v>0</v>
      </c>
      <c r="BL185" s="172" t="s">
        <v>132</v>
      </c>
      <c r="BM185" s="172" t="s">
        <v>5590</v>
      </c>
    </row>
    <row r="186" spans="2:65" s="182" customFormat="1" ht="25.5" customHeight="1">
      <c r="B186" s="183"/>
      <c r="C186" s="151" t="s">
        <v>506</v>
      </c>
      <c r="D186" s="151" t="s">
        <v>118</v>
      </c>
      <c r="E186" s="152" t="s">
        <v>5591</v>
      </c>
      <c r="F186" s="341" t="s">
        <v>5592</v>
      </c>
      <c r="G186" s="341"/>
      <c r="H186" s="341"/>
      <c r="I186" s="341"/>
      <c r="J186" s="153" t="s">
        <v>238</v>
      </c>
      <c r="K186" s="154">
        <v>1</v>
      </c>
      <c r="L186" s="342"/>
      <c r="M186" s="342"/>
      <c r="N186" s="343">
        <f t="shared" si="1"/>
        <v>0</v>
      </c>
      <c r="O186" s="343"/>
      <c r="P186" s="343"/>
      <c r="Q186" s="343"/>
      <c r="R186" s="186"/>
      <c r="T186" s="254" t="s">
        <v>5</v>
      </c>
      <c r="U186" s="255" t="s">
        <v>36</v>
      </c>
      <c r="V186" s="256"/>
      <c r="W186" s="257">
        <f>V186*K186</f>
        <v>0</v>
      </c>
      <c r="X186" s="257">
        <v>0.0005590825</v>
      </c>
      <c r="Y186" s="257">
        <f>X186*K186</f>
        <v>0.0005590825</v>
      </c>
      <c r="Z186" s="257">
        <v>0</v>
      </c>
      <c r="AA186" s="258">
        <f>Z186*K186</f>
        <v>0</v>
      </c>
      <c r="AR186" s="172" t="s">
        <v>132</v>
      </c>
      <c r="AT186" s="172" t="s">
        <v>118</v>
      </c>
      <c r="AU186" s="172" t="s">
        <v>93</v>
      </c>
      <c r="AY186" s="172" t="s">
        <v>117</v>
      </c>
      <c r="BE186" s="259">
        <f>IF(U186="základní",N186,0)</f>
        <v>0</v>
      </c>
      <c r="BF186" s="259">
        <f>IF(U186="snížená",N186,0)</f>
        <v>0</v>
      </c>
      <c r="BG186" s="259">
        <f>IF(U186="zákl. přenesená",N186,0)</f>
        <v>0</v>
      </c>
      <c r="BH186" s="259">
        <f>IF(U186="sníž. přenesená",N186,0)</f>
        <v>0</v>
      </c>
      <c r="BI186" s="259">
        <f>IF(U186="nulová",N186,0)</f>
        <v>0</v>
      </c>
      <c r="BJ186" s="172" t="s">
        <v>16</v>
      </c>
      <c r="BK186" s="259">
        <f>ROUND(L186*K186,2)</f>
        <v>0</v>
      </c>
      <c r="BL186" s="172" t="s">
        <v>132</v>
      </c>
      <c r="BM186" s="172" t="s">
        <v>5593</v>
      </c>
    </row>
    <row r="187" spans="2:65" s="182" customFormat="1" ht="25.5" customHeight="1">
      <c r="B187" s="183"/>
      <c r="C187" s="151" t="s">
        <v>510</v>
      </c>
      <c r="D187" s="151" t="s">
        <v>118</v>
      </c>
      <c r="E187" s="152" t="s">
        <v>5594</v>
      </c>
      <c r="F187" s="341" t="s">
        <v>5595</v>
      </c>
      <c r="G187" s="341"/>
      <c r="H187" s="341"/>
      <c r="I187" s="341"/>
      <c r="J187" s="153" t="s">
        <v>238</v>
      </c>
      <c r="K187" s="154">
        <v>1</v>
      </c>
      <c r="L187" s="342"/>
      <c r="M187" s="342"/>
      <c r="N187" s="343">
        <f t="shared" si="1"/>
        <v>0</v>
      </c>
      <c r="O187" s="343"/>
      <c r="P187" s="343"/>
      <c r="Q187" s="343"/>
      <c r="R187" s="186"/>
      <c r="T187" s="254" t="s">
        <v>5</v>
      </c>
      <c r="U187" s="255" t="s">
        <v>36</v>
      </c>
      <c r="V187" s="256"/>
      <c r="W187" s="257">
        <f>V187*K187</f>
        <v>0</v>
      </c>
      <c r="X187" s="257">
        <v>0.00069418</v>
      </c>
      <c r="Y187" s="257">
        <f>X187*K187</f>
        <v>0.00069418</v>
      </c>
      <c r="Z187" s="257">
        <v>0</v>
      </c>
      <c r="AA187" s="258">
        <f>Z187*K187</f>
        <v>0</v>
      </c>
      <c r="AR187" s="172" t="s">
        <v>132</v>
      </c>
      <c r="AT187" s="172" t="s">
        <v>118</v>
      </c>
      <c r="AU187" s="172" t="s">
        <v>93</v>
      </c>
      <c r="AY187" s="172" t="s">
        <v>117</v>
      </c>
      <c r="BE187" s="259">
        <f>IF(U187="základní",N187,0)</f>
        <v>0</v>
      </c>
      <c r="BF187" s="259">
        <f>IF(U187="snížená",N187,0)</f>
        <v>0</v>
      </c>
      <c r="BG187" s="259">
        <f>IF(U187="zákl. přenesená",N187,0)</f>
        <v>0</v>
      </c>
      <c r="BH187" s="259">
        <f>IF(U187="sníž. přenesená",N187,0)</f>
        <v>0</v>
      </c>
      <c r="BI187" s="259">
        <f>IF(U187="nulová",N187,0)</f>
        <v>0</v>
      </c>
      <c r="BJ187" s="172" t="s">
        <v>16</v>
      </c>
      <c r="BK187" s="259">
        <f>ROUND(L187*K187,2)</f>
        <v>0</v>
      </c>
      <c r="BL187" s="172" t="s">
        <v>132</v>
      </c>
      <c r="BM187" s="172" t="s">
        <v>5596</v>
      </c>
    </row>
    <row r="188" spans="2:65" s="182" customFormat="1" ht="25.5" customHeight="1">
      <c r="B188" s="183"/>
      <c r="C188" s="151" t="s">
        <v>514</v>
      </c>
      <c r="D188" s="151" t="s">
        <v>118</v>
      </c>
      <c r="E188" s="152" t="s">
        <v>5597</v>
      </c>
      <c r="F188" s="341" t="s">
        <v>5598</v>
      </c>
      <c r="G188" s="341"/>
      <c r="H188" s="341"/>
      <c r="I188" s="341"/>
      <c r="J188" s="153" t="s">
        <v>238</v>
      </c>
      <c r="K188" s="154">
        <v>1</v>
      </c>
      <c r="L188" s="342"/>
      <c r="M188" s="342"/>
      <c r="N188" s="343">
        <f t="shared" si="1"/>
        <v>0</v>
      </c>
      <c r="O188" s="343"/>
      <c r="P188" s="343"/>
      <c r="Q188" s="343"/>
      <c r="R188" s="186"/>
      <c r="T188" s="254" t="s">
        <v>5</v>
      </c>
      <c r="U188" s="255" t="s">
        <v>36</v>
      </c>
      <c r="V188" s="256"/>
      <c r="W188" s="257">
        <f>V188*K188</f>
        <v>0</v>
      </c>
      <c r="X188" s="257">
        <v>0.000376236</v>
      </c>
      <c r="Y188" s="257">
        <f>X188*K188</f>
        <v>0.000376236</v>
      </c>
      <c r="Z188" s="257">
        <v>0</v>
      </c>
      <c r="AA188" s="258">
        <f>Z188*K188</f>
        <v>0</v>
      </c>
      <c r="AR188" s="172" t="s">
        <v>132</v>
      </c>
      <c r="AT188" s="172" t="s">
        <v>118</v>
      </c>
      <c r="AU188" s="172" t="s">
        <v>93</v>
      </c>
      <c r="AY188" s="172" t="s">
        <v>117</v>
      </c>
      <c r="BE188" s="259">
        <f>IF(U188="základní",N188,0)</f>
        <v>0</v>
      </c>
      <c r="BF188" s="259">
        <f>IF(U188="snížená",N188,0)</f>
        <v>0</v>
      </c>
      <c r="BG188" s="259">
        <f>IF(U188="zákl. přenesená",N188,0)</f>
        <v>0</v>
      </c>
      <c r="BH188" s="259">
        <f>IF(U188="sníž. přenesená",N188,0)</f>
        <v>0</v>
      </c>
      <c r="BI188" s="259">
        <f>IF(U188="nulová",N188,0)</f>
        <v>0</v>
      </c>
      <c r="BJ188" s="172" t="s">
        <v>16</v>
      </c>
      <c r="BK188" s="259">
        <f>ROUND(L188*K188,2)</f>
        <v>0</v>
      </c>
      <c r="BL188" s="172" t="s">
        <v>132</v>
      </c>
      <c r="BM188" s="172" t="s">
        <v>5599</v>
      </c>
    </row>
    <row r="189" spans="2:65" s="182" customFormat="1" ht="25.5" customHeight="1">
      <c r="B189" s="183"/>
      <c r="C189" s="151" t="s">
        <v>518</v>
      </c>
      <c r="D189" s="151" t="s">
        <v>118</v>
      </c>
      <c r="E189" s="152" t="s">
        <v>5600</v>
      </c>
      <c r="F189" s="341" t="s">
        <v>5601</v>
      </c>
      <c r="G189" s="341"/>
      <c r="H189" s="341"/>
      <c r="I189" s="341"/>
      <c r="J189" s="153" t="s">
        <v>238</v>
      </c>
      <c r="K189" s="154">
        <v>1</v>
      </c>
      <c r="L189" s="342"/>
      <c r="M189" s="342"/>
      <c r="N189" s="343">
        <f t="shared" si="1"/>
        <v>0</v>
      </c>
      <c r="O189" s="343"/>
      <c r="P189" s="343"/>
      <c r="Q189" s="343"/>
      <c r="R189" s="186"/>
      <c r="T189" s="254" t="s">
        <v>5</v>
      </c>
      <c r="U189" s="255" t="s">
        <v>36</v>
      </c>
      <c r="V189" s="256"/>
      <c r="W189" s="257">
        <f>V189*K189</f>
        <v>0</v>
      </c>
      <c r="X189" s="257">
        <v>0.000465424</v>
      </c>
      <c r="Y189" s="257">
        <f>X189*K189</f>
        <v>0.000465424</v>
      </c>
      <c r="Z189" s="257">
        <v>0</v>
      </c>
      <c r="AA189" s="258">
        <f>Z189*K189</f>
        <v>0</v>
      </c>
      <c r="AR189" s="172" t="s">
        <v>132</v>
      </c>
      <c r="AT189" s="172" t="s">
        <v>118</v>
      </c>
      <c r="AU189" s="172" t="s">
        <v>93</v>
      </c>
      <c r="AY189" s="172" t="s">
        <v>117</v>
      </c>
      <c r="BE189" s="259">
        <f>IF(U189="základní",N189,0)</f>
        <v>0</v>
      </c>
      <c r="BF189" s="259">
        <f>IF(U189="snížená",N189,0)</f>
        <v>0</v>
      </c>
      <c r="BG189" s="259">
        <f>IF(U189="zákl. přenesená",N189,0)</f>
        <v>0</v>
      </c>
      <c r="BH189" s="259">
        <f>IF(U189="sníž. přenesená",N189,0)</f>
        <v>0</v>
      </c>
      <c r="BI189" s="259">
        <f>IF(U189="nulová",N189,0)</f>
        <v>0</v>
      </c>
      <c r="BJ189" s="172" t="s">
        <v>16</v>
      </c>
      <c r="BK189" s="259">
        <f>ROUND(L189*K189,2)</f>
        <v>0</v>
      </c>
      <c r="BL189" s="172" t="s">
        <v>132</v>
      </c>
      <c r="BM189" s="172" t="s">
        <v>5602</v>
      </c>
    </row>
    <row r="190" spans="2:65" s="182" customFormat="1" ht="25.5" customHeight="1">
      <c r="B190" s="183"/>
      <c r="C190" s="151" t="s">
        <v>522</v>
      </c>
      <c r="D190" s="151" t="s">
        <v>118</v>
      </c>
      <c r="E190" s="152" t="s">
        <v>5603</v>
      </c>
      <c r="F190" s="341" t="s">
        <v>5604</v>
      </c>
      <c r="G190" s="341"/>
      <c r="H190" s="341"/>
      <c r="I190" s="341"/>
      <c r="J190" s="153" t="s">
        <v>238</v>
      </c>
      <c r="K190" s="154">
        <v>1</v>
      </c>
      <c r="L190" s="342"/>
      <c r="M190" s="342"/>
      <c r="N190" s="343">
        <f t="shared" si="1"/>
        <v>0</v>
      </c>
      <c r="O190" s="343"/>
      <c r="P190" s="343"/>
      <c r="Q190" s="343"/>
      <c r="R190" s="186"/>
      <c r="T190" s="254" t="s">
        <v>5</v>
      </c>
      <c r="U190" s="255" t="s">
        <v>36</v>
      </c>
      <c r="V190" s="256"/>
      <c r="W190" s="257">
        <f>V190*K190</f>
        <v>0</v>
      </c>
      <c r="X190" s="257">
        <v>0.000573483</v>
      </c>
      <c r="Y190" s="257">
        <f>X190*K190</f>
        <v>0.000573483</v>
      </c>
      <c r="Z190" s="257">
        <v>0</v>
      </c>
      <c r="AA190" s="258">
        <f>Z190*K190</f>
        <v>0</v>
      </c>
      <c r="AR190" s="172" t="s">
        <v>132</v>
      </c>
      <c r="AT190" s="172" t="s">
        <v>118</v>
      </c>
      <c r="AU190" s="172" t="s">
        <v>93</v>
      </c>
      <c r="AY190" s="172" t="s">
        <v>117</v>
      </c>
      <c r="BE190" s="259">
        <f>IF(U190="základní",N190,0)</f>
        <v>0</v>
      </c>
      <c r="BF190" s="259">
        <f>IF(U190="snížená",N190,0)</f>
        <v>0</v>
      </c>
      <c r="BG190" s="259">
        <f>IF(U190="zákl. přenesená",N190,0)</f>
        <v>0</v>
      </c>
      <c r="BH190" s="259">
        <f>IF(U190="sníž. přenesená",N190,0)</f>
        <v>0</v>
      </c>
      <c r="BI190" s="259">
        <f>IF(U190="nulová",N190,0)</f>
        <v>0</v>
      </c>
      <c r="BJ190" s="172" t="s">
        <v>16</v>
      </c>
      <c r="BK190" s="259">
        <f>ROUND(L190*K190,2)</f>
        <v>0</v>
      </c>
      <c r="BL190" s="172" t="s">
        <v>132</v>
      </c>
      <c r="BM190" s="172" t="s">
        <v>5605</v>
      </c>
    </row>
    <row r="191" spans="2:65" s="182" customFormat="1" ht="25.5" customHeight="1">
      <c r="B191" s="183"/>
      <c r="C191" s="151" t="s">
        <v>526</v>
      </c>
      <c r="D191" s="151" t="s">
        <v>118</v>
      </c>
      <c r="E191" s="152" t="s">
        <v>5606</v>
      </c>
      <c r="F191" s="341" t="s">
        <v>5607</v>
      </c>
      <c r="G191" s="341"/>
      <c r="H191" s="341"/>
      <c r="I191" s="341"/>
      <c r="J191" s="153" t="s">
        <v>238</v>
      </c>
      <c r="K191" s="154">
        <v>1</v>
      </c>
      <c r="L191" s="342"/>
      <c r="M191" s="342"/>
      <c r="N191" s="343">
        <f t="shared" si="1"/>
        <v>0</v>
      </c>
      <c r="O191" s="343"/>
      <c r="P191" s="343"/>
      <c r="Q191" s="343"/>
      <c r="R191" s="186"/>
      <c r="T191" s="254" t="s">
        <v>5</v>
      </c>
      <c r="U191" s="255" t="s">
        <v>36</v>
      </c>
      <c r="V191" s="256"/>
      <c r="W191" s="257">
        <f>V191*K191</f>
        <v>0</v>
      </c>
      <c r="X191" s="257">
        <v>0.000710377</v>
      </c>
      <c r="Y191" s="257">
        <f>X191*K191</f>
        <v>0.000710377</v>
      </c>
      <c r="Z191" s="257">
        <v>0</v>
      </c>
      <c r="AA191" s="258">
        <f>Z191*K191</f>
        <v>0</v>
      </c>
      <c r="AR191" s="172" t="s">
        <v>132</v>
      </c>
      <c r="AT191" s="172" t="s">
        <v>118</v>
      </c>
      <c r="AU191" s="172" t="s">
        <v>93</v>
      </c>
      <c r="AY191" s="172" t="s">
        <v>117</v>
      </c>
      <c r="BE191" s="259">
        <f>IF(U191="základní",N191,0)</f>
        <v>0</v>
      </c>
      <c r="BF191" s="259">
        <f>IF(U191="snížená",N191,0)</f>
        <v>0</v>
      </c>
      <c r="BG191" s="259">
        <f>IF(U191="zákl. přenesená",N191,0)</f>
        <v>0</v>
      </c>
      <c r="BH191" s="259">
        <f>IF(U191="sníž. přenesená",N191,0)</f>
        <v>0</v>
      </c>
      <c r="BI191" s="259">
        <f>IF(U191="nulová",N191,0)</f>
        <v>0</v>
      </c>
      <c r="BJ191" s="172" t="s">
        <v>16</v>
      </c>
      <c r="BK191" s="259">
        <f>ROUND(L191*K191,2)</f>
        <v>0</v>
      </c>
      <c r="BL191" s="172" t="s">
        <v>132</v>
      </c>
      <c r="BM191" s="172" t="s">
        <v>5608</v>
      </c>
    </row>
    <row r="192" spans="2:65" s="182" customFormat="1" ht="25.5" customHeight="1">
      <c r="B192" s="183"/>
      <c r="C192" s="151" t="s">
        <v>530</v>
      </c>
      <c r="D192" s="151" t="s">
        <v>118</v>
      </c>
      <c r="E192" s="152" t="s">
        <v>5609</v>
      </c>
      <c r="F192" s="341" t="s">
        <v>5610</v>
      </c>
      <c r="G192" s="341"/>
      <c r="H192" s="341"/>
      <c r="I192" s="341"/>
      <c r="J192" s="153" t="s">
        <v>238</v>
      </c>
      <c r="K192" s="154">
        <v>1</v>
      </c>
      <c r="L192" s="342"/>
      <c r="M192" s="342"/>
      <c r="N192" s="343">
        <f t="shared" si="1"/>
        <v>0</v>
      </c>
      <c r="O192" s="343"/>
      <c r="P192" s="343"/>
      <c r="Q192" s="343"/>
      <c r="R192" s="186"/>
      <c r="T192" s="254" t="s">
        <v>5</v>
      </c>
      <c r="U192" s="255" t="s">
        <v>36</v>
      </c>
      <c r="V192" s="256"/>
      <c r="W192" s="257">
        <f>V192*K192</f>
        <v>0</v>
      </c>
      <c r="X192" s="257">
        <v>0.0003655425</v>
      </c>
      <c r="Y192" s="257">
        <f>X192*K192</f>
        <v>0.0003655425</v>
      </c>
      <c r="Z192" s="257">
        <v>0</v>
      </c>
      <c r="AA192" s="258">
        <f>Z192*K192</f>
        <v>0</v>
      </c>
      <c r="AR192" s="172" t="s">
        <v>132</v>
      </c>
      <c r="AT192" s="172" t="s">
        <v>118</v>
      </c>
      <c r="AU192" s="172" t="s">
        <v>93</v>
      </c>
      <c r="AY192" s="172" t="s">
        <v>117</v>
      </c>
      <c r="BE192" s="259">
        <f>IF(U192="základní",N192,0)</f>
        <v>0</v>
      </c>
      <c r="BF192" s="259">
        <f>IF(U192="snížená",N192,0)</f>
        <v>0</v>
      </c>
      <c r="BG192" s="259">
        <f>IF(U192="zákl. přenesená",N192,0)</f>
        <v>0</v>
      </c>
      <c r="BH192" s="259">
        <f>IF(U192="sníž. přenesená",N192,0)</f>
        <v>0</v>
      </c>
      <c r="BI192" s="259">
        <f>IF(U192="nulová",N192,0)</f>
        <v>0</v>
      </c>
      <c r="BJ192" s="172" t="s">
        <v>16</v>
      </c>
      <c r="BK192" s="259">
        <f>ROUND(L192*K192,2)</f>
        <v>0</v>
      </c>
      <c r="BL192" s="172" t="s">
        <v>132</v>
      </c>
      <c r="BM192" s="172" t="s">
        <v>5611</v>
      </c>
    </row>
    <row r="193" spans="2:65" s="182" customFormat="1" ht="25.5" customHeight="1">
      <c r="B193" s="183"/>
      <c r="C193" s="151" t="s">
        <v>534</v>
      </c>
      <c r="D193" s="151" t="s">
        <v>118</v>
      </c>
      <c r="E193" s="152" t="s">
        <v>5612</v>
      </c>
      <c r="F193" s="341" t="s">
        <v>5613</v>
      </c>
      <c r="G193" s="341"/>
      <c r="H193" s="341"/>
      <c r="I193" s="341"/>
      <c r="J193" s="153" t="s">
        <v>238</v>
      </c>
      <c r="K193" s="154">
        <v>1</v>
      </c>
      <c r="L193" s="342"/>
      <c r="M193" s="342"/>
      <c r="N193" s="343">
        <f t="shared" si="1"/>
        <v>0</v>
      </c>
      <c r="O193" s="343"/>
      <c r="P193" s="343"/>
      <c r="Q193" s="343"/>
      <c r="R193" s="186"/>
      <c r="T193" s="254" t="s">
        <v>5</v>
      </c>
      <c r="U193" s="255" t="s">
        <v>36</v>
      </c>
      <c r="V193" s="256"/>
      <c r="W193" s="257">
        <f>V193*K193</f>
        <v>0</v>
      </c>
      <c r="X193" s="257">
        <v>0.000452935</v>
      </c>
      <c r="Y193" s="257">
        <f>X193*K193</f>
        <v>0.000452935</v>
      </c>
      <c r="Z193" s="257">
        <v>0</v>
      </c>
      <c r="AA193" s="258">
        <f>Z193*K193</f>
        <v>0</v>
      </c>
      <c r="AR193" s="172" t="s">
        <v>132</v>
      </c>
      <c r="AT193" s="172" t="s">
        <v>118</v>
      </c>
      <c r="AU193" s="172" t="s">
        <v>93</v>
      </c>
      <c r="AY193" s="172" t="s">
        <v>117</v>
      </c>
      <c r="BE193" s="259">
        <f>IF(U193="základní",N193,0)</f>
        <v>0</v>
      </c>
      <c r="BF193" s="259">
        <f>IF(U193="snížená",N193,0)</f>
        <v>0</v>
      </c>
      <c r="BG193" s="259">
        <f>IF(U193="zákl. přenesená",N193,0)</f>
        <v>0</v>
      </c>
      <c r="BH193" s="259">
        <f>IF(U193="sníž. přenesená",N193,0)</f>
        <v>0</v>
      </c>
      <c r="BI193" s="259">
        <f>IF(U193="nulová",N193,0)</f>
        <v>0</v>
      </c>
      <c r="BJ193" s="172" t="s">
        <v>16</v>
      </c>
      <c r="BK193" s="259">
        <f>ROUND(L193*K193,2)</f>
        <v>0</v>
      </c>
      <c r="BL193" s="172" t="s">
        <v>132</v>
      </c>
      <c r="BM193" s="172" t="s">
        <v>5614</v>
      </c>
    </row>
    <row r="194" spans="2:65" s="182" customFormat="1" ht="25.5" customHeight="1">
      <c r="B194" s="183"/>
      <c r="C194" s="151" t="s">
        <v>538</v>
      </c>
      <c r="D194" s="151" t="s">
        <v>118</v>
      </c>
      <c r="E194" s="152" t="s">
        <v>5615</v>
      </c>
      <c r="F194" s="341" t="s">
        <v>5616</v>
      </c>
      <c r="G194" s="341"/>
      <c r="H194" s="341"/>
      <c r="I194" s="341"/>
      <c r="J194" s="153" t="s">
        <v>238</v>
      </c>
      <c r="K194" s="154">
        <v>1</v>
      </c>
      <c r="L194" s="342"/>
      <c r="M194" s="342"/>
      <c r="N194" s="343">
        <f aca="true" t="shared" si="2" ref="N194:N257">ROUND(L194*K194,2)</f>
        <v>0</v>
      </c>
      <c r="O194" s="343"/>
      <c r="P194" s="343"/>
      <c r="Q194" s="343"/>
      <c r="R194" s="186"/>
      <c r="T194" s="254" t="s">
        <v>5</v>
      </c>
      <c r="U194" s="255" t="s">
        <v>36</v>
      </c>
      <c r="V194" s="256"/>
      <c r="W194" s="257">
        <f>V194*K194</f>
        <v>0</v>
      </c>
      <c r="X194" s="257">
        <v>0.0005594325</v>
      </c>
      <c r="Y194" s="257">
        <f>X194*K194</f>
        <v>0.0005594325</v>
      </c>
      <c r="Z194" s="257">
        <v>0</v>
      </c>
      <c r="AA194" s="258">
        <f>Z194*K194</f>
        <v>0</v>
      </c>
      <c r="AR194" s="172" t="s">
        <v>132</v>
      </c>
      <c r="AT194" s="172" t="s">
        <v>118</v>
      </c>
      <c r="AU194" s="172" t="s">
        <v>93</v>
      </c>
      <c r="AY194" s="172" t="s">
        <v>117</v>
      </c>
      <c r="BE194" s="259">
        <f>IF(U194="základní",N194,0)</f>
        <v>0</v>
      </c>
      <c r="BF194" s="259">
        <f>IF(U194="snížená",N194,0)</f>
        <v>0</v>
      </c>
      <c r="BG194" s="259">
        <f>IF(U194="zákl. přenesená",N194,0)</f>
        <v>0</v>
      </c>
      <c r="BH194" s="259">
        <f>IF(U194="sníž. přenesená",N194,0)</f>
        <v>0</v>
      </c>
      <c r="BI194" s="259">
        <f>IF(U194="nulová",N194,0)</f>
        <v>0</v>
      </c>
      <c r="BJ194" s="172" t="s">
        <v>16</v>
      </c>
      <c r="BK194" s="259">
        <f>ROUND(L194*K194,2)</f>
        <v>0</v>
      </c>
      <c r="BL194" s="172" t="s">
        <v>132</v>
      </c>
      <c r="BM194" s="172" t="s">
        <v>5617</v>
      </c>
    </row>
    <row r="195" spans="2:65" s="182" customFormat="1" ht="25.5" customHeight="1">
      <c r="B195" s="183"/>
      <c r="C195" s="151" t="s">
        <v>542</v>
      </c>
      <c r="D195" s="151" t="s">
        <v>118</v>
      </c>
      <c r="E195" s="152" t="s">
        <v>5618</v>
      </c>
      <c r="F195" s="341" t="s">
        <v>5619</v>
      </c>
      <c r="G195" s="341"/>
      <c r="H195" s="341"/>
      <c r="I195" s="341"/>
      <c r="J195" s="153" t="s">
        <v>238</v>
      </c>
      <c r="K195" s="154">
        <v>1</v>
      </c>
      <c r="L195" s="342"/>
      <c r="M195" s="342"/>
      <c r="N195" s="343">
        <f t="shared" si="2"/>
        <v>0</v>
      </c>
      <c r="O195" s="343"/>
      <c r="P195" s="343"/>
      <c r="Q195" s="343"/>
      <c r="R195" s="186"/>
      <c r="T195" s="254" t="s">
        <v>5</v>
      </c>
      <c r="U195" s="255" t="s">
        <v>36</v>
      </c>
      <c r="V195" s="256"/>
      <c r="W195" s="257">
        <f>V195*K195</f>
        <v>0</v>
      </c>
      <c r="X195" s="257">
        <v>0.0006944825</v>
      </c>
      <c r="Y195" s="257">
        <f>X195*K195</f>
        <v>0.0006944825</v>
      </c>
      <c r="Z195" s="257">
        <v>0</v>
      </c>
      <c r="AA195" s="258">
        <f>Z195*K195</f>
        <v>0</v>
      </c>
      <c r="AR195" s="172" t="s">
        <v>132</v>
      </c>
      <c r="AT195" s="172" t="s">
        <v>118</v>
      </c>
      <c r="AU195" s="172" t="s">
        <v>93</v>
      </c>
      <c r="AY195" s="172" t="s">
        <v>117</v>
      </c>
      <c r="BE195" s="259">
        <f>IF(U195="základní",N195,0)</f>
        <v>0</v>
      </c>
      <c r="BF195" s="259">
        <f>IF(U195="snížená",N195,0)</f>
        <v>0</v>
      </c>
      <c r="BG195" s="259">
        <f>IF(U195="zákl. přenesená",N195,0)</f>
        <v>0</v>
      </c>
      <c r="BH195" s="259">
        <f>IF(U195="sníž. přenesená",N195,0)</f>
        <v>0</v>
      </c>
      <c r="BI195" s="259">
        <f>IF(U195="nulová",N195,0)</f>
        <v>0</v>
      </c>
      <c r="BJ195" s="172" t="s">
        <v>16</v>
      </c>
      <c r="BK195" s="259">
        <f>ROUND(L195*K195,2)</f>
        <v>0</v>
      </c>
      <c r="BL195" s="172" t="s">
        <v>132</v>
      </c>
      <c r="BM195" s="172" t="s">
        <v>5620</v>
      </c>
    </row>
    <row r="196" spans="2:65" s="182" customFormat="1" ht="25.5" customHeight="1">
      <c r="B196" s="183"/>
      <c r="C196" s="151" t="s">
        <v>546</v>
      </c>
      <c r="D196" s="151" t="s">
        <v>118</v>
      </c>
      <c r="E196" s="152" t="s">
        <v>5621</v>
      </c>
      <c r="F196" s="341" t="s">
        <v>5622</v>
      </c>
      <c r="G196" s="341"/>
      <c r="H196" s="341"/>
      <c r="I196" s="341"/>
      <c r="J196" s="153" t="s">
        <v>238</v>
      </c>
      <c r="K196" s="154">
        <v>1</v>
      </c>
      <c r="L196" s="342"/>
      <c r="M196" s="342"/>
      <c r="N196" s="343">
        <f t="shared" si="2"/>
        <v>0</v>
      </c>
      <c r="O196" s="343"/>
      <c r="P196" s="343"/>
      <c r="Q196" s="343"/>
      <c r="R196" s="186"/>
      <c r="T196" s="254" t="s">
        <v>5</v>
      </c>
      <c r="U196" s="255" t="s">
        <v>36</v>
      </c>
      <c r="V196" s="256"/>
      <c r="W196" s="257">
        <f>V196*K196</f>
        <v>0</v>
      </c>
      <c r="X196" s="257">
        <v>0.0010438575</v>
      </c>
      <c r="Y196" s="257">
        <f>X196*K196</f>
        <v>0.0010438575</v>
      </c>
      <c r="Z196" s="257">
        <v>0</v>
      </c>
      <c r="AA196" s="258">
        <f>Z196*K196</f>
        <v>0</v>
      </c>
      <c r="AR196" s="172" t="s">
        <v>132</v>
      </c>
      <c r="AT196" s="172" t="s">
        <v>118</v>
      </c>
      <c r="AU196" s="172" t="s">
        <v>93</v>
      </c>
      <c r="AY196" s="172" t="s">
        <v>117</v>
      </c>
      <c r="BE196" s="259">
        <f>IF(U196="základní",N196,0)</f>
        <v>0</v>
      </c>
      <c r="BF196" s="259">
        <f>IF(U196="snížená",N196,0)</f>
        <v>0</v>
      </c>
      <c r="BG196" s="259">
        <f>IF(U196="zákl. přenesená",N196,0)</f>
        <v>0</v>
      </c>
      <c r="BH196" s="259">
        <f>IF(U196="sníž. přenesená",N196,0)</f>
        <v>0</v>
      </c>
      <c r="BI196" s="259">
        <f>IF(U196="nulová",N196,0)</f>
        <v>0</v>
      </c>
      <c r="BJ196" s="172" t="s">
        <v>16</v>
      </c>
      <c r="BK196" s="259">
        <f>ROUND(L196*K196,2)</f>
        <v>0</v>
      </c>
      <c r="BL196" s="172" t="s">
        <v>132</v>
      </c>
      <c r="BM196" s="172" t="s">
        <v>5623</v>
      </c>
    </row>
    <row r="197" spans="2:65" s="182" customFormat="1" ht="25.5" customHeight="1">
      <c r="B197" s="183"/>
      <c r="C197" s="151" t="s">
        <v>550</v>
      </c>
      <c r="D197" s="151" t="s">
        <v>118</v>
      </c>
      <c r="E197" s="152" t="s">
        <v>5624</v>
      </c>
      <c r="F197" s="341" t="s">
        <v>5625</v>
      </c>
      <c r="G197" s="341"/>
      <c r="H197" s="341"/>
      <c r="I197" s="341"/>
      <c r="J197" s="153" t="s">
        <v>238</v>
      </c>
      <c r="K197" s="154">
        <v>1</v>
      </c>
      <c r="L197" s="342"/>
      <c r="M197" s="342"/>
      <c r="N197" s="343">
        <f t="shared" si="2"/>
        <v>0</v>
      </c>
      <c r="O197" s="343"/>
      <c r="P197" s="343"/>
      <c r="Q197" s="343"/>
      <c r="R197" s="186"/>
      <c r="T197" s="254" t="s">
        <v>5</v>
      </c>
      <c r="U197" s="255" t="s">
        <v>36</v>
      </c>
      <c r="V197" s="256"/>
      <c r="W197" s="257">
        <f>V197*K197</f>
        <v>0</v>
      </c>
      <c r="X197" s="257">
        <v>0.0015783075</v>
      </c>
      <c r="Y197" s="257">
        <f>X197*K197</f>
        <v>0.0015783075</v>
      </c>
      <c r="Z197" s="257">
        <v>0</v>
      </c>
      <c r="AA197" s="258">
        <f>Z197*K197</f>
        <v>0</v>
      </c>
      <c r="AR197" s="172" t="s">
        <v>132</v>
      </c>
      <c r="AT197" s="172" t="s">
        <v>118</v>
      </c>
      <c r="AU197" s="172" t="s">
        <v>93</v>
      </c>
      <c r="AY197" s="172" t="s">
        <v>117</v>
      </c>
      <c r="BE197" s="259">
        <f>IF(U197="základní",N197,0)</f>
        <v>0</v>
      </c>
      <c r="BF197" s="259">
        <f>IF(U197="snížená",N197,0)</f>
        <v>0</v>
      </c>
      <c r="BG197" s="259">
        <f>IF(U197="zákl. přenesená",N197,0)</f>
        <v>0</v>
      </c>
      <c r="BH197" s="259">
        <f>IF(U197="sníž. přenesená",N197,0)</f>
        <v>0</v>
      </c>
      <c r="BI197" s="259">
        <f>IF(U197="nulová",N197,0)</f>
        <v>0</v>
      </c>
      <c r="BJ197" s="172" t="s">
        <v>16</v>
      </c>
      <c r="BK197" s="259">
        <f>ROUND(L197*K197,2)</f>
        <v>0</v>
      </c>
      <c r="BL197" s="172" t="s">
        <v>132</v>
      </c>
      <c r="BM197" s="172" t="s">
        <v>5626</v>
      </c>
    </row>
    <row r="198" spans="2:65" s="182" customFormat="1" ht="25.5" customHeight="1">
      <c r="B198" s="183"/>
      <c r="C198" s="151" t="s">
        <v>554</v>
      </c>
      <c r="D198" s="151" t="s">
        <v>118</v>
      </c>
      <c r="E198" s="152" t="s">
        <v>5627</v>
      </c>
      <c r="F198" s="341" t="s">
        <v>5628</v>
      </c>
      <c r="G198" s="341"/>
      <c r="H198" s="341"/>
      <c r="I198" s="341"/>
      <c r="J198" s="153" t="s">
        <v>238</v>
      </c>
      <c r="K198" s="154">
        <v>1</v>
      </c>
      <c r="L198" s="342"/>
      <c r="M198" s="342"/>
      <c r="N198" s="343">
        <f t="shared" si="2"/>
        <v>0</v>
      </c>
      <c r="O198" s="343"/>
      <c r="P198" s="343"/>
      <c r="Q198" s="343"/>
      <c r="R198" s="186"/>
      <c r="T198" s="254" t="s">
        <v>5</v>
      </c>
      <c r="U198" s="255" t="s">
        <v>36</v>
      </c>
      <c r="V198" s="256"/>
      <c r="W198" s="257">
        <f>V198*K198</f>
        <v>0</v>
      </c>
      <c r="X198" s="257">
        <v>0.000376791</v>
      </c>
      <c r="Y198" s="257">
        <f>X198*K198</f>
        <v>0.000376791</v>
      </c>
      <c r="Z198" s="257">
        <v>0</v>
      </c>
      <c r="AA198" s="258">
        <f>Z198*K198</f>
        <v>0</v>
      </c>
      <c r="AR198" s="172" t="s">
        <v>132</v>
      </c>
      <c r="AT198" s="172" t="s">
        <v>118</v>
      </c>
      <c r="AU198" s="172" t="s">
        <v>93</v>
      </c>
      <c r="AY198" s="172" t="s">
        <v>117</v>
      </c>
      <c r="BE198" s="259">
        <f>IF(U198="základní",N198,0)</f>
        <v>0</v>
      </c>
      <c r="BF198" s="259">
        <f>IF(U198="snížená",N198,0)</f>
        <v>0</v>
      </c>
      <c r="BG198" s="259">
        <f>IF(U198="zákl. přenesená",N198,0)</f>
        <v>0</v>
      </c>
      <c r="BH198" s="259">
        <f>IF(U198="sníž. přenesená",N198,0)</f>
        <v>0</v>
      </c>
      <c r="BI198" s="259">
        <f>IF(U198="nulová",N198,0)</f>
        <v>0</v>
      </c>
      <c r="BJ198" s="172" t="s">
        <v>16</v>
      </c>
      <c r="BK198" s="259">
        <f>ROUND(L198*K198,2)</f>
        <v>0</v>
      </c>
      <c r="BL198" s="172" t="s">
        <v>132</v>
      </c>
      <c r="BM198" s="172" t="s">
        <v>5629</v>
      </c>
    </row>
    <row r="199" spans="2:65" s="182" customFormat="1" ht="25.5" customHeight="1">
      <c r="B199" s="183"/>
      <c r="C199" s="151" t="s">
        <v>558</v>
      </c>
      <c r="D199" s="151" t="s">
        <v>118</v>
      </c>
      <c r="E199" s="152" t="s">
        <v>5630</v>
      </c>
      <c r="F199" s="341" t="s">
        <v>5631</v>
      </c>
      <c r="G199" s="341"/>
      <c r="H199" s="341"/>
      <c r="I199" s="341"/>
      <c r="J199" s="153" t="s">
        <v>238</v>
      </c>
      <c r="K199" s="154">
        <v>1</v>
      </c>
      <c r="L199" s="342"/>
      <c r="M199" s="342"/>
      <c r="N199" s="343">
        <f t="shared" si="2"/>
        <v>0</v>
      </c>
      <c r="O199" s="343"/>
      <c r="P199" s="343"/>
      <c r="Q199" s="343"/>
      <c r="R199" s="186"/>
      <c r="T199" s="254" t="s">
        <v>5</v>
      </c>
      <c r="U199" s="255" t="s">
        <v>36</v>
      </c>
      <c r="V199" s="256"/>
      <c r="W199" s="257">
        <f>V199*K199</f>
        <v>0</v>
      </c>
      <c r="X199" s="257">
        <v>0.000466164</v>
      </c>
      <c r="Y199" s="257">
        <f>X199*K199</f>
        <v>0.000466164</v>
      </c>
      <c r="Z199" s="257">
        <v>0</v>
      </c>
      <c r="AA199" s="258">
        <f>Z199*K199</f>
        <v>0</v>
      </c>
      <c r="AR199" s="172" t="s">
        <v>132</v>
      </c>
      <c r="AT199" s="172" t="s">
        <v>118</v>
      </c>
      <c r="AU199" s="172" t="s">
        <v>93</v>
      </c>
      <c r="AY199" s="172" t="s">
        <v>117</v>
      </c>
      <c r="BE199" s="259">
        <f>IF(U199="základní",N199,0)</f>
        <v>0</v>
      </c>
      <c r="BF199" s="259">
        <f>IF(U199="snížená",N199,0)</f>
        <v>0</v>
      </c>
      <c r="BG199" s="259">
        <f>IF(U199="zákl. přenesená",N199,0)</f>
        <v>0</v>
      </c>
      <c r="BH199" s="259">
        <f>IF(U199="sníž. přenesená",N199,0)</f>
        <v>0</v>
      </c>
      <c r="BI199" s="259">
        <f>IF(U199="nulová",N199,0)</f>
        <v>0</v>
      </c>
      <c r="BJ199" s="172" t="s">
        <v>16</v>
      </c>
      <c r="BK199" s="259">
        <f>ROUND(L199*K199,2)</f>
        <v>0</v>
      </c>
      <c r="BL199" s="172" t="s">
        <v>132</v>
      </c>
      <c r="BM199" s="172" t="s">
        <v>5632</v>
      </c>
    </row>
    <row r="200" spans="2:65" s="182" customFormat="1" ht="25.5" customHeight="1">
      <c r="B200" s="183"/>
      <c r="C200" s="151" t="s">
        <v>562</v>
      </c>
      <c r="D200" s="151" t="s">
        <v>118</v>
      </c>
      <c r="E200" s="152" t="s">
        <v>5633</v>
      </c>
      <c r="F200" s="341" t="s">
        <v>5634</v>
      </c>
      <c r="G200" s="341"/>
      <c r="H200" s="341"/>
      <c r="I200" s="341"/>
      <c r="J200" s="153" t="s">
        <v>238</v>
      </c>
      <c r="K200" s="154">
        <v>1</v>
      </c>
      <c r="L200" s="342"/>
      <c r="M200" s="342"/>
      <c r="N200" s="343">
        <f t="shared" si="2"/>
        <v>0</v>
      </c>
      <c r="O200" s="343"/>
      <c r="P200" s="343"/>
      <c r="Q200" s="343"/>
      <c r="R200" s="186"/>
      <c r="T200" s="254" t="s">
        <v>5</v>
      </c>
      <c r="U200" s="255" t="s">
        <v>36</v>
      </c>
      <c r="V200" s="256"/>
      <c r="W200" s="257">
        <f>V200*K200</f>
        <v>0</v>
      </c>
      <c r="X200" s="257">
        <v>0.000575215</v>
      </c>
      <c r="Y200" s="257">
        <f>X200*K200</f>
        <v>0.000575215</v>
      </c>
      <c r="Z200" s="257">
        <v>0</v>
      </c>
      <c r="AA200" s="258">
        <f>Z200*K200</f>
        <v>0</v>
      </c>
      <c r="AR200" s="172" t="s">
        <v>132</v>
      </c>
      <c r="AT200" s="172" t="s">
        <v>118</v>
      </c>
      <c r="AU200" s="172" t="s">
        <v>93</v>
      </c>
      <c r="AY200" s="172" t="s">
        <v>117</v>
      </c>
      <c r="BE200" s="259">
        <f>IF(U200="základní",N200,0)</f>
        <v>0</v>
      </c>
      <c r="BF200" s="259">
        <f>IF(U200="snížená",N200,0)</f>
        <v>0</v>
      </c>
      <c r="BG200" s="259">
        <f>IF(U200="zákl. přenesená",N200,0)</f>
        <v>0</v>
      </c>
      <c r="BH200" s="259">
        <f>IF(U200="sníž. přenesená",N200,0)</f>
        <v>0</v>
      </c>
      <c r="BI200" s="259">
        <f>IF(U200="nulová",N200,0)</f>
        <v>0</v>
      </c>
      <c r="BJ200" s="172" t="s">
        <v>16</v>
      </c>
      <c r="BK200" s="259">
        <f>ROUND(L200*K200,2)</f>
        <v>0</v>
      </c>
      <c r="BL200" s="172" t="s">
        <v>132</v>
      </c>
      <c r="BM200" s="172" t="s">
        <v>5635</v>
      </c>
    </row>
    <row r="201" spans="2:65" s="182" customFormat="1" ht="25.5" customHeight="1">
      <c r="B201" s="183"/>
      <c r="C201" s="151" t="s">
        <v>566</v>
      </c>
      <c r="D201" s="151" t="s">
        <v>118</v>
      </c>
      <c r="E201" s="152" t="s">
        <v>5636</v>
      </c>
      <c r="F201" s="341" t="s">
        <v>5637</v>
      </c>
      <c r="G201" s="341"/>
      <c r="H201" s="341"/>
      <c r="I201" s="341"/>
      <c r="J201" s="153" t="s">
        <v>238</v>
      </c>
      <c r="K201" s="154">
        <v>1</v>
      </c>
      <c r="L201" s="342"/>
      <c r="M201" s="342"/>
      <c r="N201" s="343">
        <f t="shared" si="2"/>
        <v>0</v>
      </c>
      <c r="O201" s="343"/>
      <c r="P201" s="343"/>
      <c r="Q201" s="343"/>
      <c r="R201" s="186"/>
      <c r="T201" s="254" t="s">
        <v>5</v>
      </c>
      <c r="U201" s="255" t="s">
        <v>36</v>
      </c>
      <c r="V201" s="256"/>
      <c r="W201" s="257">
        <f>V201*K201</f>
        <v>0</v>
      </c>
      <c r="X201" s="257">
        <v>0.000711934</v>
      </c>
      <c r="Y201" s="257">
        <f>X201*K201</f>
        <v>0.000711934</v>
      </c>
      <c r="Z201" s="257">
        <v>0</v>
      </c>
      <c r="AA201" s="258">
        <f>Z201*K201</f>
        <v>0</v>
      </c>
      <c r="AR201" s="172" t="s">
        <v>132</v>
      </c>
      <c r="AT201" s="172" t="s">
        <v>118</v>
      </c>
      <c r="AU201" s="172" t="s">
        <v>93</v>
      </c>
      <c r="AY201" s="172" t="s">
        <v>117</v>
      </c>
      <c r="BE201" s="259">
        <f>IF(U201="základní",N201,0)</f>
        <v>0</v>
      </c>
      <c r="BF201" s="259">
        <f>IF(U201="snížená",N201,0)</f>
        <v>0</v>
      </c>
      <c r="BG201" s="259">
        <f>IF(U201="zákl. přenesená",N201,0)</f>
        <v>0</v>
      </c>
      <c r="BH201" s="259">
        <f>IF(U201="sníž. přenesená",N201,0)</f>
        <v>0</v>
      </c>
      <c r="BI201" s="259">
        <f>IF(U201="nulová",N201,0)</f>
        <v>0</v>
      </c>
      <c r="BJ201" s="172" t="s">
        <v>16</v>
      </c>
      <c r="BK201" s="259">
        <f>ROUND(L201*K201,2)</f>
        <v>0</v>
      </c>
      <c r="BL201" s="172" t="s">
        <v>132</v>
      </c>
      <c r="BM201" s="172" t="s">
        <v>5638</v>
      </c>
    </row>
    <row r="202" spans="2:65" s="182" customFormat="1" ht="25.5" customHeight="1">
      <c r="B202" s="183"/>
      <c r="C202" s="151" t="s">
        <v>570</v>
      </c>
      <c r="D202" s="151" t="s">
        <v>118</v>
      </c>
      <c r="E202" s="152" t="s">
        <v>5639</v>
      </c>
      <c r="F202" s="341" t="s">
        <v>5640</v>
      </c>
      <c r="G202" s="341"/>
      <c r="H202" s="341"/>
      <c r="I202" s="341"/>
      <c r="J202" s="153" t="s">
        <v>238</v>
      </c>
      <c r="K202" s="154">
        <v>1</v>
      </c>
      <c r="L202" s="342"/>
      <c r="M202" s="342"/>
      <c r="N202" s="343">
        <f t="shared" si="2"/>
        <v>0</v>
      </c>
      <c r="O202" s="343"/>
      <c r="P202" s="343"/>
      <c r="Q202" s="343"/>
      <c r="R202" s="186"/>
      <c r="T202" s="254" t="s">
        <v>5</v>
      </c>
      <c r="U202" s="255" t="s">
        <v>36</v>
      </c>
      <c r="V202" s="256"/>
      <c r="W202" s="257">
        <f>V202*K202</f>
        <v>0</v>
      </c>
      <c r="X202" s="257">
        <v>0.001062519</v>
      </c>
      <c r="Y202" s="257">
        <f>X202*K202</f>
        <v>0.001062519</v>
      </c>
      <c r="Z202" s="257">
        <v>0</v>
      </c>
      <c r="AA202" s="258">
        <f>Z202*K202</f>
        <v>0</v>
      </c>
      <c r="AR202" s="172" t="s">
        <v>132</v>
      </c>
      <c r="AT202" s="172" t="s">
        <v>118</v>
      </c>
      <c r="AU202" s="172" t="s">
        <v>93</v>
      </c>
      <c r="AY202" s="172" t="s">
        <v>117</v>
      </c>
      <c r="BE202" s="259">
        <f>IF(U202="základní",N202,0)</f>
        <v>0</v>
      </c>
      <c r="BF202" s="259">
        <f>IF(U202="snížená",N202,0)</f>
        <v>0</v>
      </c>
      <c r="BG202" s="259">
        <f>IF(U202="zákl. přenesená",N202,0)</f>
        <v>0</v>
      </c>
      <c r="BH202" s="259">
        <f>IF(U202="sníž. přenesená",N202,0)</f>
        <v>0</v>
      </c>
      <c r="BI202" s="259">
        <f>IF(U202="nulová",N202,0)</f>
        <v>0</v>
      </c>
      <c r="BJ202" s="172" t="s">
        <v>16</v>
      </c>
      <c r="BK202" s="259">
        <f>ROUND(L202*K202,2)</f>
        <v>0</v>
      </c>
      <c r="BL202" s="172" t="s">
        <v>132</v>
      </c>
      <c r="BM202" s="172" t="s">
        <v>5641</v>
      </c>
    </row>
    <row r="203" spans="2:65" s="182" customFormat="1" ht="25.5" customHeight="1">
      <c r="B203" s="183"/>
      <c r="C203" s="151" t="s">
        <v>574</v>
      </c>
      <c r="D203" s="151" t="s">
        <v>118</v>
      </c>
      <c r="E203" s="152" t="s">
        <v>5642</v>
      </c>
      <c r="F203" s="341" t="s">
        <v>5643</v>
      </c>
      <c r="G203" s="341"/>
      <c r="H203" s="341"/>
      <c r="I203" s="341"/>
      <c r="J203" s="153" t="s">
        <v>238</v>
      </c>
      <c r="K203" s="154">
        <v>1</v>
      </c>
      <c r="L203" s="342"/>
      <c r="M203" s="342"/>
      <c r="N203" s="343">
        <f t="shared" si="2"/>
        <v>0</v>
      </c>
      <c r="O203" s="343"/>
      <c r="P203" s="343"/>
      <c r="Q203" s="343"/>
      <c r="R203" s="186"/>
      <c r="T203" s="254" t="s">
        <v>5</v>
      </c>
      <c r="U203" s="255" t="s">
        <v>36</v>
      </c>
      <c r="V203" s="256"/>
      <c r="W203" s="257">
        <f>V203*K203</f>
        <v>0</v>
      </c>
      <c r="X203" s="257">
        <v>0.00159804</v>
      </c>
      <c r="Y203" s="257">
        <f>X203*K203</f>
        <v>0.00159804</v>
      </c>
      <c r="Z203" s="257">
        <v>0</v>
      </c>
      <c r="AA203" s="258">
        <f>Z203*K203</f>
        <v>0</v>
      </c>
      <c r="AR203" s="172" t="s">
        <v>132</v>
      </c>
      <c r="AT203" s="172" t="s">
        <v>118</v>
      </c>
      <c r="AU203" s="172" t="s">
        <v>93</v>
      </c>
      <c r="AY203" s="172" t="s">
        <v>117</v>
      </c>
      <c r="BE203" s="259">
        <f>IF(U203="základní",N203,0)</f>
        <v>0</v>
      </c>
      <c r="BF203" s="259">
        <f>IF(U203="snížená",N203,0)</f>
        <v>0</v>
      </c>
      <c r="BG203" s="259">
        <f>IF(U203="zákl. přenesená",N203,0)</f>
        <v>0</v>
      </c>
      <c r="BH203" s="259">
        <f>IF(U203="sníž. přenesená",N203,0)</f>
        <v>0</v>
      </c>
      <c r="BI203" s="259">
        <f>IF(U203="nulová",N203,0)</f>
        <v>0</v>
      </c>
      <c r="BJ203" s="172" t="s">
        <v>16</v>
      </c>
      <c r="BK203" s="259">
        <f>ROUND(L203*K203,2)</f>
        <v>0</v>
      </c>
      <c r="BL203" s="172" t="s">
        <v>132</v>
      </c>
      <c r="BM203" s="172" t="s">
        <v>5644</v>
      </c>
    </row>
    <row r="204" spans="2:65" s="182" customFormat="1" ht="25.5" customHeight="1">
      <c r="B204" s="183"/>
      <c r="C204" s="151" t="s">
        <v>578</v>
      </c>
      <c r="D204" s="151" t="s">
        <v>118</v>
      </c>
      <c r="E204" s="152" t="s">
        <v>5645</v>
      </c>
      <c r="F204" s="341" t="s">
        <v>5646</v>
      </c>
      <c r="G204" s="341"/>
      <c r="H204" s="341"/>
      <c r="I204" s="341"/>
      <c r="J204" s="153" t="s">
        <v>238</v>
      </c>
      <c r="K204" s="154">
        <v>1</v>
      </c>
      <c r="L204" s="342"/>
      <c r="M204" s="342"/>
      <c r="N204" s="343">
        <f t="shared" si="2"/>
        <v>0</v>
      </c>
      <c r="O204" s="343"/>
      <c r="P204" s="343"/>
      <c r="Q204" s="343"/>
      <c r="R204" s="186"/>
      <c r="T204" s="254" t="s">
        <v>5</v>
      </c>
      <c r="U204" s="255" t="s">
        <v>36</v>
      </c>
      <c r="V204" s="256"/>
      <c r="W204" s="257">
        <f>V204*K204</f>
        <v>0</v>
      </c>
      <c r="X204" s="257">
        <v>0.000363335</v>
      </c>
      <c r="Y204" s="257">
        <f>X204*K204</f>
        <v>0.000363335</v>
      </c>
      <c r="Z204" s="257">
        <v>0</v>
      </c>
      <c r="AA204" s="258">
        <f>Z204*K204</f>
        <v>0</v>
      </c>
      <c r="AR204" s="172" t="s">
        <v>132</v>
      </c>
      <c r="AT204" s="172" t="s">
        <v>118</v>
      </c>
      <c r="AU204" s="172" t="s">
        <v>93</v>
      </c>
      <c r="AY204" s="172" t="s">
        <v>117</v>
      </c>
      <c r="BE204" s="259">
        <f>IF(U204="základní",N204,0)</f>
        <v>0</v>
      </c>
      <c r="BF204" s="259">
        <f>IF(U204="snížená",N204,0)</f>
        <v>0</v>
      </c>
      <c r="BG204" s="259">
        <f>IF(U204="zákl. přenesená",N204,0)</f>
        <v>0</v>
      </c>
      <c r="BH204" s="259">
        <f>IF(U204="sníž. přenesená",N204,0)</f>
        <v>0</v>
      </c>
      <c r="BI204" s="259">
        <f>IF(U204="nulová",N204,0)</f>
        <v>0</v>
      </c>
      <c r="BJ204" s="172" t="s">
        <v>16</v>
      </c>
      <c r="BK204" s="259">
        <f>ROUND(L204*K204,2)</f>
        <v>0</v>
      </c>
      <c r="BL204" s="172" t="s">
        <v>132</v>
      </c>
      <c r="BM204" s="172" t="s">
        <v>5647</v>
      </c>
    </row>
    <row r="205" spans="2:65" s="182" customFormat="1" ht="25.5" customHeight="1">
      <c r="B205" s="183"/>
      <c r="C205" s="151" t="s">
        <v>582</v>
      </c>
      <c r="D205" s="151" t="s">
        <v>118</v>
      </c>
      <c r="E205" s="152" t="s">
        <v>5648</v>
      </c>
      <c r="F205" s="341" t="s">
        <v>5649</v>
      </c>
      <c r="G205" s="341"/>
      <c r="H205" s="341"/>
      <c r="I205" s="341"/>
      <c r="J205" s="153" t="s">
        <v>238</v>
      </c>
      <c r="K205" s="154">
        <v>1</v>
      </c>
      <c r="L205" s="342"/>
      <c r="M205" s="342"/>
      <c r="N205" s="343">
        <f t="shared" si="2"/>
        <v>0</v>
      </c>
      <c r="O205" s="343"/>
      <c r="P205" s="343"/>
      <c r="Q205" s="343"/>
      <c r="R205" s="186"/>
      <c r="T205" s="254" t="s">
        <v>5</v>
      </c>
      <c r="U205" s="255" t="s">
        <v>36</v>
      </c>
      <c r="V205" s="256"/>
      <c r="W205" s="257">
        <f>V205*K205</f>
        <v>0</v>
      </c>
      <c r="X205" s="257">
        <v>0.000363335</v>
      </c>
      <c r="Y205" s="257">
        <f>X205*K205</f>
        <v>0.000363335</v>
      </c>
      <c r="Z205" s="257">
        <v>0</v>
      </c>
      <c r="AA205" s="258">
        <f>Z205*K205</f>
        <v>0</v>
      </c>
      <c r="AR205" s="172" t="s">
        <v>132</v>
      </c>
      <c r="AT205" s="172" t="s">
        <v>118</v>
      </c>
      <c r="AU205" s="172" t="s">
        <v>93</v>
      </c>
      <c r="AY205" s="172" t="s">
        <v>117</v>
      </c>
      <c r="BE205" s="259">
        <f>IF(U205="základní",N205,0)</f>
        <v>0</v>
      </c>
      <c r="BF205" s="259">
        <f>IF(U205="snížená",N205,0)</f>
        <v>0</v>
      </c>
      <c r="BG205" s="259">
        <f>IF(U205="zákl. přenesená",N205,0)</f>
        <v>0</v>
      </c>
      <c r="BH205" s="259">
        <f>IF(U205="sníž. přenesená",N205,0)</f>
        <v>0</v>
      </c>
      <c r="BI205" s="259">
        <f>IF(U205="nulová",N205,0)</f>
        <v>0</v>
      </c>
      <c r="BJ205" s="172" t="s">
        <v>16</v>
      </c>
      <c r="BK205" s="259">
        <f>ROUND(L205*K205,2)</f>
        <v>0</v>
      </c>
      <c r="BL205" s="172" t="s">
        <v>132</v>
      </c>
      <c r="BM205" s="172" t="s">
        <v>5650</v>
      </c>
    </row>
    <row r="206" spans="2:65" s="182" customFormat="1" ht="25.5" customHeight="1">
      <c r="B206" s="183"/>
      <c r="C206" s="151" t="s">
        <v>586</v>
      </c>
      <c r="D206" s="151" t="s">
        <v>118</v>
      </c>
      <c r="E206" s="152" t="s">
        <v>5651</v>
      </c>
      <c r="F206" s="341" t="s">
        <v>5652</v>
      </c>
      <c r="G206" s="341"/>
      <c r="H206" s="341"/>
      <c r="I206" s="341"/>
      <c r="J206" s="153" t="s">
        <v>238</v>
      </c>
      <c r="K206" s="154">
        <v>1</v>
      </c>
      <c r="L206" s="342"/>
      <c r="M206" s="342"/>
      <c r="N206" s="343">
        <f t="shared" si="2"/>
        <v>0</v>
      </c>
      <c r="O206" s="343"/>
      <c r="P206" s="343"/>
      <c r="Q206" s="343"/>
      <c r="R206" s="186"/>
      <c r="T206" s="254" t="s">
        <v>5</v>
      </c>
      <c r="U206" s="255" t="s">
        <v>36</v>
      </c>
      <c r="V206" s="256"/>
      <c r="W206" s="257">
        <f>V206*K206</f>
        <v>0</v>
      </c>
      <c r="X206" s="257">
        <v>0.000539455</v>
      </c>
      <c r="Y206" s="257">
        <f>X206*K206</f>
        <v>0.000539455</v>
      </c>
      <c r="Z206" s="257">
        <v>0</v>
      </c>
      <c r="AA206" s="258">
        <f>Z206*K206</f>
        <v>0</v>
      </c>
      <c r="AR206" s="172" t="s">
        <v>132</v>
      </c>
      <c r="AT206" s="172" t="s">
        <v>118</v>
      </c>
      <c r="AU206" s="172" t="s">
        <v>93</v>
      </c>
      <c r="AY206" s="172" t="s">
        <v>117</v>
      </c>
      <c r="BE206" s="259">
        <f>IF(U206="základní",N206,0)</f>
        <v>0</v>
      </c>
      <c r="BF206" s="259">
        <f>IF(U206="snížená",N206,0)</f>
        <v>0</v>
      </c>
      <c r="BG206" s="259">
        <f>IF(U206="zákl. přenesená",N206,0)</f>
        <v>0</v>
      </c>
      <c r="BH206" s="259">
        <f>IF(U206="sníž. přenesená",N206,0)</f>
        <v>0</v>
      </c>
      <c r="BI206" s="259">
        <f>IF(U206="nulová",N206,0)</f>
        <v>0</v>
      </c>
      <c r="BJ206" s="172" t="s">
        <v>16</v>
      </c>
      <c r="BK206" s="259">
        <f>ROUND(L206*K206,2)</f>
        <v>0</v>
      </c>
      <c r="BL206" s="172" t="s">
        <v>132</v>
      </c>
      <c r="BM206" s="172" t="s">
        <v>5653</v>
      </c>
    </row>
    <row r="207" spans="2:65" s="182" customFormat="1" ht="25.5" customHeight="1">
      <c r="B207" s="183"/>
      <c r="C207" s="151" t="s">
        <v>590</v>
      </c>
      <c r="D207" s="151" t="s">
        <v>118</v>
      </c>
      <c r="E207" s="152" t="s">
        <v>5654</v>
      </c>
      <c r="F207" s="341" t="s">
        <v>5655</v>
      </c>
      <c r="G207" s="341"/>
      <c r="H207" s="341"/>
      <c r="I207" s="341"/>
      <c r="J207" s="153" t="s">
        <v>238</v>
      </c>
      <c r="K207" s="154">
        <v>1</v>
      </c>
      <c r="L207" s="342"/>
      <c r="M207" s="342"/>
      <c r="N207" s="343">
        <f t="shared" si="2"/>
        <v>0</v>
      </c>
      <c r="O207" s="343"/>
      <c r="P207" s="343"/>
      <c r="Q207" s="343"/>
      <c r="R207" s="186"/>
      <c r="T207" s="254" t="s">
        <v>5</v>
      </c>
      <c r="U207" s="255" t="s">
        <v>36</v>
      </c>
      <c r="V207" s="256"/>
      <c r="W207" s="257">
        <f>V207*K207</f>
        <v>0</v>
      </c>
      <c r="X207" s="257">
        <v>0.000668165</v>
      </c>
      <c r="Y207" s="257">
        <f>X207*K207</f>
        <v>0.000668165</v>
      </c>
      <c r="Z207" s="257">
        <v>0</v>
      </c>
      <c r="AA207" s="258">
        <f>Z207*K207</f>
        <v>0</v>
      </c>
      <c r="AR207" s="172" t="s">
        <v>132</v>
      </c>
      <c r="AT207" s="172" t="s">
        <v>118</v>
      </c>
      <c r="AU207" s="172" t="s">
        <v>93</v>
      </c>
      <c r="AY207" s="172" t="s">
        <v>117</v>
      </c>
      <c r="BE207" s="259">
        <f>IF(U207="základní",N207,0)</f>
        <v>0</v>
      </c>
      <c r="BF207" s="259">
        <f>IF(U207="snížená",N207,0)</f>
        <v>0</v>
      </c>
      <c r="BG207" s="259">
        <f>IF(U207="zákl. přenesená",N207,0)</f>
        <v>0</v>
      </c>
      <c r="BH207" s="259">
        <f>IF(U207="sníž. přenesená",N207,0)</f>
        <v>0</v>
      </c>
      <c r="BI207" s="259">
        <f>IF(U207="nulová",N207,0)</f>
        <v>0</v>
      </c>
      <c r="BJ207" s="172" t="s">
        <v>16</v>
      </c>
      <c r="BK207" s="259">
        <f>ROUND(L207*K207,2)</f>
        <v>0</v>
      </c>
      <c r="BL207" s="172" t="s">
        <v>132</v>
      </c>
      <c r="BM207" s="172" t="s">
        <v>5656</v>
      </c>
    </row>
    <row r="208" spans="2:65" s="182" customFormat="1" ht="25.5" customHeight="1">
      <c r="B208" s="183"/>
      <c r="C208" s="151" t="s">
        <v>594</v>
      </c>
      <c r="D208" s="151" t="s">
        <v>118</v>
      </c>
      <c r="E208" s="152" t="s">
        <v>5657</v>
      </c>
      <c r="F208" s="341" t="s">
        <v>5658</v>
      </c>
      <c r="G208" s="341"/>
      <c r="H208" s="341"/>
      <c r="I208" s="341"/>
      <c r="J208" s="153" t="s">
        <v>238</v>
      </c>
      <c r="K208" s="154">
        <v>1</v>
      </c>
      <c r="L208" s="342"/>
      <c r="M208" s="342"/>
      <c r="N208" s="343">
        <f t="shared" si="2"/>
        <v>0</v>
      </c>
      <c r="O208" s="343"/>
      <c r="P208" s="343"/>
      <c r="Q208" s="343"/>
      <c r="R208" s="186"/>
      <c r="T208" s="254" t="s">
        <v>5</v>
      </c>
      <c r="U208" s="255" t="s">
        <v>36</v>
      </c>
      <c r="V208" s="256"/>
      <c r="W208" s="257">
        <f>V208*K208</f>
        <v>0</v>
      </c>
      <c r="X208" s="257">
        <v>0.001129175</v>
      </c>
      <c r="Y208" s="257">
        <f>X208*K208</f>
        <v>0.001129175</v>
      </c>
      <c r="Z208" s="257">
        <v>0</v>
      </c>
      <c r="AA208" s="258">
        <f>Z208*K208</f>
        <v>0</v>
      </c>
      <c r="AR208" s="172" t="s">
        <v>132</v>
      </c>
      <c r="AT208" s="172" t="s">
        <v>118</v>
      </c>
      <c r="AU208" s="172" t="s">
        <v>93</v>
      </c>
      <c r="AY208" s="172" t="s">
        <v>117</v>
      </c>
      <c r="BE208" s="259">
        <f>IF(U208="základní",N208,0)</f>
        <v>0</v>
      </c>
      <c r="BF208" s="259">
        <f>IF(U208="snížená",N208,0)</f>
        <v>0</v>
      </c>
      <c r="BG208" s="259">
        <f>IF(U208="zákl. přenesená",N208,0)</f>
        <v>0</v>
      </c>
      <c r="BH208" s="259">
        <f>IF(U208="sníž. přenesená",N208,0)</f>
        <v>0</v>
      </c>
      <c r="BI208" s="259">
        <f>IF(U208="nulová",N208,0)</f>
        <v>0</v>
      </c>
      <c r="BJ208" s="172" t="s">
        <v>16</v>
      </c>
      <c r="BK208" s="259">
        <f>ROUND(L208*K208,2)</f>
        <v>0</v>
      </c>
      <c r="BL208" s="172" t="s">
        <v>132</v>
      </c>
      <c r="BM208" s="172" t="s">
        <v>5659</v>
      </c>
    </row>
    <row r="209" spans="2:65" s="182" customFormat="1" ht="25.5" customHeight="1">
      <c r="B209" s="183"/>
      <c r="C209" s="151" t="s">
        <v>598</v>
      </c>
      <c r="D209" s="151" t="s">
        <v>118</v>
      </c>
      <c r="E209" s="152" t="s">
        <v>5660</v>
      </c>
      <c r="F209" s="341" t="s">
        <v>5661</v>
      </c>
      <c r="G209" s="341"/>
      <c r="H209" s="341"/>
      <c r="I209" s="341"/>
      <c r="J209" s="153" t="s">
        <v>238</v>
      </c>
      <c r="K209" s="154">
        <v>1</v>
      </c>
      <c r="L209" s="342"/>
      <c r="M209" s="342"/>
      <c r="N209" s="343">
        <f t="shared" si="2"/>
        <v>0</v>
      </c>
      <c r="O209" s="343"/>
      <c r="P209" s="343"/>
      <c r="Q209" s="343"/>
      <c r="R209" s="186"/>
      <c r="T209" s="254" t="s">
        <v>5</v>
      </c>
      <c r="U209" s="255" t="s">
        <v>36</v>
      </c>
      <c r="V209" s="256"/>
      <c r="W209" s="257">
        <f>V209*K209</f>
        <v>0</v>
      </c>
      <c r="X209" s="257">
        <v>0.001600825</v>
      </c>
      <c r="Y209" s="257">
        <f>X209*K209</f>
        <v>0.001600825</v>
      </c>
      <c r="Z209" s="257">
        <v>0</v>
      </c>
      <c r="AA209" s="258">
        <f>Z209*K209</f>
        <v>0</v>
      </c>
      <c r="AR209" s="172" t="s">
        <v>132</v>
      </c>
      <c r="AT209" s="172" t="s">
        <v>118</v>
      </c>
      <c r="AU209" s="172" t="s">
        <v>93</v>
      </c>
      <c r="AY209" s="172" t="s">
        <v>117</v>
      </c>
      <c r="BE209" s="259">
        <f>IF(U209="základní",N209,0)</f>
        <v>0</v>
      </c>
      <c r="BF209" s="259">
        <f>IF(U209="snížená",N209,0)</f>
        <v>0</v>
      </c>
      <c r="BG209" s="259">
        <f>IF(U209="zákl. přenesená",N209,0)</f>
        <v>0</v>
      </c>
      <c r="BH209" s="259">
        <f>IF(U209="sníž. přenesená",N209,0)</f>
        <v>0</v>
      </c>
      <c r="BI209" s="259">
        <f>IF(U209="nulová",N209,0)</f>
        <v>0</v>
      </c>
      <c r="BJ209" s="172" t="s">
        <v>16</v>
      </c>
      <c r="BK209" s="259">
        <f>ROUND(L209*K209,2)</f>
        <v>0</v>
      </c>
      <c r="BL209" s="172" t="s">
        <v>132</v>
      </c>
      <c r="BM209" s="172" t="s">
        <v>5662</v>
      </c>
    </row>
    <row r="210" spans="2:65" s="182" customFormat="1" ht="25.5" customHeight="1">
      <c r="B210" s="183"/>
      <c r="C210" s="151" t="s">
        <v>602</v>
      </c>
      <c r="D210" s="151" t="s">
        <v>118</v>
      </c>
      <c r="E210" s="152" t="s">
        <v>5663</v>
      </c>
      <c r="F210" s="341" t="s">
        <v>5664</v>
      </c>
      <c r="G210" s="341"/>
      <c r="H210" s="341"/>
      <c r="I210" s="341"/>
      <c r="J210" s="153" t="s">
        <v>238</v>
      </c>
      <c r="K210" s="154">
        <v>1</v>
      </c>
      <c r="L210" s="342"/>
      <c r="M210" s="342"/>
      <c r="N210" s="343">
        <f t="shared" si="2"/>
        <v>0</v>
      </c>
      <c r="O210" s="343"/>
      <c r="P210" s="343"/>
      <c r="Q210" s="343"/>
      <c r="R210" s="186"/>
      <c r="T210" s="254" t="s">
        <v>5</v>
      </c>
      <c r="U210" s="255" t="s">
        <v>36</v>
      </c>
      <c r="V210" s="256"/>
      <c r="W210" s="257">
        <f>V210*K210</f>
        <v>0</v>
      </c>
      <c r="X210" s="257">
        <v>0.0003655975</v>
      </c>
      <c r="Y210" s="257">
        <f>X210*K210</f>
        <v>0.0003655975</v>
      </c>
      <c r="Z210" s="257">
        <v>0</v>
      </c>
      <c r="AA210" s="258">
        <f>Z210*K210</f>
        <v>0</v>
      </c>
      <c r="AR210" s="172" t="s">
        <v>132</v>
      </c>
      <c r="AT210" s="172" t="s">
        <v>118</v>
      </c>
      <c r="AU210" s="172" t="s">
        <v>93</v>
      </c>
      <c r="AY210" s="172" t="s">
        <v>117</v>
      </c>
      <c r="BE210" s="259">
        <f>IF(U210="základní",N210,0)</f>
        <v>0</v>
      </c>
      <c r="BF210" s="259">
        <f>IF(U210="snížená",N210,0)</f>
        <v>0</v>
      </c>
      <c r="BG210" s="259">
        <f>IF(U210="zákl. přenesená",N210,0)</f>
        <v>0</v>
      </c>
      <c r="BH210" s="259">
        <f>IF(U210="sníž. přenesená",N210,0)</f>
        <v>0</v>
      </c>
      <c r="BI210" s="259">
        <f>IF(U210="nulová",N210,0)</f>
        <v>0</v>
      </c>
      <c r="BJ210" s="172" t="s">
        <v>16</v>
      </c>
      <c r="BK210" s="259">
        <f>ROUND(L210*K210,2)</f>
        <v>0</v>
      </c>
      <c r="BL210" s="172" t="s">
        <v>132</v>
      </c>
      <c r="BM210" s="172" t="s">
        <v>5665</v>
      </c>
    </row>
    <row r="211" spans="2:65" s="182" customFormat="1" ht="25.5" customHeight="1">
      <c r="B211" s="183"/>
      <c r="C211" s="151" t="s">
        <v>606</v>
      </c>
      <c r="D211" s="151" t="s">
        <v>118</v>
      </c>
      <c r="E211" s="152" t="s">
        <v>5666</v>
      </c>
      <c r="F211" s="341" t="s">
        <v>5667</v>
      </c>
      <c r="G211" s="341"/>
      <c r="H211" s="341"/>
      <c r="I211" s="341"/>
      <c r="J211" s="153" t="s">
        <v>238</v>
      </c>
      <c r="K211" s="154">
        <v>1</v>
      </c>
      <c r="L211" s="342"/>
      <c r="M211" s="342"/>
      <c r="N211" s="343">
        <f t="shared" si="2"/>
        <v>0</v>
      </c>
      <c r="O211" s="343"/>
      <c r="P211" s="343"/>
      <c r="Q211" s="343"/>
      <c r="R211" s="186"/>
      <c r="T211" s="254" t="s">
        <v>5</v>
      </c>
      <c r="U211" s="255" t="s">
        <v>36</v>
      </c>
      <c r="V211" s="256"/>
      <c r="W211" s="257">
        <f>V211*K211</f>
        <v>0</v>
      </c>
      <c r="X211" s="257">
        <v>0.00045299</v>
      </c>
      <c r="Y211" s="257">
        <f>X211*K211</f>
        <v>0.00045299</v>
      </c>
      <c r="Z211" s="257">
        <v>0</v>
      </c>
      <c r="AA211" s="258">
        <f>Z211*K211</f>
        <v>0</v>
      </c>
      <c r="AR211" s="172" t="s">
        <v>132</v>
      </c>
      <c r="AT211" s="172" t="s">
        <v>118</v>
      </c>
      <c r="AU211" s="172" t="s">
        <v>93</v>
      </c>
      <c r="AY211" s="172" t="s">
        <v>117</v>
      </c>
      <c r="BE211" s="259">
        <f>IF(U211="základní",N211,0)</f>
        <v>0</v>
      </c>
      <c r="BF211" s="259">
        <f>IF(U211="snížená",N211,0)</f>
        <v>0</v>
      </c>
      <c r="BG211" s="259">
        <f>IF(U211="zákl. přenesená",N211,0)</f>
        <v>0</v>
      </c>
      <c r="BH211" s="259">
        <f>IF(U211="sníž. přenesená",N211,0)</f>
        <v>0</v>
      </c>
      <c r="BI211" s="259">
        <f>IF(U211="nulová",N211,0)</f>
        <v>0</v>
      </c>
      <c r="BJ211" s="172" t="s">
        <v>16</v>
      </c>
      <c r="BK211" s="259">
        <f>ROUND(L211*K211,2)</f>
        <v>0</v>
      </c>
      <c r="BL211" s="172" t="s">
        <v>132</v>
      </c>
      <c r="BM211" s="172" t="s">
        <v>5668</v>
      </c>
    </row>
    <row r="212" spans="2:65" s="182" customFormat="1" ht="25.5" customHeight="1">
      <c r="B212" s="183"/>
      <c r="C212" s="151" t="s">
        <v>610</v>
      </c>
      <c r="D212" s="151" t="s">
        <v>118</v>
      </c>
      <c r="E212" s="152" t="s">
        <v>5669</v>
      </c>
      <c r="F212" s="341" t="s">
        <v>5670</v>
      </c>
      <c r="G212" s="341"/>
      <c r="H212" s="341"/>
      <c r="I212" s="341"/>
      <c r="J212" s="153" t="s">
        <v>238</v>
      </c>
      <c r="K212" s="154">
        <v>1</v>
      </c>
      <c r="L212" s="342"/>
      <c r="M212" s="342"/>
      <c r="N212" s="343">
        <f t="shared" si="2"/>
        <v>0</v>
      </c>
      <c r="O212" s="343"/>
      <c r="P212" s="343"/>
      <c r="Q212" s="343"/>
      <c r="R212" s="186"/>
      <c r="T212" s="254" t="s">
        <v>5</v>
      </c>
      <c r="U212" s="255" t="s">
        <v>36</v>
      </c>
      <c r="V212" s="256"/>
      <c r="W212" s="257">
        <f>V212*K212</f>
        <v>0</v>
      </c>
      <c r="X212" s="257">
        <v>0.0007045275</v>
      </c>
      <c r="Y212" s="257">
        <f>X212*K212</f>
        <v>0.0007045275</v>
      </c>
      <c r="Z212" s="257">
        <v>0</v>
      </c>
      <c r="AA212" s="258">
        <f>Z212*K212</f>
        <v>0</v>
      </c>
      <c r="AR212" s="172" t="s">
        <v>132</v>
      </c>
      <c r="AT212" s="172" t="s">
        <v>118</v>
      </c>
      <c r="AU212" s="172" t="s">
        <v>93</v>
      </c>
      <c r="AY212" s="172" t="s">
        <v>117</v>
      </c>
      <c r="BE212" s="259">
        <f>IF(U212="základní",N212,0)</f>
        <v>0</v>
      </c>
      <c r="BF212" s="259">
        <f>IF(U212="snížená",N212,0)</f>
        <v>0</v>
      </c>
      <c r="BG212" s="259">
        <f>IF(U212="zákl. přenesená",N212,0)</f>
        <v>0</v>
      </c>
      <c r="BH212" s="259">
        <f>IF(U212="sníž. přenesená",N212,0)</f>
        <v>0</v>
      </c>
      <c r="BI212" s="259">
        <f>IF(U212="nulová",N212,0)</f>
        <v>0</v>
      </c>
      <c r="BJ212" s="172" t="s">
        <v>16</v>
      </c>
      <c r="BK212" s="259">
        <f>ROUND(L212*K212,2)</f>
        <v>0</v>
      </c>
      <c r="BL212" s="172" t="s">
        <v>132</v>
      </c>
      <c r="BM212" s="172" t="s">
        <v>5671</v>
      </c>
    </row>
    <row r="213" spans="2:65" s="182" customFormat="1" ht="25.5" customHeight="1">
      <c r="B213" s="183"/>
      <c r="C213" s="151" t="s">
        <v>614</v>
      </c>
      <c r="D213" s="151" t="s">
        <v>118</v>
      </c>
      <c r="E213" s="152" t="s">
        <v>5672</v>
      </c>
      <c r="F213" s="341" t="s">
        <v>5673</v>
      </c>
      <c r="G213" s="341"/>
      <c r="H213" s="341"/>
      <c r="I213" s="341"/>
      <c r="J213" s="153" t="s">
        <v>238</v>
      </c>
      <c r="K213" s="154">
        <v>1</v>
      </c>
      <c r="L213" s="342"/>
      <c r="M213" s="342"/>
      <c r="N213" s="343">
        <f t="shared" si="2"/>
        <v>0</v>
      </c>
      <c r="O213" s="343"/>
      <c r="P213" s="343"/>
      <c r="Q213" s="343"/>
      <c r="R213" s="186"/>
      <c r="T213" s="254" t="s">
        <v>5</v>
      </c>
      <c r="U213" s="255" t="s">
        <v>36</v>
      </c>
      <c r="V213" s="256"/>
      <c r="W213" s="257">
        <f>V213*K213</f>
        <v>0</v>
      </c>
      <c r="X213" s="257">
        <v>0.00069454</v>
      </c>
      <c r="Y213" s="257">
        <f>X213*K213</f>
        <v>0.00069454</v>
      </c>
      <c r="Z213" s="257">
        <v>0</v>
      </c>
      <c r="AA213" s="258">
        <f>Z213*K213</f>
        <v>0</v>
      </c>
      <c r="AR213" s="172" t="s">
        <v>132</v>
      </c>
      <c r="AT213" s="172" t="s">
        <v>118</v>
      </c>
      <c r="AU213" s="172" t="s">
        <v>93</v>
      </c>
      <c r="AY213" s="172" t="s">
        <v>117</v>
      </c>
      <c r="BE213" s="259">
        <f>IF(U213="základní",N213,0)</f>
        <v>0</v>
      </c>
      <c r="BF213" s="259">
        <f>IF(U213="snížená",N213,0)</f>
        <v>0</v>
      </c>
      <c r="BG213" s="259">
        <f>IF(U213="zákl. přenesená",N213,0)</f>
        <v>0</v>
      </c>
      <c r="BH213" s="259">
        <f>IF(U213="sníž. přenesená",N213,0)</f>
        <v>0</v>
      </c>
      <c r="BI213" s="259">
        <f>IF(U213="nulová",N213,0)</f>
        <v>0</v>
      </c>
      <c r="BJ213" s="172" t="s">
        <v>16</v>
      </c>
      <c r="BK213" s="259">
        <f>ROUND(L213*K213,2)</f>
        <v>0</v>
      </c>
      <c r="BL213" s="172" t="s">
        <v>132</v>
      </c>
      <c r="BM213" s="172" t="s">
        <v>5674</v>
      </c>
    </row>
    <row r="214" spans="2:65" s="182" customFormat="1" ht="25.5" customHeight="1">
      <c r="B214" s="183"/>
      <c r="C214" s="151" t="s">
        <v>618</v>
      </c>
      <c r="D214" s="151" t="s">
        <v>118</v>
      </c>
      <c r="E214" s="152" t="s">
        <v>5675</v>
      </c>
      <c r="F214" s="341" t="s">
        <v>5676</v>
      </c>
      <c r="G214" s="341"/>
      <c r="H214" s="341"/>
      <c r="I214" s="341"/>
      <c r="J214" s="153" t="s">
        <v>238</v>
      </c>
      <c r="K214" s="154">
        <v>1</v>
      </c>
      <c r="L214" s="342"/>
      <c r="M214" s="342"/>
      <c r="N214" s="343">
        <f t="shared" si="2"/>
        <v>0</v>
      </c>
      <c r="O214" s="343"/>
      <c r="P214" s="343"/>
      <c r="Q214" s="343"/>
      <c r="R214" s="186"/>
      <c r="T214" s="254" t="s">
        <v>5</v>
      </c>
      <c r="U214" s="255" t="s">
        <v>36</v>
      </c>
      <c r="V214" s="256"/>
      <c r="W214" s="257">
        <f>V214*K214</f>
        <v>0</v>
      </c>
      <c r="X214" s="257">
        <v>0.0012614175</v>
      </c>
      <c r="Y214" s="257">
        <f>X214*K214</f>
        <v>0.0012614175</v>
      </c>
      <c r="Z214" s="257">
        <v>0</v>
      </c>
      <c r="AA214" s="258">
        <f>Z214*K214</f>
        <v>0</v>
      </c>
      <c r="AR214" s="172" t="s">
        <v>132</v>
      </c>
      <c r="AT214" s="172" t="s">
        <v>118</v>
      </c>
      <c r="AU214" s="172" t="s">
        <v>93</v>
      </c>
      <c r="AY214" s="172" t="s">
        <v>117</v>
      </c>
      <c r="BE214" s="259">
        <f>IF(U214="základní",N214,0)</f>
        <v>0</v>
      </c>
      <c r="BF214" s="259">
        <f>IF(U214="snížená",N214,0)</f>
        <v>0</v>
      </c>
      <c r="BG214" s="259">
        <f>IF(U214="zákl. přenesená",N214,0)</f>
        <v>0</v>
      </c>
      <c r="BH214" s="259">
        <f>IF(U214="sníž. přenesená",N214,0)</f>
        <v>0</v>
      </c>
      <c r="BI214" s="259">
        <f>IF(U214="nulová",N214,0)</f>
        <v>0</v>
      </c>
      <c r="BJ214" s="172" t="s">
        <v>16</v>
      </c>
      <c r="BK214" s="259">
        <f>ROUND(L214*K214,2)</f>
        <v>0</v>
      </c>
      <c r="BL214" s="172" t="s">
        <v>132</v>
      </c>
      <c r="BM214" s="172" t="s">
        <v>5677</v>
      </c>
    </row>
    <row r="215" spans="2:65" s="182" customFormat="1" ht="25.5" customHeight="1">
      <c r="B215" s="183"/>
      <c r="C215" s="151" t="s">
        <v>622</v>
      </c>
      <c r="D215" s="151" t="s">
        <v>118</v>
      </c>
      <c r="E215" s="152" t="s">
        <v>5678</v>
      </c>
      <c r="F215" s="341" t="s">
        <v>5679</v>
      </c>
      <c r="G215" s="341"/>
      <c r="H215" s="341"/>
      <c r="I215" s="341"/>
      <c r="J215" s="153" t="s">
        <v>238</v>
      </c>
      <c r="K215" s="154">
        <v>1</v>
      </c>
      <c r="L215" s="342"/>
      <c r="M215" s="342"/>
      <c r="N215" s="343">
        <f t="shared" si="2"/>
        <v>0</v>
      </c>
      <c r="O215" s="343"/>
      <c r="P215" s="343"/>
      <c r="Q215" s="343"/>
      <c r="R215" s="186"/>
      <c r="T215" s="254" t="s">
        <v>5</v>
      </c>
      <c r="U215" s="255" t="s">
        <v>36</v>
      </c>
      <c r="V215" s="256"/>
      <c r="W215" s="257">
        <f>V215*K215</f>
        <v>0</v>
      </c>
      <c r="X215" s="257">
        <v>0.00194256</v>
      </c>
      <c r="Y215" s="257">
        <f>X215*K215</f>
        <v>0.00194256</v>
      </c>
      <c r="Z215" s="257">
        <v>0</v>
      </c>
      <c r="AA215" s="258">
        <f>Z215*K215</f>
        <v>0</v>
      </c>
      <c r="AR215" s="172" t="s">
        <v>132</v>
      </c>
      <c r="AT215" s="172" t="s">
        <v>118</v>
      </c>
      <c r="AU215" s="172" t="s">
        <v>93</v>
      </c>
      <c r="AY215" s="172" t="s">
        <v>117</v>
      </c>
      <c r="BE215" s="259">
        <f>IF(U215="základní",N215,0)</f>
        <v>0</v>
      </c>
      <c r="BF215" s="259">
        <f>IF(U215="snížená",N215,0)</f>
        <v>0</v>
      </c>
      <c r="BG215" s="259">
        <f>IF(U215="zákl. přenesená",N215,0)</f>
        <v>0</v>
      </c>
      <c r="BH215" s="259">
        <f>IF(U215="sníž. přenesená",N215,0)</f>
        <v>0</v>
      </c>
      <c r="BI215" s="259">
        <f>IF(U215="nulová",N215,0)</f>
        <v>0</v>
      </c>
      <c r="BJ215" s="172" t="s">
        <v>16</v>
      </c>
      <c r="BK215" s="259">
        <f>ROUND(L215*K215,2)</f>
        <v>0</v>
      </c>
      <c r="BL215" s="172" t="s">
        <v>132</v>
      </c>
      <c r="BM215" s="172" t="s">
        <v>5680</v>
      </c>
    </row>
    <row r="216" spans="2:65" s="182" customFormat="1" ht="25.5" customHeight="1">
      <c r="B216" s="183"/>
      <c r="C216" s="151" t="s">
        <v>626</v>
      </c>
      <c r="D216" s="151" t="s">
        <v>118</v>
      </c>
      <c r="E216" s="152" t="s">
        <v>5681</v>
      </c>
      <c r="F216" s="341" t="s">
        <v>5682</v>
      </c>
      <c r="G216" s="341"/>
      <c r="H216" s="341"/>
      <c r="I216" s="341"/>
      <c r="J216" s="153" t="s">
        <v>238</v>
      </c>
      <c r="K216" s="154">
        <v>1</v>
      </c>
      <c r="L216" s="342"/>
      <c r="M216" s="342"/>
      <c r="N216" s="343">
        <f t="shared" si="2"/>
        <v>0</v>
      </c>
      <c r="O216" s="343"/>
      <c r="P216" s="343"/>
      <c r="Q216" s="343"/>
      <c r="R216" s="186"/>
      <c r="T216" s="254" t="s">
        <v>5</v>
      </c>
      <c r="U216" s="255" t="s">
        <v>36</v>
      </c>
      <c r="V216" s="256"/>
      <c r="W216" s="257">
        <f>V216*K216</f>
        <v>0</v>
      </c>
      <c r="X216" s="257">
        <v>0.0033648625</v>
      </c>
      <c r="Y216" s="257">
        <f>X216*K216</f>
        <v>0.0033648625</v>
      </c>
      <c r="Z216" s="257">
        <v>0</v>
      </c>
      <c r="AA216" s="258">
        <f>Z216*K216</f>
        <v>0</v>
      </c>
      <c r="AR216" s="172" t="s">
        <v>132</v>
      </c>
      <c r="AT216" s="172" t="s">
        <v>118</v>
      </c>
      <c r="AU216" s="172" t="s">
        <v>93</v>
      </c>
      <c r="AY216" s="172" t="s">
        <v>117</v>
      </c>
      <c r="BE216" s="259">
        <f>IF(U216="základní",N216,0)</f>
        <v>0</v>
      </c>
      <c r="BF216" s="259">
        <f>IF(U216="snížená",N216,0)</f>
        <v>0</v>
      </c>
      <c r="BG216" s="259">
        <f>IF(U216="zákl. přenesená",N216,0)</f>
        <v>0</v>
      </c>
      <c r="BH216" s="259">
        <f>IF(U216="sníž. přenesená",N216,0)</f>
        <v>0</v>
      </c>
      <c r="BI216" s="259">
        <f>IF(U216="nulová",N216,0)</f>
        <v>0</v>
      </c>
      <c r="BJ216" s="172" t="s">
        <v>16</v>
      </c>
      <c r="BK216" s="259">
        <f>ROUND(L216*K216,2)</f>
        <v>0</v>
      </c>
      <c r="BL216" s="172" t="s">
        <v>132</v>
      </c>
      <c r="BM216" s="172" t="s">
        <v>5683</v>
      </c>
    </row>
    <row r="217" spans="2:65" s="182" customFormat="1" ht="25.5" customHeight="1">
      <c r="B217" s="183"/>
      <c r="C217" s="151" t="s">
        <v>630</v>
      </c>
      <c r="D217" s="151" t="s">
        <v>118</v>
      </c>
      <c r="E217" s="152" t="s">
        <v>5684</v>
      </c>
      <c r="F217" s="341" t="s">
        <v>5685</v>
      </c>
      <c r="G217" s="341"/>
      <c r="H217" s="341"/>
      <c r="I217" s="341"/>
      <c r="J217" s="153" t="s">
        <v>238</v>
      </c>
      <c r="K217" s="154">
        <v>1</v>
      </c>
      <c r="L217" s="342"/>
      <c r="M217" s="342"/>
      <c r="N217" s="343">
        <f t="shared" si="2"/>
        <v>0</v>
      </c>
      <c r="O217" s="343"/>
      <c r="P217" s="343"/>
      <c r="Q217" s="343"/>
      <c r="R217" s="186"/>
      <c r="T217" s="254" t="s">
        <v>5</v>
      </c>
      <c r="U217" s="255" t="s">
        <v>36</v>
      </c>
      <c r="V217" s="256"/>
      <c r="W217" s="257">
        <f>V217*K217</f>
        <v>0</v>
      </c>
      <c r="X217" s="257">
        <v>0.00425372</v>
      </c>
      <c r="Y217" s="257">
        <f>X217*K217</f>
        <v>0.00425372</v>
      </c>
      <c r="Z217" s="257">
        <v>0</v>
      </c>
      <c r="AA217" s="258">
        <f>Z217*K217</f>
        <v>0</v>
      </c>
      <c r="AR217" s="172" t="s">
        <v>132</v>
      </c>
      <c r="AT217" s="172" t="s">
        <v>118</v>
      </c>
      <c r="AU217" s="172" t="s">
        <v>93</v>
      </c>
      <c r="AY217" s="172" t="s">
        <v>117</v>
      </c>
      <c r="BE217" s="259">
        <f>IF(U217="základní",N217,0)</f>
        <v>0</v>
      </c>
      <c r="BF217" s="259">
        <f>IF(U217="snížená",N217,0)</f>
        <v>0</v>
      </c>
      <c r="BG217" s="259">
        <f>IF(U217="zákl. přenesená",N217,0)</f>
        <v>0</v>
      </c>
      <c r="BH217" s="259">
        <f>IF(U217="sníž. přenesená",N217,0)</f>
        <v>0</v>
      </c>
      <c r="BI217" s="259">
        <f>IF(U217="nulová",N217,0)</f>
        <v>0</v>
      </c>
      <c r="BJ217" s="172" t="s">
        <v>16</v>
      </c>
      <c r="BK217" s="259">
        <f>ROUND(L217*K217,2)</f>
        <v>0</v>
      </c>
      <c r="BL217" s="172" t="s">
        <v>132</v>
      </c>
      <c r="BM217" s="172" t="s">
        <v>5686</v>
      </c>
    </row>
    <row r="218" spans="2:65" s="182" customFormat="1" ht="25.5" customHeight="1">
      <c r="B218" s="183"/>
      <c r="C218" s="151" t="s">
        <v>634</v>
      </c>
      <c r="D218" s="151" t="s">
        <v>118</v>
      </c>
      <c r="E218" s="152" t="s">
        <v>5687</v>
      </c>
      <c r="F218" s="341" t="s">
        <v>5688</v>
      </c>
      <c r="G218" s="341"/>
      <c r="H218" s="341"/>
      <c r="I218" s="341"/>
      <c r="J218" s="153" t="s">
        <v>238</v>
      </c>
      <c r="K218" s="154">
        <v>1</v>
      </c>
      <c r="L218" s="342"/>
      <c r="M218" s="342"/>
      <c r="N218" s="343">
        <f t="shared" si="2"/>
        <v>0</v>
      </c>
      <c r="O218" s="343"/>
      <c r="P218" s="343"/>
      <c r="Q218" s="343"/>
      <c r="R218" s="186"/>
      <c r="T218" s="254" t="s">
        <v>5</v>
      </c>
      <c r="U218" s="255" t="s">
        <v>36</v>
      </c>
      <c r="V218" s="256"/>
      <c r="W218" s="257">
        <f>V218*K218</f>
        <v>0</v>
      </c>
      <c r="X218" s="257">
        <v>0.005692645</v>
      </c>
      <c r="Y218" s="257">
        <f>X218*K218</f>
        <v>0.005692645</v>
      </c>
      <c r="Z218" s="257">
        <v>0</v>
      </c>
      <c r="AA218" s="258">
        <f>Z218*K218</f>
        <v>0</v>
      </c>
      <c r="AR218" s="172" t="s">
        <v>132</v>
      </c>
      <c r="AT218" s="172" t="s">
        <v>118</v>
      </c>
      <c r="AU218" s="172" t="s">
        <v>93</v>
      </c>
      <c r="AY218" s="172" t="s">
        <v>117</v>
      </c>
      <c r="BE218" s="259">
        <f>IF(U218="základní",N218,0)</f>
        <v>0</v>
      </c>
      <c r="BF218" s="259">
        <f>IF(U218="snížená",N218,0)</f>
        <v>0</v>
      </c>
      <c r="BG218" s="259">
        <f>IF(U218="zákl. přenesená",N218,0)</f>
        <v>0</v>
      </c>
      <c r="BH218" s="259">
        <f>IF(U218="sníž. přenesená",N218,0)</f>
        <v>0</v>
      </c>
      <c r="BI218" s="259">
        <f>IF(U218="nulová",N218,0)</f>
        <v>0</v>
      </c>
      <c r="BJ218" s="172" t="s">
        <v>16</v>
      </c>
      <c r="BK218" s="259">
        <f>ROUND(L218*K218,2)</f>
        <v>0</v>
      </c>
      <c r="BL218" s="172" t="s">
        <v>132</v>
      </c>
      <c r="BM218" s="172" t="s">
        <v>5689</v>
      </c>
    </row>
    <row r="219" spans="2:65" s="182" customFormat="1" ht="25.5" customHeight="1">
      <c r="B219" s="183"/>
      <c r="C219" s="151" t="s">
        <v>638</v>
      </c>
      <c r="D219" s="151" t="s">
        <v>118</v>
      </c>
      <c r="E219" s="152" t="s">
        <v>5690</v>
      </c>
      <c r="F219" s="341" t="s">
        <v>5691</v>
      </c>
      <c r="G219" s="341"/>
      <c r="H219" s="341"/>
      <c r="I219" s="341"/>
      <c r="J219" s="153" t="s">
        <v>238</v>
      </c>
      <c r="K219" s="154">
        <v>1</v>
      </c>
      <c r="L219" s="342"/>
      <c r="M219" s="342"/>
      <c r="N219" s="343">
        <f t="shared" si="2"/>
        <v>0</v>
      </c>
      <c r="O219" s="343"/>
      <c r="P219" s="343"/>
      <c r="Q219" s="343"/>
      <c r="R219" s="186"/>
      <c r="T219" s="254" t="s">
        <v>5</v>
      </c>
      <c r="U219" s="255" t="s">
        <v>36</v>
      </c>
      <c r="V219" s="256"/>
      <c r="W219" s="257">
        <f>V219*K219</f>
        <v>0</v>
      </c>
      <c r="X219" s="257">
        <v>0.000376863</v>
      </c>
      <c r="Y219" s="257">
        <f>X219*K219</f>
        <v>0.000376863</v>
      </c>
      <c r="Z219" s="257">
        <v>0</v>
      </c>
      <c r="AA219" s="258">
        <f>Z219*K219</f>
        <v>0</v>
      </c>
      <c r="AR219" s="172" t="s">
        <v>132</v>
      </c>
      <c r="AT219" s="172" t="s">
        <v>118</v>
      </c>
      <c r="AU219" s="172" t="s">
        <v>93</v>
      </c>
      <c r="AY219" s="172" t="s">
        <v>117</v>
      </c>
      <c r="BE219" s="259">
        <f>IF(U219="základní",N219,0)</f>
        <v>0</v>
      </c>
      <c r="BF219" s="259">
        <f>IF(U219="snížená",N219,0)</f>
        <v>0</v>
      </c>
      <c r="BG219" s="259">
        <f>IF(U219="zákl. přenesená",N219,0)</f>
        <v>0</v>
      </c>
      <c r="BH219" s="259">
        <f>IF(U219="sníž. přenesená",N219,0)</f>
        <v>0</v>
      </c>
      <c r="BI219" s="259">
        <f>IF(U219="nulová",N219,0)</f>
        <v>0</v>
      </c>
      <c r="BJ219" s="172" t="s">
        <v>16</v>
      </c>
      <c r="BK219" s="259">
        <f>ROUND(L219*K219,2)</f>
        <v>0</v>
      </c>
      <c r="BL219" s="172" t="s">
        <v>132</v>
      </c>
      <c r="BM219" s="172" t="s">
        <v>5692</v>
      </c>
    </row>
    <row r="220" spans="2:65" s="182" customFormat="1" ht="25.5" customHeight="1">
      <c r="B220" s="183"/>
      <c r="C220" s="151" t="s">
        <v>642</v>
      </c>
      <c r="D220" s="151" t="s">
        <v>118</v>
      </c>
      <c r="E220" s="152" t="s">
        <v>5693</v>
      </c>
      <c r="F220" s="341" t="s">
        <v>5694</v>
      </c>
      <c r="G220" s="341"/>
      <c r="H220" s="341"/>
      <c r="I220" s="341"/>
      <c r="J220" s="153" t="s">
        <v>238</v>
      </c>
      <c r="K220" s="154">
        <v>1</v>
      </c>
      <c r="L220" s="342"/>
      <c r="M220" s="342"/>
      <c r="N220" s="343">
        <f t="shared" si="2"/>
        <v>0</v>
      </c>
      <c r="O220" s="343"/>
      <c r="P220" s="343"/>
      <c r="Q220" s="343"/>
      <c r="R220" s="186"/>
      <c r="T220" s="254" t="s">
        <v>5</v>
      </c>
      <c r="U220" s="255" t="s">
        <v>36</v>
      </c>
      <c r="V220" s="256"/>
      <c r="W220" s="257">
        <f>V220*K220</f>
        <v>0</v>
      </c>
      <c r="X220" s="257">
        <v>0.000466069</v>
      </c>
      <c r="Y220" s="257">
        <f>X220*K220</f>
        <v>0.000466069</v>
      </c>
      <c r="Z220" s="257">
        <v>0</v>
      </c>
      <c r="AA220" s="258">
        <f>Z220*K220</f>
        <v>0</v>
      </c>
      <c r="AR220" s="172" t="s">
        <v>132</v>
      </c>
      <c r="AT220" s="172" t="s">
        <v>118</v>
      </c>
      <c r="AU220" s="172" t="s">
        <v>93</v>
      </c>
      <c r="AY220" s="172" t="s">
        <v>117</v>
      </c>
      <c r="BE220" s="259">
        <f>IF(U220="základní",N220,0)</f>
        <v>0</v>
      </c>
      <c r="BF220" s="259">
        <f>IF(U220="snížená",N220,0)</f>
        <v>0</v>
      </c>
      <c r="BG220" s="259">
        <f>IF(U220="zákl. přenesená",N220,0)</f>
        <v>0</v>
      </c>
      <c r="BH220" s="259">
        <f>IF(U220="sníž. přenesená",N220,0)</f>
        <v>0</v>
      </c>
      <c r="BI220" s="259">
        <f>IF(U220="nulová",N220,0)</f>
        <v>0</v>
      </c>
      <c r="BJ220" s="172" t="s">
        <v>16</v>
      </c>
      <c r="BK220" s="259">
        <f>ROUND(L220*K220,2)</f>
        <v>0</v>
      </c>
      <c r="BL220" s="172" t="s">
        <v>132</v>
      </c>
      <c r="BM220" s="172" t="s">
        <v>5695</v>
      </c>
    </row>
    <row r="221" spans="2:65" s="182" customFormat="1" ht="25.5" customHeight="1">
      <c r="B221" s="183"/>
      <c r="C221" s="151" t="s">
        <v>646</v>
      </c>
      <c r="D221" s="151" t="s">
        <v>118</v>
      </c>
      <c r="E221" s="152" t="s">
        <v>5696</v>
      </c>
      <c r="F221" s="341" t="s">
        <v>5697</v>
      </c>
      <c r="G221" s="341"/>
      <c r="H221" s="341"/>
      <c r="I221" s="341"/>
      <c r="J221" s="153" t="s">
        <v>238</v>
      </c>
      <c r="K221" s="154">
        <v>1</v>
      </c>
      <c r="L221" s="342"/>
      <c r="M221" s="342"/>
      <c r="N221" s="343">
        <f t="shared" si="2"/>
        <v>0</v>
      </c>
      <c r="O221" s="343"/>
      <c r="P221" s="343"/>
      <c r="Q221" s="343"/>
      <c r="R221" s="186"/>
      <c r="T221" s="254" t="s">
        <v>5</v>
      </c>
      <c r="U221" s="255" t="s">
        <v>36</v>
      </c>
      <c r="V221" s="256"/>
      <c r="W221" s="257">
        <f>V221*K221</f>
        <v>0</v>
      </c>
      <c r="X221" s="257">
        <v>0.000720082</v>
      </c>
      <c r="Y221" s="257">
        <f>X221*K221</f>
        <v>0.000720082</v>
      </c>
      <c r="Z221" s="257">
        <v>0</v>
      </c>
      <c r="AA221" s="258">
        <f>Z221*K221</f>
        <v>0</v>
      </c>
      <c r="AR221" s="172" t="s">
        <v>132</v>
      </c>
      <c r="AT221" s="172" t="s">
        <v>118</v>
      </c>
      <c r="AU221" s="172" t="s">
        <v>93</v>
      </c>
      <c r="AY221" s="172" t="s">
        <v>117</v>
      </c>
      <c r="BE221" s="259">
        <f>IF(U221="základní",N221,0)</f>
        <v>0</v>
      </c>
      <c r="BF221" s="259">
        <f>IF(U221="snížená",N221,0)</f>
        <v>0</v>
      </c>
      <c r="BG221" s="259">
        <f>IF(U221="zákl. přenesená",N221,0)</f>
        <v>0</v>
      </c>
      <c r="BH221" s="259">
        <f>IF(U221="sníž. přenesená",N221,0)</f>
        <v>0</v>
      </c>
      <c r="BI221" s="259">
        <f>IF(U221="nulová",N221,0)</f>
        <v>0</v>
      </c>
      <c r="BJ221" s="172" t="s">
        <v>16</v>
      </c>
      <c r="BK221" s="259">
        <f>ROUND(L221*K221,2)</f>
        <v>0</v>
      </c>
      <c r="BL221" s="172" t="s">
        <v>132</v>
      </c>
      <c r="BM221" s="172" t="s">
        <v>5698</v>
      </c>
    </row>
    <row r="222" spans="2:65" s="182" customFormat="1" ht="25.5" customHeight="1">
      <c r="B222" s="183"/>
      <c r="C222" s="151" t="s">
        <v>650</v>
      </c>
      <c r="D222" s="151" t="s">
        <v>118</v>
      </c>
      <c r="E222" s="152" t="s">
        <v>5699</v>
      </c>
      <c r="F222" s="341" t="s">
        <v>5700</v>
      </c>
      <c r="G222" s="341"/>
      <c r="H222" s="341"/>
      <c r="I222" s="341"/>
      <c r="J222" s="153" t="s">
        <v>238</v>
      </c>
      <c r="K222" s="154">
        <v>1</v>
      </c>
      <c r="L222" s="342"/>
      <c r="M222" s="342"/>
      <c r="N222" s="343">
        <f t="shared" si="2"/>
        <v>0</v>
      </c>
      <c r="O222" s="343"/>
      <c r="P222" s="343"/>
      <c r="Q222" s="343"/>
      <c r="R222" s="186"/>
      <c r="T222" s="254" t="s">
        <v>5</v>
      </c>
      <c r="U222" s="255" t="s">
        <v>36</v>
      </c>
      <c r="V222" s="256"/>
      <c r="W222" s="257">
        <f>V222*K222</f>
        <v>0</v>
      </c>
      <c r="X222" s="257">
        <v>0.000711765</v>
      </c>
      <c r="Y222" s="257">
        <f>X222*K222</f>
        <v>0.000711765</v>
      </c>
      <c r="Z222" s="257">
        <v>0</v>
      </c>
      <c r="AA222" s="258">
        <f>Z222*K222</f>
        <v>0</v>
      </c>
      <c r="AR222" s="172" t="s">
        <v>132</v>
      </c>
      <c r="AT222" s="172" t="s">
        <v>118</v>
      </c>
      <c r="AU222" s="172" t="s">
        <v>93</v>
      </c>
      <c r="AY222" s="172" t="s">
        <v>117</v>
      </c>
      <c r="BE222" s="259">
        <f>IF(U222="základní",N222,0)</f>
        <v>0</v>
      </c>
      <c r="BF222" s="259">
        <f>IF(U222="snížená",N222,0)</f>
        <v>0</v>
      </c>
      <c r="BG222" s="259">
        <f>IF(U222="zákl. přenesená",N222,0)</f>
        <v>0</v>
      </c>
      <c r="BH222" s="259">
        <f>IF(U222="sníž. přenesená",N222,0)</f>
        <v>0</v>
      </c>
      <c r="BI222" s="259">
        <f>IF(U222="nulová",N222,0)</f>
        <v>0</v>
      </c>
      <c r="BJ222" s="172" t="s">
        <v>16</v>
      </c>
      <c r="BK222" s="259">
        <f>ROUND(L222*K222,2)</f>
        <v>0</v>
      </c>
      <c r="BL222" s="172" t="s">
        <v>132</v>
      </c>
      <c r="BM222" s="172" t="s">
        <v>5701</v>
      </c>
    </row>
    <row r="223" spans="2:65" s="182" customFormat="1" ht="25.5" customHeight="1">
      <c r="B223" s="183"/>
      <c r="C223" s="151" t="s">
        <v>654</v>
      </c>
      <c r="D223" s="151" t="s">
        <v>118</v>
      </c>
      <c r="E223" s="152" t="s">
        <v>5702</v>
      </c>
      <c r="F223" s="341" t="s">
        <v>5703</v>
      </c>
      <c r="G223" s="341"/>
      <c r="H223" s="341"/>
      <c r="I223" s="341"/>
      <c r="J223" s="153" t="s">
        <v>238</v>
      </c>
      <c r="K223" s="154">
        <v>1</v>
      </c>
      <c r="L223" s="342"/>
      <c r="M223" s="342"/>
      <c r="N223" s="343">
        <f t="shared" si="2"/>
        <v>0</v>
      </c>
      <c r="O223" s="343"/>
      <c r="P223" s="343"/>
      <c r="Q223" s="343"/>
      <c r="R223" s="186"/>
      <c r="T223" s="254" t="s">
        <v>5</v>
      </c>
      <c r="U223" s="255" t="s">
        <v>36</v>
      </c>
      <c r="V223" s="256"/>
      <c r="W223" s="257">
        <f>V223*K223</f>
        <v>0</v>
      </c>
      <c r="X223" s="257">
        <v>0.001279925</v>
      </c>
      <c r="Y223" s="257">
        <f>X223*K223</f>
        <v>0.001279925</v>
      </c>
      <c r="Z223" s="257">
        <v>0</v>
      </c>
      <c r="AA223" s="258">
        <f>Z223*K223</f>
        <v>0</v>
      </c>
      <c r="AR223" s="172" t="s">
        <v>132</v>
      </c>
      <c r="AT223" s="172" t="s">
        <v>118</v>
      </c>
      <c r="AU223" s="172" t="s">
        <v>93</v>
      </c>
      <c r="AY223" s="172" t="s">
        <v>117</v>
      </c>
      <c r="BE223" s="259">
        <f>IF(U223="základní",N223,0)</f>
        <v>0</v>
      </c>
      <c r="BF223" s="259">
        <f>IF(U223="snížená",N223,0)</f>
        <v>0</v>
      </c>
      <c r="BG223" s="259">
        <f>IF(U223="zákl. přenesená",N223,0)</f>
        <v>0</v>
      </c>
      <c r="BH223" s="259">
        <f>IF(U223="sníž. přenesená",N223,0)</f>
        <v>0</v>
      </c>
      <c r="BI223" s="259">
        <f>IF(U223="nulová",N223,0)</f>
        <v>0</v>
      </c>
      <c r="BJ223" s="172" t="s">
        <v>16</v>
      </c>
      <c r="BK223" s="259">
        <f>ROUND(L223*K223,2)</f>
        <v>0</v>
      </c>
      <c r="BL223" s="172" t="s">
        <v>132</v>
      </c>
      <c r="BM223" s="172" t="s">
        <v>5704</v>
      </c>
    </row>
    <row r="224" spans="2:65" s="182" customFormat="1" ht="25.5" customHeight="1">
      <c r="B224" s="183"/>
      <c r="C224" s="151" t="s">
        <v>658</v>
      </c>
      <c r="D224" s="151" t="s">
        <v>118</v>
      </c>
      <c r="E224" s="152" t="s">
        <v>5705</v>
      </c>
      <c r="F224" s="341" t="s">
        <v>5706</v>
      </c>
      <c r="G224" s="341"/>
      <c r="H224" s="341"/>
      <c r="I224" s="341"/>
      <c r="J224" s="153" t="s">
        <v>238</v>
      </c>
      <c r="K224" s="154">
        <v>1</v>
      </c>
      <c r="L224" s="342"/>
      <c r="M224" s="342"/>
      <c r="N224" s="343">
        <f t="shared" si="2"/>
        <v>0</v>
      </c>
      <c r="O224" s="343"/>
      <c r="P224" s="343"/>
      <c r="Q224" s="343"/>
      <c r="R224" s="186"/>
      <c r="T224" s="254" t="s">
        <v>5</v>
      </c>
      <c r="U224" s="255" t="s">
        <v>36</v>
      </c>
      <c r="V224" s="256"/>
      <c r="W224" s="257">
        <f>V224*K224</f>
        <v>0</v>
      </c>
      <c r="X224" s="257">
        <v>0.000446215</v>
      </c>
      <c r="Y224" s="257">
        <f>X224*K224</f>
        <v>0.000446215</v>
      </c>
      <c r="Z224" s="257">
        <v>0</v>
      </c>
      <c r="AA224" s="258">
        <f>Z224*K224</f>
        <v>0</v>
      </c>
      <c r="AR224" s="172" t="s">
        <v>132</v>
      </c>
      <c r="AT224" s="172" t="s">
        <v>118</v>
      </c>
      <c r="AU224" s="172" t="s">
        <v>93</v>
      </c>
      <c r="AY224" s="172" t="s">
        <v>117</v>
      </c>
      <c r="BE224" s="259">
        <f>IF(U224="základní",N224,0)</f>
        <v>0</v>
      </c>
      <c r="BF224" s="259">
        <f>IF(U224="snížená",N224,0)</f>
        <v>0</v>
      </c>
      <c r="BG224" s="259">
        <f>IF(U224="zákl. přenesená",N224,0)</f>
        <v>0</v>
      </c>
      <c r="BH224" s="259">
        <f>IF(U224="sníž. přenesená",N224,0)</f>
        <v>0</v>
      </c>
      <c r="BI224" s="259">
        <f>IF(U224="nulová",N224,0)</f>
        <v>0</v>
      </c>
      <c r="BJ224" s="172" t="s">
        <v>16</v>
      </c>
      <c r="BK224" s="259">
        <f>ROUND(L224*K224,2)</f>
        <v>0</v>
      </c>
      <c r="BL224" s="172" t="s">
        <v>132</v>
      </c>
      <c r="BM224" s="172" t="s">
        <v>5707</v>
      </c>
    </row>
    <row r="225" spans="2:65" s="182" customFormat="1" ht="25.5" customHeight="1">
      <c r="B225" s="183"/>
      <c r="C225" s="151" t="s">
        <v>662</v>
      </c>
      <c r="D225" s="151" t="s">
        <v>118</v>
      </c>
      <c r="E225" s="152" t="s">
        <v>5708</v>
      </c>
      <c r="F225" s="341" t="s">
        <v>5709</v>
      </c>
      <c r="G225" s="341"/>
      <c r="H225" s="341"/>
      <c r="I225" s="341"/>
      <c r="J225" s="153" t="s">
        <v>238</v>
      </c>
      <c r="K225" s="154">
        <v>1</v>
      </c>
      <c r="L225" s="342"/>
      <c r="M225" s="342"/>
      <c r="N225" s="343">
        <f t="shared" si="2"/>
        <v>0</v>
      </c>
      <c r="O225" s="343"/>
      <c r="P225" s="343"/>
      <c r="Q225" s="343"/>
      <c r="R225" s="186"/>
      <c r="T225" s="254" t="s">
        <v>5</v>
      </c>
      <c r="U225" s="255" t="s">
        <v>36</v>
      </c>
      <c r="V225" s="256"/>
      <c r="W225" s="257">
        <f>V225*K225</f>
        <v>0</v>
      </c>
      <c r="X225" s="257">
        <v>0.000684495</v>
      </c>
      <c r="Y225" s="257">
        <f>X225*K225</f>
        <v>0.000684495</v>
      </c>
      <c r="Z225" s="257">
        <v>0</v>
      </c>
      <c r="AA225" s="258">
        <f>Z225*K225</f>
        <v>0</v>
      </c>
      <c r="AR225" s="172" t="s">
        <v>132</v>
      </c>
      <c r="AT225" s="172" t="s">
        <v>118</v>
      </c>
      <c r="AU225" s="172" t="s">
        <v>93</v>
      </c>
      <c r="AY225" s="172" t="s">
        <v>117</v>
      </c>
      <c r="BE225" s="259">
        <f>IF(U225="základní",N225,0)</f>
        <v>0</v>
      </c>
      <c r="BF225" s="259">
        <f>IF(U225="snížená",N225,0)</f>
        <v>0</v>
      </c>
      <c r="BG225" s="259">
        <f>IF(U225="zákl. přenesená",N225,0)</f>
        <v>0</v>
      </c>
      <c r="BH225" s="259">
        <f>IF(U225="sníž. přenesená",N225,0)</f>
        <v>0</v>
      </c>
      <c r="BI225" s="259">
        <f>IF(U225="nulová",N225,0)</f>
        <v>0</v>
      </c>
      <c r="BJ225" s="172" t="s">
        <v>16</v>
      </c>
      <c r="BK225" s="259">
        <f>ROUND(L225*K225,2)</f>
        <v>0</v>
      </c>
      <c r="BL225" s="172" t="s">
        <v>132</v>
      </c>
      <c r="BM225" s="172" t="s">
        <v>5710</v>
      </c>
    </row>
    <row r="226" spans="2:65" s="182" customFormat="1" ht="25.5" customHeight="1">
      <c r="B226" s="183"/>
      <c r="C226" s="151" t="s">
        <v>666</v>
      </c>
      <c r="D226" s="151" t="s">
        <v>118</v>
      </c>
      <c r="E226" s="152" t="s">
        <v>5711</v>
      </c>
      <c r="F226" s="341" t="s">
        <v>5712</v>
      </c>
      <c r="G226" s="341"/>
      <c r="H226" s="341"/>
      <c r="I226" s="341"/>
      <c r="J226" s="153" t="s">
        <v>238</v>
      </c>
      <c r="K226" s="154">
        <v>1</v>
      </c>
      <c r="L226" s="342"/>
      <c r="M226" s="342"/>
      <c r="N226" s="343">
        <f t="shared" si="2"/>
        <v>0</v>
      </c>
      <c r="O226" s="343"/>
      <c r="P226" s="343"/>
      <c r="Q226" s="343"/>
      <c r="R226" s="186"/>
      <c r="T226" s="254" t="s">
        <v>5</v>
      </c>
      <c r="U226" s="255" t="s">
        <v>36</v>
      </c>
      <c r="V226" s="256"/>
      <c r="W226" s="257">
        <f>V226*K226</f>
        <v>0</v>
      </c>
      <c r="X226" s="257">
        <v>0.000668165</v>
      </c>
      <c r="Y226" s="257">
        <f>X226*K226</f>
        <v>0.000668165</v>
      </c>
      <c r="Z226" s="257">
        <v>0</v>
      </c>
      <c r="AA226" s="258">
        <f>Z226*K226</f>
        <v>0</v>
      </c>
      <c r="AR226" s="172" t="s">
        <v>132</v>
      </c>
      <c r="AT226" s="172" t="s">
        <v>118</v>
      </c>
      <c r="AU226" s="172" t="s">
        <v>93</v>
      </c>
      <c r="AY226" s="172" t="s">
        <v>117</v>
      </c>
      <c r="BE226" s="259">
        <f>IF(U226="základní",N226,0)</f>
        <v>0</v>
      </c>
      <c r="BF226" s="259">
        <f>IF(U226="snížená",N226,0)</f>
        <v>0</v>
      </c>
      <c r="BG226" s="259">
        <f>IF(U226="zákl. přenesená",N226,0)</f>
        <v>0</v>
      </c>
      <c r="BH226" s="259">
        <f>IF(U226="sníž. přenesená",N226,0)</f>
        <v>0</v>
      </c>
      <c r="BI226" s="259">
        <f>IF(U226="nulová",N226,0)</f>
        <v>0</v>
      </c>
      <c r="BJ226" s="172" t="s">
        <v>16</v>
      </c>
      <c r="BK226" s="259">
        <f>ROUND(L226*K226,2)</f>
        <v>0</v>
      </c>
      <c r="BL226" s="172" t="s">
        <v>132</v>
      </c>
      <c r="BM226" s="172" t="s">
        <v>5713</v>
      </c>
    </row>
    <row r="227" spans="2:65" s="182" customFormat="1" ht="25.5" customHeight="1">
      <c r="B227" s="183"/>
      <c r="C227" s="151" t="s">
        <v>670</v>
      </c>
      <c r="D227" s="151" t="s">
        <v>118</v>
      </c>
      <c r="E227" s="152" t="s">
        <v>5714</v>
      </c>
      <c r="F227" s="341" t="s">
        <v>5715</v>
      </c>
      <c r="G227" s="341"/>
      <c r="H227" s="341"/>
      <c r="I227" s="341"/>
      <c r="J227" s="153" t="s">
        <v>238</v>
      </c>
      <c r="K227" s="154">
        <v>1</v>
      </c>
      <c r="L227" s="342"/>
      <c r="M227" s="342"/>
      <c r="N227" s="343">
        <f t="shared" si="2"/>
        <v>0</v>
      </c>
      <c r="O227" s="343"/>
      <c r="P227" s="343"/>
      <c r="Q227" s="343"/>
      <c r="R227" s="186"/>
      <c r="T227" s="254" t="s">
        <v>5</v>
      </c>
      <c r="U227" s="255" t="s">
        <v>36</v>
      </c>
      <c r="V227" s="256"/>
      <c r="W227" s="257">
        <f>V227*K227</f>
        <v>0</v>
      </c>
      <c r="X227" s="257">
        <v>0.001243135</v>
      </c>
      <c r="Y227" s="257">
        <f>X227*K227</f>
        <v>0.001243135</v>
      </c>
      <c r="Z227" s="257">
        <v>0</v>
      </c>
      <c r="AA227" s="258">
        <f>Z227*K227</f>
        <v>0</v>
      </c>
      <c r="AR227" s="172" t="s">
        <v>132</v>
      </c>
      <c r="AT227" s="172" t="s">
        <v>118</v>
      </c>
      <c r="AU227" s="172" t="s">
        <v>93</v>
      </c>
      <c r="AY227" s="172" t="s">
        <v>117</v>
      </c>
      <c r="BE227" s="259">
        <f>IF(U227="základní",N227,0)</f>
        <v>0</v>
      </c>
      <c r="BF227" s="259">
        <f>IF(U227="snížená",N227,0)</f>
        <v>0</v>
      </c>
      <c r="BG227" s="259">
        <f>IF(U227="zákl. přenesená",N227,0)</f>
        <v>0</v>
      </c>
      <c r="BH227" s="259">
        <f>IF(U227="sníž. přenesená",N227,0)</f>
        <v>0</v>
      </c>
      <c r="BI227" s="259">
        <f>IF(U227="nulová",N227,0)</f>
        <v>0</v>
      </c>
      <c r="BJ227" s="172" t="s">
        <v>16</v>
      </c>
      <c r="BK227" s="259">
        <f>ROUND(L227*K227,2)</f>
        <v>0</v>
      </c>
      <c r="BL227" s="172" t="s">
        <v>132</v>
      </c>
      <c r="BM227" s="172" t="s">
        <v>5716</v>
      </c>
    </row>
    <row r="228" spans="2:65" s="182" customFormat="1" ht="25.5" customHeight="1">
      <c r="B228" s="183"/>
      <c r="C228" s="151" t="s">
        <v>674</v>
      </c>
      <c r="D228" s="151" t="s">
        <v>118</v>
      </c>
      <c r="E228" s="152" t="s">
        <v>5717</v>
      </c>
      <c r="F228" s="341" t="s">
        <v>5718</v>
      </c>
      <c r="G228" s="341"/>
      <c r="H228" s="341"/>
      <c r="I228" s="341"/>
      <c r="J228" s="153" t="s">
        <v>238</v>
      </c>
      <c r="K228" s="154">
        <v>1</v>
      </c>
      <c r="L228" s="342"/>
      <c r="M228" s="342"/>
      <c r="N228" s="343">
        <f t="shared" si="2"/>
        <v>0</v>
      </c>
      <c r="O228" s="343"/>
      <c r="P228" s="343"/>
      <c r="Q228" s="343"/>
      <c r="R228" s="186"/>
      <c r="T228" s="254" t="s">
        <v>5</v>
      </c>
      <c r="U228" s="255" t="s">
        <v>36</v>
      </c>
      <c r="V228" s="256"/>
      <c r="W228" s="257">
        <f>V228*K228</f>
        <v>0</v>
      </c>
      <c r="X228" s="257">
        <v>0.001611185</v>
      </c>
      <c r="Y228" s="257">
        <f>X228*K228</f>
        <v>0.001611185</v>
      </c>
      <c r="Z228" s="257">
        <v>0</v>
      </c>
      <c r="AA228" s="258">
        <f>Z228*K228</f>
        <v>0</v>
      </c>
      <c r="AR228" s="172" t="s">
        <v>132</v>
      </c>
      <c r="AT228" s="172" t="s">
        <v>118</v>
      </c>
      <c r="AU228" s="172" t="s">
        <v>93</v>
      </c>
      <c r="AY228" s="172" t="s">
        <v>117</v>
      </c>
      <c r="BE228" s="259">
        <f>IF(U228="základní",N228,0)</f>
        <v>0</v>
      </c>
      <c r="BF228" s="259">
        <f>IF(U228="snížená",N228,0)</f>
        <v>0</v>
      </c>
      <c r="BG228" s="259">
        <f>IF(U228="zákl. přenesená",N228,0)</f>
        <v>0</v>
      </c>
      <c r="BH228" s="259">
        <f>IF(U228="sníž. přenesená",N228,0)</f>
        <v>0</v>
      </c>
      <c r="BI228" s="259">
        <f>IF(U228="nulová",N228,0)</f>
        <v>0</v>
      </c>
      <c r="BJ228" s="172" t="s">
        <v>16</v>
      </c>
      <c r="BK228" s="259">
        <f>ROUND(L228*K228,2)</f>
        <v>0</v>
      </c>
      <c r="BL228" s="172" t="s">
        <v>132</v>
      </c>
      <c r="BM228" s="172" t="s">
        <v>5719</v>
      </c>
    </row>
    <row r="229" spans="2:65" s="182" customFormat="1" ht="38.25" customHeight="1">
      <c r="B229" s="183"/>
      <c r="C229" s="151" t="s">
        <v>678</v>
      </c>
      <c r="D229" s="151" t="s">
        <v>118</v>
      </c>
      <c r="E229" s="152" t="s">
        <v>5720</v>
      </c>
      <c r="F229" s="341" t="s">
        <v>5721</v>
      </c>
      <c r="G229" s="341"/>
      <c r="H229" s="341"/>
      <c r="I229" s="341"/>
      <c r="J229" s="153" t="s">
        <v>238</v>
      </c>
      <c r="K229" s="154">
        <v>1</v>
      </c>
      <c r="L229" s="342"/>
      <c r="M229" s="342"/>
      <c r="N229" s="343">
        <f t="shared" si="2"/>
        <v>0</v>
      </c>
      <c r="O229" s="343"/>
      <c r="P229" s="343"/>
      <c r="Q229" s="343"/>
      <c r="R229" s="186"/>
      <c r="T229" s="254" t="s">
        <v>5</v>
      </c>
      <c r="U229" s="255" t="s">
        <v>36</v>
      </c>
      <c r="V229" s="256"/>
      <c r="W229" s="257">
        <f>V229*K229</f>
        <v>0</v>
      </c>
      <c r="X229" s="257">
        <v>9.7E-06</v>
      </c>
      <c r="Y229" s="257">
        <f>X229*K229</f>
        <v>9.7E-06</v>
      </c>
      <c r="Z229" s="257">
        <v>0</v>
      </c>
      <c r="AA229" s="258">
        <f>Z229*K229</f>
        <v>0</v>
      </c>
      <c r="AR229" s="172" t="s">
        <v>132</v>
      </c>
      <c r="AT229" s="172" t="s">
        <v>118</v>
      </c>
      <c r="AU229" s="172" t="s">
        <v>93</v>
      </c>
      <c r="AY229" s="172" t="s">
        <v>117</v>
      </c>
      <c r="BE229" s="259">
        <f>IF(U229="základní",N229,0)</f>
        <v>0</v>
      </c>
      <c r="BF229" s="259">
        <f>IF(U229="snížená",N229,0)</f>
        <v>0</v>
      </c>
      <c r="BG229" s="259">
        <f>IF(U229="zákl. přenesená",N229,0)</f>
        <v>0</v>
      </c>
      <c r="BH229" s="259">
        <f>IF(U229="sníž. přenesená",N229,0)</f>
        <v>0</v>
      </c>
      <c r="BI229" s="259">
        <f>IF(U229="nulová",N229,0)</f>
        <v>0</v>
      </c>
      <c r="BJ229" s="172" t="s">
        <v>16</v>
      </c>
      <c r="BK229" s="259">
        <f>ROUND(L229*K229,2)</f>
        <v>0</v>
      </c>
      <c r="BL229" s="172" t="s">
        <v>132</v>
      </c>
      <c r="BM229" s="172" t="s">
        <v>5722</v>
      </c>
    </row>
    <row r="230" spans="2:65" s="182" customFormat="1" ht="38.25" customHeight="1">
      <c r="B230" s="183"/>
      <c r="C230" s="151" t="s">
        <v>682</v>
      </c>
      <c r="D230" s="151" t="s">
        <v>118</v>
      </c>
      <c r="E230" s="152" t="s">
        <v>5723</v>
      </c>
      <c r="F230" s="341" t="s">
        <v>5724</v>
      </c>
      <c r="G230" s="341"/>
      <c r="H230" s="341"/>
      <c r="I230" s="341"/>
      <c r="J230" s="153" t="s">
        <v>238</v>
      </c>
      <c r="K230" s="154">
        <v>1</v>
      </c>
      <c r="L230" s="342"/>
      <c r="M230" s="342"/>
      <c r="N230" s="343">
        <f t="shared" si="2"/>
        <v>0</v>
      </c>
      <c r="O230" s="343"/>
      <c r="P230" s="343"/>
      <c r="Q230" s="343"/>
      <c r="R230" s="186"/>
      <c r="T230" s="254" t="s">
        <v>5</v>
      </c>
      <c r="U230" s="255" t="s">
        <v>36</v>
      </c>
      <c r="V230" s="256"/>
      <c r="W230" s="257">
        <f>V230*K230</f>
        <v>0</v>
      </c>
      <c r="X230" s="257">
        <v>1.22E-05</v>
      </c>
      <c r="Y230" s="257">
        <f>X230*K230</f>
        <v>1.22E-05</v>
      </c>
      <c r="Z230" s="257">
        <v>0</v>
      </c>
      <c r="AA230" s="258">
        <f>Z230*K230</f>
        <v>0</v>
      </c>
      <c r="AR230" s="172" t="s">
        <v>132</v>
      </c>
      <c r="AT230" s="172" t="s">
        <v>118</v>
      </c>
      <c r="AU230" s="172" t="s">
        <v>93</v>
      </c>
      <c r="AY230" s="172" t="s">
        <v>117</v>
      </c>
      <c r="BE230" s="259">
        <f>IF(U230="základní",N230,0)</f>
        <v>0</v>
      </c>
      <c r="BF230" s="259">
        <f>IF(U230="snížená",N230,0)</f>
        <v>0</v>
      </c>
      <c r="BG230" s="259">
        <f>IF(U230="zákl. přenesená",N230,0)</f>
        <v>0</v>
      </c>
      <c r="BH230" s="259">
        <f>IF(U230="sníž. přenesená",N230,0)</f>
        <v>0</v>
      </c>
      <c r="BI230" s="259">
        <f>IF(U230="nulová",N230,0)</f>
        <v>0</v>
      </c>
      <c r="BJ230" s="172" t="s">
        <v>16</v>
      </c>
      <c r="BK230" s="259">
        <f>ROUND(L230*K230,2)</f>
        <v>0</v>
      </c>
      <c r="BL230" s="172" t="s">
        <v>132</v>
      </c>
      <c r="BM230" s="172" t="s">
        <v>5725</v>
      </c>
    </row>
    <row r="231" spans="2:65" s="182" customFormat="1" ht="38.25" customHeight="1">
      <c r="B231" s="183"/>
      <c r="C231" s="151" t="s">
        <v>686</v>
      </c>
      <c r="D231" s="151" t="s">
        <v>118</v>
      </c>
      <c r="E231" s="152" t="s">
        <v>5726</v>
      </c>
      <c r="F231" s="341" t="s">
        <v>5727</v>
      </c>
      <c r="G231" s="341"/>
      <c r="H231" s="341"/>
      <c r="I231" s="341"/>
      <c r="J231" s="153" t="s">
        <v>238</v>
      </c>
      <c r="K231" s="154">
        <v>1</v>
      </c>
      <c r="L231" s="342"/>
      <c r="M231" s="342"/>
      <c r="N231" s="343">
        <f t="shared" si="2"/>
        <v>0</v>
      </c>
      <c r="O231" s="343"/>
      <c r="P231" s="343"/>
      <c r="Q231" s="343"/>
      <c r="R231" s="186"/>
      <c r="T231" s="254" t="s">
        <v>5</v>
      </c>
      <c r="U231" s="255" t="s">
        <v>36</v>
      </c>
      <c r="V231" s="256"/>
      <c r="W231" s="257">
        <f>V231*K231</f>
        <v>0</v>
      </c>
      <c r="X231" s="257">
        <v>1.83E-05</v>
      </c>
      <c r="Y231" s="257">
        <f>X231*K231</f>
        <v>1.83E-05</v>
      </c>
      <c r="Z231" s="257">
        <v>0</v>
      </c>
      <c r="AA231" s="258">
        <f>Z231*K231</f>
        <v>0</v>
      </c>
      <c r="AR231" s="172" t="s">
        <v>132</v>
      </c>
      <c r="AT231" s="172" t="s">
        <v>118</v>
      </c>
      <c r="AU231" s="172" t="s">
        <v>93</v>
      </c>
      <c r="AY231" s="172" t="s">
        <v>117</v>
      </c>
      <c r="BE231" s="259">
        <f>IF(U231="základní",N231,0)</f>
        <v>0</v>
      </c>
      <c r="BF231" s="259">
        <f>IF(U231="snížená",N231,0)</f>
        <v>0</v>
      </c>
      <c r="BG231" s="259">
        <f>IF(U231="zákl. přenesená",N231,0)</f>
        <v>0</v>
      </c>
      <c r="BH231" s="259">
        <f>IF(U231="sníž. přenesená",N231,0)</f>
        <v>0</v>
      </c>
      <c r="BI231" s="259">
        <f>IF(U231="nulová",N231,0)</f>
        <v>0</v>
      </c>
      <c r="BJ231" s="172" t="s">
        <v>16</v>
      </c>
      <c r="BK231" s="259">
        <f>ROUND(L231*K231,2)</f>
        <v>0</v>
      </c>
      <c r="BL231" s="172" t="s">
        <v>132</v>
      </c>
      <c r="BM231" s="172" t="s">
        <v>5728</v>
      </c>
    </row>
    <row r="232" spans="2:65" s="182" customFormat="1" ht="38.25" customHeight="1">
      <c r="B232" s="183"/>
      <c r="C232" s="151" t="s">
        <v>690</v>
      </c>
      <c r="D232" s="151" t="s">
        <v>118</v>
      </c>
      <c r="E232" s="152" t="s">
        <v>5729</v>
      </c>
      <c r="F232" s="341" t="s">
        <v>5730</v>
      </c>
      <c r="G232" s="341"/>
      <c r="H232" s="341"/>
      <c r="I232" s="341"/>
      <c r="J232" s="153" t="s">
        <v>238</v>
      </c>
      <c r="K232" s="154">
        <v>1</v>
      </c>
      <c r="L232" s="342"/>
      <c r="M232" s="342"/>
      <c r="N232" s="343">
        <f t="shared" si="2"/>
        <v>0</v>
      </c>
      <c r="O232" s="343"/>
      <c r="P232" s="343"/>
      <c r="Q232" s="343"/>
      <c r="R232" s="186"/>
      <c r="T232" s="254" t="s">
        <v>5</v>
      </c>
      <c r="U232" s="255" t="s">
        <v>36</v>
      </c>
      <c r="V232" s="256"/>
      <c r="W232" s="257">
        <f>V232*K232</f>
        <v>0</v>
      </c>
      <c r="X232" s="257">
        <v>3.41E-05</v>
      </c>
      <c r="Y232" s="257">
        <f>X232*K232</f>
        <v>3.41E-05</v>
      </c>
      <c r="Z232" s="257">
        <v>0</v>
      </c>
      <c r="AA232" s="258">
        <f>Z232*K232</f>
        <v>0</v>
      </c>
      <c r="AR232" s="172" t="s">
        <v>132</v>
      </c>
      <c r="AT232" s="172" t="s">
        <v>118</v>
      </c>
      <c r="AU232" s="172" t="s">
        <v>93</v>
      </c>
      <c r="AY232" s="172" t="s">
        <v>117</v>
      </c>
      <c r="BE232" s="259">
        <f>IF(U232="základní",N232,0)</f>
        <v>0</v>
      </c>
      <c r="BF232" s="259">
        <f>IF(U232="snížená",N232,0)</f>
        <v>0</v>
      </c>
      <c r="BG232" s="259">
        <f>IF(U232="zákl. přenesená",N232,0)</f>
        <v>0</v>
      </c>
      <c r="BH232" s="259">
        <f>IF(U232="sníž. přenesená",N232,0)</f>
        <v>0</v>
      </c>
      <c r="BI232" s="259">
        <f>IF(U232="nulová",N232,0)</f>
        <v>0</v>
      </c>
      <c r="BJ232" s="172" t="s">
        <v>16</v>
      </c>
      <c r="BK232" s="259">
        <f>ROUND(L232*K232,2)</f>
        <v>0</v>
      </c>
      <c r="BL232" s="172" t="s">
        <v>132</v>
      </c>
      <c r="BM232" s="172" t="s">
        <v>5731</v>
      </c>
    </row>
    <row r="233" spans="2:65" s="182" customFormat="1" ht="38.25" customHeight="1">
      <c r="B233" s="183"/>
      <c r="C233" s="151" t="s">
        <v>694</v>
      </c>
      <c r="D233" s="151" t="s">
        <v>118</v>
      </c>
      <c r="E233" s="152" t="s">
        <v>5732</v>
      </c>
      <c r="F233" s="341" t="s">
        <v>5733</v>
      </c>
      <c r="G233" s="341"/>
      <c r="H233" s="341"/>
      <c r="I233" s="341"/>
      <c r="J233" s="153" t="s">
        <v>238</v>
      </c>
      <c r="K233" s="154">
        <v>1</v>
      </c>
      <c r="L233" s="342"/>
      <c r="M233" s="342"/>
      <c r="N233" s="343">
        <f t="shared" si="2"/>
        <v>0</v>
      </c>
      <c r="O233" s="343"/>
      <c r="P233" s="343"/>
      <c r="Q233" s="343"/>
      <c r="R233" s="186"/>
      <c r="T233" s="254" t="s">
        <v>5</v>
      </c>
      <c r="U233" s="255" t="s">
        <v>36</v>
      </c>
      <c r="V233" s="256"/>
      <c r="W233" s="257">
        <f>V233*K233</f>
        <v>0</v>
      </c>
      <c r="X233" s="257">
        <v>5.24E-05</v>
      </c>
      <c r="Y233" s="257">
        <f>X233*K233</f>
        <v>5.24E-05</v>
      </c>
      <c r="Z233" s="257">
        <v>0</v>
      </c>
      <c r="AA233" s="258">
        <f>Z233*K233</f>
        <v>0</v>
      </c>
      <c r="AR233" s="172" t="s">
        <v>132</v>
      </c>
      <c r="AT233" s="172" t="s">
        <v>118</v>
      </c>
      <c r="AU233" s="172" t="s">
        <v>93</v>
      </c>
      <c r="AY233" s="172" t="s">
        <v>117</v>
      </c>
      <c r="BE233" s="259">
        <f>IF(U233="základní",N233,0)</f>
        <v>0</v>
      </c>
      <c r="BF233" s="259">
        <f>IF(U233="snížená",N233,0)</f>
        <v>0</v>
      </c>
      <c r="BG233" s="259">
        <f>IF(U233="zákl. přenesená",N233,0)</f>
        <v>0</v>
      </c>
      <c r="BH233" s="259">
        <f>IF(U233="sníž. přenesená",N233,0)</f>
        <v>0</v>
      </c>
      <c r="BI233" s="259">
        <f>IF(U233="nulová",N233,0)</f>
        <v>0</v>
      </c>
      <c r="BJ233" s="172" t="s">
        <v>16</v>
      </c>
      <c r="BK233" s="259">
        <f>ROUND(L233*K233,2)</f>
        <v>0</v>
      </c>
      <c r="BL233" s="172" t="s">
        <v>132</v>
      </c>
      <c r="BM233" s="172" t="s">
        <v>5734</v>
      </c>
    </row>
    <row r="234" spans="2:65" s="182" customFormat="1" ht="38.25" customHeight="1">
      <c r="B234" s="183"/>
      <c r="C234" s="151" t="s">
        <v>698</v>
      </c>
      <c r="D234" s="151" t="s">
        <v>118</v>
      </c>
      <c r="E234" s="152" t="s">
        <v>5735</v>
      </c>
      <c r="F234" s="341" t="s">
        <v>5736</v>
      </c>
      <c r="G234" s="341"/>
      <c r="H234" s="341"/>
      <c r="I234" s="341"/>
      <c r="J234" s="153" t="s">
        <v>238</v>
      </c>
      <c r="K234" s="154">
        <v>1</v>
      </c>
      <c r="L234" s="342"/>
      <c r="M234" s="342"/>
      <c r="N234" s="343">
        <f t="shared" si="2"/>
        <v>0</v>
      </c>
      <c r="O234" s="343"/>
      <c r="P234" s="343"/>
      <c r="Q234" s="343"/>
      <c r="R234" s="186"/>
      <c r="T234" s="254" t="s">
        <v>5</v>
      </c>
      <c r="U234" s="255" t="s">
        <v>36</v>
      </c>
      <c r="V234" s="256"/>
      <c r="W234" s="257">
        <f>V234*K234</f>
        <v>0</v>
      </c>
      <c r="X234" s="257">
        <v>6.49E-05</v>
      </c>
      <c r="Y234" s="257">
        <f>X234*K234</f>
        <v>6.49E-05</v>
      </c>
      <c r="Z234" s="257">
        <v>0</v>
      </c>
      <c r="AA234" s="258">
        <f>Z234*K234</f>
        <v>0</v>
      </c>
      <c r="AR234" s="172" t="s">
        <v>132</v>
      </c>
      <c r="AT234" s="172" t="s">
        <v>118</v>
      </c>
      <c r="AU234" s="172" t="s">
        <v>93</v>
      </c>
      <c r="AY234" s="172" t="s">
        <v>117</v>
      </c>
      <c r="BE234" s="259">
        <f>IF(U234="základní",N234,0)</f>
        <v>0</v>
      </c>
      <c r="BF234" s="259">
        <f>IF(U234="snížená",N234,0)</f>
        <v>0</v>
      </c>
      <c r="BG234" s="259">
        <f>IF(U234="zákl. přenesená",N234,0)</f>
        <v>0</v>
      </c>
      <c r="BH234" s="259">
        <f>IF(U234="sníž. přenesená",N234,0)</f>
        <v>0</v>
      </c>
      <c r="BI234" s="259">
        <f>IF(U234="nulová",N234,0)</f>
        <v>0</v>
      </c>
      <c r="BJ234" s="172" t="s">
        <v>16</v>
      </c>
      <c r="BK234" s="259">
        <f>ROUND(L234*K234,2)</f>
        <v>0</v>
      </c>
      <c r="BL234" s="172" t="s">
        <v>132</v>
      </c>
      <c r="BM234" s="172" t="s">
        <v>5737</v>
      </c>
    </row>
    <row r="235" spans="2:65" s="182" customFormat="1" ht="38.25" customHeight="1">
      <c r="B235" s="183"/>
      <c r="C235" s="151" t="s">
        <v>702</v>
      </c>
      <c r="D235" s="151" t="s">
        <v>118</v>
      </c>
      <c r="E235" s="152" t="s">
        <v>5738</v>
      </c>
      <c r="F235" s="341" t="s">
        <v>5739</v>
      </c>
      <c r="G235" s="341"/>
      <c r="H235" s="341"/>
      <c r="I235" s="341"/>
      <c r="J235" s="153" t="s">
        <v>142</v>
      </c>
      <c r="K235" s="154">
        <v>1</v>
      </c>
      <c r="L235" s="342"/>
      <c r="M235" s="342"/>
      <c r="N235" s="343">
        <f t="shared" si="2"/>
        <v>0</v>
      </c>
      <c r="O235" s="343"/>
      <c r="P235" s="343"/>
      <c r="Q235" s="343"/>
      <c r="R235" s="186"/>
      <c r="T235" s="254" t="s">
        <v>5</v>
      </c>
      <c r="U235" s="255" t="s">
        <v>36</v>
      </c>
      <c r="V235" s="256"/>
      <c r="W235" s="257">
        <f>V235*K235</f>
        <v>0</v>
      </c>
      <c r="X235" s="257">
        <v>9.7E-06</v>
      </c>
      <c r="Y235" s="257">
        <f>X235*K235</f>
        <v>9.7E-06</v>
      </c>
      <c r="Z235" s="257">
        <v>0</v>
      </c>
      <c r="AA235" s="258">
        <f>Z235*K235</f>
        <v>0</v>
      </c>
      <c r="AR235" s="172" t="s">
        <v>132</v>
      </c>
      <c r="AT235" s="172" t="s">
        <v>118</v>
      </c>
      <c r="AU235" s="172" t="s">
        <v>93</v>
      </c>
      <c r="AY235" s="172" t="s">
        <v>117</v>
      </c>
      <c r="BE235" s="259">
        <f>IF(U235="základní",N235,0)</f>
        <v>0</v>
      </c>
      <c r="BF235" s="259">
        <f>IF(U235="snížená",N235,0)</f>
        <v>0</v>
      </c>
      <c r="BG235" s="259">
        <f>IF(U235="zákl. přenesená",N235,0)</f>
        <v>0</v>
      </c>
      <c r="BH235" s="259">
        <f>IF(U235="sníž. přenesená",N235,0)</f>
        <v>0</v>
      </c>
      <c r="BI235" s="259">
        <f>IF(U235="nulová",N235,0)</f>
        <v>0</v>
      </c>
      <c r="BJ235" s="172" t="s">
        <v>16</v>
      </c>
      <c r="BK235" s="259">
        <f>ROUND(L235*K235,2)</f>
        <v>0</v>
      </c>
      <c r="BL235" s="172" t="s">
        <v>132</v>
      </c>
      <c r="BM235" s="172" t="s">
        <v>5740</v>
      </c>
    </row>
    <row r="236" spans="2:65" s="182" customFormat="1" ht="38.25" customHeight="1">
      <c r="B236" s="183"/>
      <c r="C236" s="151" t="s">
        <v>706</v>
      </c>
      <c r="D236" s="151" t="s">
        <v>118</v>
      </c>
      <c r="E236" s="152" t="s">
        <v>5741</v>
      </c>
      <c r="F236" s="341" t="s">
        <v>5742</v>
      </c>
      <c r="G236" s="341"/>
      <c r="H236" s="341"/>
      <c r="I236" s="341"/>
      <c r="J236" s="153" t="s">
        <v>142</v>
      </c>
      <c r="K236" s="154">
        <v>1</v>
      </c>
      <c r="L236" s="342"/>
      <c r="M236" s="342"/>
      <c r="N236" s="343">
        <f t="shared" si="2"/>
        <v>0</v>
      </c>
      <c r="O236" s="343"/>
      <c r="P236" s="343"/>
      <c r="Q236" s="343"/>
      <c r="R236" s="186"/>
      <c r="T236" s="254" t="s">
        <v>5</v>
      </c>
      <c r="U236" s="255" t="s">
        <v>36</v>
      </c>
      <c r="V236" s="256"/>
      <c r="W236" s="257">
        <f>V236*K236</f>
        <v>0</v>
      </c>
      <c r="X236" s="257">
        <v>1.22E-05</v>
      </c>
      <c r="Y236" s="257">
        <f>X236*K236</f>
        <v>1.22E-05</v>
      </c>
      <c r="Z236" s="257">
        <v>0</v>
      </c>
      <c r="AA236" s="258">
        <f>Z236*K236</f>
        <v>0</v>
      </c>
      <c r="AR236" s="172" t="s">
        <v>132</v>
      </c>
      <c r="AT236" s="172" t="s">
        <v>118</v>
      </c>
      <c r="AU236" s="172" t="s">
        <v>93</v>
      </c>
      <c r="AY236" s="172" t="s">
        <v>117</v>
      </c>
      <c r="BE236" s="259">
        <f>IF(U236="základní",N236,0)</f>
        <v>0</v>
      </c>
      <c r="BF236" s="259">
        <f>IF(U236="snížená",N236,0)</f>
        <v>0</v>
      </c>
      <c r="BG236" s="259">
        <f>IF(U236="zákl. přenesená",N236,0)</f>
        <v>0</v>
      </c>
      <c r="BH236" s="259">
        <f>IF(U236="sníž. přenesená",N236,0)</f>
        <v>0</v>
      </c>
      <c r="BI236" s="259">
        <f>IF(U236="nulová",N236,0)</f>
        <v>0</v>
      </c>
      <c r="BJ236" s="172" t="s">
        <v>16</v>
      </c>
      <c r="BK236" s="259">
        <f>ROUND(L236*K236,2)</f>
        <v>0</v>
      </c>
      <c r="BL236" s="172" t="s">
        <v>132</v>
      </c>
      <c r="BM236" s="172" t="s">
        <v>5743</v>
      </c>
    </row>
    <row r="237" spans="2:65" s="182" customFormat="1" ht="38.25" customHeight="1">
      <c r="B237" s="183"/>
      <c r="C237" s="151" t="s">
        <v>710</v>
      </c>
      <c r="D237" s="151" t="s">
        <v>118</v>
      </c>
      <c r="E237" s="152" t="s">
        <v>5744</v>
      </c>
      <c r="F237" s="341" t="s">
        <v>5745</v>
      </c>
      <c r="G237" s="341"/>
      <c r="H237" s="341"/>
      <c r="I237" s="341"/>
      <c r="J237" s="153" t="s">
        <v>142</v>
      </c>
      <c r="K237" s="154">
        <v>1</v>
      </c>
      <c r="L237" s="342"/>
      <c r="M237" s="342"/>
      <c r="N237" s="343">
        <f t="shared" si="2"/>
        <v>0</v>
      </c>
      <c r="O237" s="343"/>
      <c r="P237" s="343"/>
      <c r="Q237" s="343"/>
      <c r="R237" s="186"/>
      <c r="T237" s="254" t="s">
        <v>5</v>
      </c>
      <c r="U237" s="255" t="s">
        <v>36</v>
      </c>
      <c r="V237" s="256"/>
      <c r="W237" s="257">
        <f>V237*K237</f>
        <v>0</v>
      </c>
      <c r="X237" s="257">
        <v>1.47E-05</v>
      </c>
      <c r="Y237" s="257">
        <f>X237*K237</f>
        <v>1.47E-05</v>
      </c>
      <c r="Z237" s="257">
        <v>0</v>
      </c>
      <c r="AA237" s="258">
        <f>Z237*K237</f>
        <v>0</v>
      </c>
      <c r="AR237" s="172" t="s">
        <v>132</v>
      </c>
      <c r="AT237" s="172" t="s">
        <v>118</v>
      </c>
      <c r="AU237" s="172" t="s">
        <v>93</v>
      </c>
      <c r="AY237" s="172" t="s">
        <v>117</v>
      </c>
      <c r="BE237" s="259">
        <f>IF(U237="základní",N237,0)</f>
        <v>0</v>
      </c>
      <c r="BF237" s="259">
        <f>IF(U237="snížená",N237,0)</f>
        <v>0</v>
      </c>
      <c r="BG237" s="259">
        <f>IF(U237="zákl. přenesená",N237,0)</f>
        <v>0</v>
      </c>
      <c r="BH237" s="259">
        <f>IF(U237="sníž. přenesená",N237,0)</f>
        <v>0</v>
      </c>
      <c r="BI237" s="259">
        <f>IF(U237="nulová",N237,0)</f>
        <v>0</v>
      </c>
      <c r="BJ237" s="172" t="s">
        <v>16</v>
      </c>
      <c r="BK237" s="259">
        <f>ROUND(L237*K237,2)</f>
        <v>0</v>
      </c>
      <c r="BL237" s="172" t="s">
        <v>132</v>
      </c>
      <c r="BM237" s="172" t="s">
        <v>5746</v>
      </c>
    </row>
    <row r="238" spans="2:65" s="182" customFormat="1" ht="38.25" customHeight="1">
      <c r="B238" s="183"/>
      <c r="C238" s="151" t="s">
        <v>714</v>
      </c>
      <c r="D238" s="151" t="s">
        <v>118</v>
      </c>
      <c r="E238" s="152" t="s">
        <v>5747</v>
      </c>
      <c r="F238" s="341" t="s">
        <v>5748</v>
      </c>
      <c r="G238" s="341"/>
      <c r="H238" s="341"/>
      <c r="I238" s="341"/>
      <c r="J238" s="153" t="s">
        <v>142</v>
      </c>
      <c r="K238" s="154">
        <v>1</v>
      </c>
      <c r="L238" s="342"/>
      <c r="M238" s="342"/>
      <c r="N238" s="343">
        <f t="shared" si="2"/>
        <v>0</v>
      </c>
      <c r="O238" s="343"/>
      <c r="P238" s="343"/>
      <c r="Q238" s="343"/>
      <c r="R238" s="186"/>
      <c r="T238" s="254" t="s">
        <v>5</v>
      </c>
      <c r="U238" s="255" t="s">
        <v>36</v>
      </c>
      <c r="V238" s="256"/>
      <c r="W238" s="257">
        <f>V238*K238</f>
        <v>0</v>
      </c>
      <c r="X238" s="257">
        <v>3.41E-05</v>
      </c>
      <c r="Y238" s="257">
        <f>X238*K238</f>
        <v>3.41E-05</v>
      </c>
      <c r="Z238" s="257">
        <v>0</v>
      </c>
      <c r="AA238" s="258">
        <f>Z238*K238</f>
        <v>0</v>
      </c>
      <c r="AR238" s="172" t="s">
        <v>132</v>
      </c>
      <c r="AT238" s="172" t="s">
        <v>118</v>
      </c>
      <c r="AU238" s="172" t="s">
        <v>93</v>
      </c>
      <c r="AY238" s="172" t="s">
        <v>117</v>
      </c>
      <c r="BE238" s="259">
        <f>IF(U238="základní",N238,0)</f>
        <v>0</v>
      </c>
      <c r="BF238" s="259">
        <f>IF(U238="snížená",N238,0)</f>
        <v>0</v>
      </c>
      <c r="BG238" s="259">
        <f>IF(U238="zákl. přenesená",N238,0)</f>
        <v>0</v>
      </c>
      <c r="BH238" s="259">
        <f>IF(U238="sníž. přenesená",N238,0)</f>
        <v>0</v>
      </c>
      <c r="BI238" s="259">
        <f>IF(U238="nulová",N238,0)</f>
        <v>0</v>
      </c>
      <c r="BJ238" s="172" t="s">
        <v>16</v>
      </c>
      <c r="BK238" s="259">
        <f>ROUND(L238*K238,2)</f>
        <v>0</v>
      </c>
      <c r="BL238" s="172" t="s">
        <v>132</v>
      </c>
      <c r="BM238" s="172" t="s">
        <v>5749</v>
      </c>
    </row>
    <row r="239" spans="2:65" s="182" customFormat="1" ht="38.25" customHeight="1">
      <c r="B239" s="183"/>
      <c r="C239" s="151" t="s">
        <v>718</v>
      </c>
      <c r="D239" s="151" t="s">
        <v>118</v>
      </c>
      <c r="E239" s="152" t="s">
        <v>5750</v>
      </c>
      <c r="F239" s="341" t="s">
        <v>5751</v>
      </c>
      <c r="G239" s="341"/>
      <c r="H239" s="341"/>
      <c r="I239" s="341"/>
      <c r="J239" s="153" t="s">
        <v>142</v>
      </c>
      <c r="K239" s="154">
        <v>1</v>
      </c>
      <c r="L239" s="342"/>
      <c r="M239" s="342"/>
      <c r="N239" s="343">
        <f t="shared" si="2"/>
        <v>0</v>
      </c>
      <c r="O239" s="343"/>
      <c r="P239" s="343"/>
      <c r="Q239" s="343"/>
      <c r="R239" s="186"/>
      <c r="T239" s="254" t="s">
        <v>5</v>
      </c>
      <c r="U239" s="255" t="s">
        <v>36</v>
      </c>
      <c r="V239" s="256"/>
      <c r="W239" s="257">
        <f>V239*K239</f>
        <v>0</v>
      </c>
      <c r="X239" s="257">
        <v>5.24E-05</v>
      </c>
      <c r="Y239" s="257">
        <f>X239*K239</f>
        <v>5.24E-05</v>
      </c>
      <c r="Z239" s="257">
        <v>0</v>
      </c>
      <c r="AA239" s="258">
        <f>Z239*K239</f>
        <v>0</v>
      </c>
      <c r="AR239" s="172" t="s">
        <v>132</v>
      </c>
      <c r="AT239" s="172" t="s">
        <v>118</v>
      </c>
      <c r="AU239" s="172" t="s">
        <v>93</v>
      </c>
      <c r="AY239" s="172" t="s">
        <v>117</v>
      </c>
      <c r="BE239" s="259">
        <f>IF(U239="základní",N239,0)</f>
        <v>0</v>
      </c>
      <c r="BF239" s="259">
        <f>IF(U239="snížená",N239,0)</f>
        <v>0</v>
      </c>
      <c r="BG239" s="259">
        <f>IF(U239="zákl. přenesená",N239,0)</f>
        <v>0</v>
      </c>
      <c r="BH239" s="259">
        <f>IF(U239="sníž. přenesená",N239,0)</f>
        <v>0</v>
      </c>
      <c r="BI239" s="259">
        <f>IF(U239="nulová",N239,0)</f>
        <v>0</v>
      </c>
      <c r="BJ239" s="172" t="s">
        <v>16</v>
      </c>
      <c r="BK239" s="259">
        <f>ROUND(L239*K239,2)</f>
        <v>0</v>
      </c>
      <c r="BL239" s="172" t="s">
        <v>132</v>
      </c>
      <c r="BM239" s="172" t="s">
        <v>5752</v>
      </c>
    </row>
    <row r="240" spans="2:65" s="182" customFormat="1" ht="38.25" customHeight="1">
      <c r="B240" s="183"/>
      <c r="C240" s="151" t="s">
        <v>722</v>
      </c>
      <c r="D240" s="151" t="s">
        <v>118</v>
      </c>
      <c r="E240" s="152" t="s">
        <v>5753</v>
      </c>
      <c r="F240" s="341" t="s">
        <v>5754</v>
      </c>
      <c r="G240" s="341"/>
      <c r="H240" s="341"/>
      <c r="I240" s="341"/>
      <c r="J240" s="153" t="s">
        <v>142</v>
      </c>
      <c r="K240" s="154">
        <v>1</v>
      </c>
      <c r="L240" s="342"/>
      <c r="M240" s="342"/>
      <c r="N240" s="343">
        <f t="shared" si="2"/>
        <v>0</v>
      </c>
      <c r="O240" s="343"/>
      <c r="P240" s="343"/>
      <c r="Q240" s="343"/>
      <c r="R240" s="186"/>
      <c r="T240" s="254" t="s">
        <v>5</v>
      </c>
      <c r="U240" s="255" t="s">
        <v>36</v>
      </c>
      <c r="V240" s="256"/>
      <c r="W240" s="257">
        <f>V240*K240</f>
        <v>0</v>
      </c>
      <c r="X240" s="257">
        <v>6.49E-05</v>
      </c>
      <c r="Y240" s="257">
        <f>X240*K240</f>
        <v>6.49E-05</v>
      </c>
      <c r="Z240" s="257">
        <v>0</v>
      </c>
      <c r="AA240" s="258">
        <f>Z240*K240</f>
        <v>0</v>
      </c>
      <c r="AR240" s="172" t="s">
        <v>132</v>
      </c>
      <c r="AT240" s="172" t="s">
        <v>118</v>
      </c>
      <c r="AU240" s="172" t="s">
        <v>93</v>
      </c>
      <c r="AY240" s="172" t="s">
        <v>117</v>
      </c>
      <c r="BE240" s="259">
        <f>IF(U240="základní",N240,0)</f>
        <v>0</v>
      </c>
      <c r="BF240" s="259">
        <f>IF(U240="snížená",N240,0)</f>
        <v>0</v>
      </c>
      <c r="BG240" s="259">
        <f>IF(U240="zákl. přenesená",N240,0)</f>
        <v>0</v>
      </c>
      <c r="BH240" s="259">
        <f>IF(U240="sníž. přenesená",N240,0)</f>
        <v>0</v>
      </c>
      <c r="BI240" s="259">
        <f>IF(U240="nulová",N240,0)</f>
        <v>0</v>
      </c>
      <c r="BJ240" s="172" t="s">
        <v>16</v>
      </c>
      <c r="BK240" s="259">
        <f>ROUND(L240*K240,2)</f>
        <v>0</v>
      </c>
      <c r="BL240" s="172" t="s">
        <v>132</v>
      </c>
      <c r="BM240" s="172" t="s">
        <v>5755</v>
      </c>
    </row>
    <row r="241" spans="2:65" s="182" customFormat="1" ht="25.5" customHeight="1">
      <c r="B241" s="183"/>
      <c r="C241" s="151" t="s">
        <v>726</v>
      </c>
      <c r="D241" s="151" t="s">
        <v>118</v>
      </c>
      <c r="E241" s="152" t="s">
        <v>5756</v>
      </c>
      <c r="F241" s="341" t="s">
        <v>5757</v>
      </c>
      <c r="G241" s="341"/>
      <c r="H241" s="341"/>
      <c r="I241" s="341"/>
      <c r="J241" s="153" t="s">
        <v>238</v>
      </c>
      <c r="K241" s="154">
        <v>1</v>
      </c>
      <c r="L241" s="342"/>
      <c r="M241" s="342"/>
      <c r="N241" s="343">
        <f t="shared" si="2"/>
        <v>0</v>
      </c>
      <c r="O241" s="343"/>
      <c r="P241" s="343"/>
      <c r="Q241" s="343"/>
      <c r="R241" s="186"/>
      <c r="T241" s="254" t="s">
        <v>5</v>
      </c>
      <c r="U241" s="255" t="s">
        <v>36</v>
      </c>
      <c r="V241" s="256"/>
      <c r="W241" s="257">
        <f>V241*K241</f>
        <v>0</v>
      </c>
      <c r="X241" s="257">
        <v>2.6E-05</v>
      </c>
      <c r="Y241" s="257">
        <f>X241*K241</f>
        <v>2.6E-05</v>
      </c>
      <c r="Z241" s="257">
        <v>0.00106</v>
      </c>
      <c r="AA241" s="258">
        <f>Z241*K241</f>
        <v>0.00106</v>
      </c>
      <c r="AR241" s="172" t="s">
        <v>132</v>
      </c>
      <c r="AT241" s="172" t="s">
        <v>118</v>
      </c>
      <c r="AU241" s="172" t="s">
        <v>93</v>
      </c>
      <c r="AY241" s="172" t="s">
        <v>117</v>
      </c>
      <c r="BE241" s="259">
        <f>IF(U241="základní",N241,0)</f>
        <v>0</v>
      </c>
      <c r="BF241" s="259">
        <f>IF(U241="snížená",N241,0)</f>
        <v>0</v>
      </c>
      <c r="BG241" s="259">
        <f>IF(U241="zákl. přenesená",N241,0)</f>
        <v>0</v>
      </c>
      <c r="BH241" s="259">
        <f>IF(U241="sníž. přenesená",N241,0)</f>
        <v>0</v>
      </c>
      <c r="BI241" s="259">
        <f>IF(U241="nulová",N241,0)</f>
        <v>0</v>
      </c>
      <c r="BJ241" s="172" t="s">
        <v>16</v>
      </c>
      <c r="BK241" s="259">
        <f>ROUND(L241*K241,2)</f>
        <v>0</v>
      </c>
      <c r="BL241" s="172" t="s">
        <v>132</v>
      </c>
      <c r="BM241" s="172" t="s">
        <v>5758</v>
      </c>
    </row>
    <row r="242" spans="2:65" s="182" customFormat="1" ht="25.5" customHeight="1">
      <c r="B242" s="183"/>
      <c r="C242" s="151" t="s">
        <v>730</v>
      </c>
      <c r="D242" s="151" t="s">
        <v>118</v>
      </c>
      <c r="E242" s="152" t="s">
        <v>5759</v>
      </c>
      <c r="F242" s="341" t="s">
        <v>5760</v>
      </c>
      <c r="G242" s="341"/>
      <c r="H242" s="341"/>
      <c r="I242" s="341"/>
      <c r="J242" s="153" t="s">
        <v>238</v>
      </c>
      <c r="K242" s="154">
        <v>1</v>
      </c>
      <c r="L242" s="342"/>
      <c r="M242" s="342"/>
      <c r="N242" s="343">
        <f t="shared" si="2"/>
        <v>0</v>
      </c>
      <c r="O242" s="343"/>
      <c r="P242" s="343"/>
      <c r="Q242" s="343"/>
      <c r="R242" s="186"/>
      <c r="T242" s="254" t="s">
        <v>5</v>
      </c>
      <c r="U242" s="255" t="s">
        <v>36</v>
      </c>
      <c r="V242" s="256"/>
      <c r="W242" s="257">
        <f>V242*K242</f>
        <v>0</v>
      </c>
      <c r="X242" s="257">
        <v>3.6E-05</v>
      </c>
      <c r="Y242" s="257">
        <f>X242*K242</f>
        <v>3.6E-05</v>
      </c>
      <c r="Z242" s="257">
        <v>0.00293</v>
      </c>
      <c r="AA242" s="258">
        <f>Z242*K242</f>
        <v>0.00293</v>
      </c>
      <c r="AR242" s="172" t="s">
        <v>132</v>
      </c>
      <c r="AT242" s="172" t="s">
        <v>118</v>
      </c>
      <c r="AU242" s="172" t="s">
        <v>93</v>
      </c>
      <c r="AY242" s="172" t="s">
        <v>117</v>
      </c>
      <c r="BE242" s="259">
        <f>IF(U242="základní",N242,0)</f>
        <v>0</v>
      </c>
      <c r="BF242" s="259">
        <f>IF(U242="snížená",N242,0)</f>
        <v>0</v>
      </c>
      <c r="BG242" s="259">
        <f>IF(U242="zákl. přenesená",N242,0)</f>
        <v>0</v>
      </c>
      <c r="BH242" s="259">
        <f>IF(U242="sníž. přenesená",N242,0)</f>
        <v>0</v>
      </c>
      <c r="BI242" s="259">
        <f>IF(U242="nulová",N242,0)</f>
        <v>0</v>
      </c>
      <c r="BJ242" s="172" t="s">
        <v>16</v>
      </c>
      <c r="BK242" s="259">
        <f>ROUND(L242*K242,2)</f>
        <v>0</v>
      </c>
      <c r="BL242" s="172" t="s">
        <v>132</v>
      </c>
      <c r="BM242" s="172" t="s">
        <v>5761</v>
      </c>
    </row>
    <row r="243" spans="2:65" s="182" customFormat="1" ht="25.5" customHeight="1">
      <c r="B243" s="183"/>
      <c r="C243" s="151" t="s">
        <v>734</v>
      </c>
      <c r="D243" s="151" t="s">
        <v>118</v>
      </c>
      <c r="E243" s="152" t="s">
        <v>5762</v>
      </c>
      <c r="F243" s="341" t="s">
        <v>5763</v>
      </c>
      <c r="G243" s="341"/>
      <c r="H243" s="341"/>
      <c r="I243" s="341"/>
      <c r="J243" s="153" t="s">
        <v>238</v>
      </c>
      <c r="K243" s="154">
        <v>1</v>
      </c>
      <c r="L243" s="342"/>
      <c r="M243" s="342"/>
      <c r="N243" s="343">
        <f t="shared" si="2"/>
        <v>0</v>
      </c>
      <c r="O243" s="343"/>
      <c r="P243" s="343"/>
      <c r="Q243" s="343"/>
      <c r="R243" s="186"/>
      <c r="T243" s="254" t="s">
        <v>5</v>
      </c>
      <c r="U243" s="255" t="s">
        <v>36</v>
      </c>
      <c r="V243" s="256"/>
      <c r="W243" s="257">
        <f>V243*K243</f>
        <v>0</v>
      </c>
      <c r="X243" s="257">
        <v>4.5E-05</v>
      </c>
      <c r="Y243" s="257">
        <f>X243*K243</f>
        <v>4.5E-05</v>
      </c>
      <c r="Z243" s="257">
        <v>0.00644</v>
      </c>
      <c r="AA243" s="258">
        <f>Z243*K243</f>
        <v>0.00644</v>
      </c>
      <c r="AR243" s="172" t="s">
        <v>132</v>
      </c>
      <c r="AT243" s="172" t="s">
        <v>118</v>
      </c>
      <c r="AU243" s="172" t="s">
        <v>93</v>
      </c>
      <c r="AY243" s="172" t="s">
        <v>117</v>
      </c>
      <c r="BE243" s="259">
        <f>IF(U243="základní",N243,0)</f>
        <v>0</v>
      </c>
      <c r="BF243" s="259">
        <f>IF(U243="snížená",N243,0)</f>
        <v>0</v>
      </c>
      <c r="BG243" s="259">
        <f>IF(U243="zákl. přenesená",N243,0)</f>
        <v>0</v>
      </c>
      <c r="BH243" s="259">
        <f>IF(U243="sníž. přenesená",N243,0)</f>
        <v>0</v>
      </c>
      <c r="BI243" s="259">
        <f>IF(U243="nulová",N243,0)</f>
        <v>0</v>
      </c>
      <c r="BJ243" s="172" t="s">
        <v>16</v>
      </c>
      <c r="BK243" s="259">
        <f>ROUND(L243*K243,2)</f>
        <v>0</v>
      </c>
      <c r="BL243" s="172" t="s">
        <v>132</v>
      </c>
      <c r="BM243" s="172" t="s">
        <v>5764</v>
      </c>
    </row>
    <row r="244" spans="2:65" s="182" customFormat="1" ht="25.5" customHeight="1">
      <c r="B244" s="183"/>
      <c r="C244" s="151" t="s">
        <v>738</v>
      </c>
      <c r="D244" s="151" t="s">
        <v>118</v>
      </c>
      <c r="E244" s="152" t="s">
        <v>5765</v>
      </c>
      <c r="F244" s="341" t="s">
        <v>5766</v>
      </c>
      <c r="G244" s="341"/>
      <c r="H244" s="341"/>
      <c r="I244" s="341"/>
      <c r="J244" s="153" t="s">
        <v>238</v>
      </c>
      <c r="K244" s="154">
        <v>1</v>
      </c>
      <c r="L244" s="342"/>
      <c r="M244" s="342"/>
      <c r="N244" s="343">
        <f t="shared" si="2"/>
        <v>0</v>
      </c>
      <c r="O244" s="343"/>
      <c r="P244" s="343"/>
      <c r="Q244" s="343"/>
      <c r="R244" s="186"/>
      <c r="T244" s="254" t="s">
        <v>5</v>
      </c>
      <c r="U244" s="255" t="s">
        <v>36</v>
      </c>
      <c r="V244" s="256"/>
      <c r="W244" s="257">
        <f>V244*K244</f>
        <v>0</v>
      </c>
      <c r="X244" s="257">
        <v>0</v>
      </c>
      <c r="Y244" s="257">
        <f>X244*K244</f>
        <v>0</v>
      </c>
      <c r="Z244" s="257">
        <v>0</v>
      </c>
      <c r="AA244" s="258">
        <f>Z244*K244</f>
        <v>0</v>
      </c>
      <c r="AR244" s="172" t="s">
        <v>132</v>
      </c>
      <c r="AT244" s="172" t="s">
        <v>118</v>
      </c>
      <c r="AU244" s="172" t="s">
        <v>93</v>
      </c>
      <c r="AY244" s="172" t="s">
        <v>117</v>
      </c>
      <c r="BE244" s="259">
        <f>IF(U244="základní",N244,0)</f>
        <v>0</v>
      </c>
      <c r="BF244" s="259">
        <f>IF(U244="snížená",N244,0)</f>
        <v>0</v>
      </c>
      <c r="BG244" s="259">
        <f>IF(U244="zákl. přenesená",N244,0)</f>
        <v>0</v>
      </c>
      <c r="BH244" s="259">
        <f>IF(U244="sníž. přenesená",N244,0)</f>
        <v>0</v>
      </c>
      <c r="BI244" s="259">
        <f>IF(U244="nulová",N244,0)</f>
        <v>0</v>
      </c>
      <c r="BJ244" s="172" t="s">
        <v>16</v>
      </c>
      <c r="BK244" s="259">
        <f>ROUND(L244*K244,2)</f>
        <v>0</v>
      </c>
      <c r="BL244" s="172" t="s">
        <v>132</v>
      </c>
      <c r="BM244" s="172" t="s">
        <v>5767</v>
      </c>
    </row>
    <row r="245" spans="2:65" s="182" customFormat="1" ht="25.5" customHeight="1">
      <c r="B245" s="183"/>
      <c r="C245" s="151" t="s">
        <v>742</v>
      </c>
      <c r="D245" s="151" t="s">
        <v>118</v>
      </c>
      <c r="E245" s="152" t="s">
        <v>5768</v>
      </c>
      <c r="F245" s="341" t="s">
        <v>5769</v>
      </c>
      <c r="G245" s="341"/>
      <c r="H245" s="341"/>
      <c r="I245" s="341"/>
      <c r="J245" s="153" t="s">
        <v>238</v>
      </c>
      <c r="K245" s="154">
        <v>1</v>
      </c>
      <c r="L245" s="342"/>
      <c r="M245" s="342"/>
      <c r="N245" s="343">
        <f t="shared" si="2"/>
        <v>0</v>
      </c>
      <c r="O245" s="343"/>
      <c r="P245" s="343"/>
      <c r="Q245" s="343"/>
      <c r="R245" s="186"/>
      <c r="T245" s="254" t="s">
        <v>5</v>
      </c>
      <c r="U245" s="255" t="s">
        <v>36</v>
      </c>
      <c r="V245" s="256"/>
      <c r="W245" s="257">
        <f>V245*K245</f>
        <v>0</v>
      </c>
      <c r="X245" s="257">
        <v>0</v>
      </c>
      <c r="Y245" s="257">
        <f>X245*K245</f>
        <v>0</v>
      </c>
      <c r="Z245" s="257">
        <v>0</v>
      </c>
      <c r="AA245" s="258">
        <f>Z245*K245</f>
        <v>0</v>
      </c>
      <c r="AR245" s="172" t="s">
        <v>132</v>
      </c>
      <c r="AT245" s="172" t="s">
        <v>118</v>
      </c>
      <c r="AU245" s="172" t="s">
        <v>93</v>
      </c>
      <c r="AY245" s="172" t="s">
        <v>117</v>
      </c>
      <c r="BE245" s="259">
        <f>IF(U245="základní",N245,0)</f>
        <v>0</v>
      </c>
      <c r="BF245" s="259">
        <f>IF(U245="snížená",N245,0)</f>
        <v>0</v>
      </c>
      <c r="BG245" s="259">
        <f>IF(U245="zákl. přenesená",N245,0)</f>
        <v>0</v>
      </c>
      <c r="BH245" s="259">
        <f>IF(U245="sníž. přenesená",N245,0)</f>
        <v>0</v>
      </c>
      <c r="BI245" s="259">
        <f>IF(U245="nulová",N245,0)</f>
        <v>0</v>
      </c>
      <c r="BJ245" s="172" t="s">
        <v>16</v>
      </c>
      <c r="BK245" s="259">
        <f>ROUND(L245*K245,2)</f>
        <v>0</v>
      </c>
      <c r="BL245" s="172" t="s">
        <v>132</v>
      </c>
      <c r="BM245" s="172" t="s">
        <v>5770</v>
      </c>
    </row>
    <row r="246" spans="2:65" s="182" customFormat="1" ht="25.5" customHeight="1">
      <c r="B246" s="183"/>
      <c r="C246" s="151" t="s">
        <v>746</v>
      </c>
      <c r="D246" s="151" t="s">
        <v>118</v>
      </c>
      <c r="E246" s="152" t="s">
        <v>5771</v>
      </c>
      <c r="F246" s="341" t="s">
        <v>5772</v>
      </c>
      <c r="G246" s="341"/>
      <c r="H246" s="341"/>
      <c r="I246" s="341"/>
      <c r="J246" s="153" t="s">
        <v>238</v>
      </c>
      <c r="K246" s="154">
        <v>1</v>
      </c>
      <c r="L246" s="342"/>
      <c r="M246" s="342"/>
      <c r="N246" s="343">
        <f t="shared" si="2"/>
        <v>0</v>
      </c>
      <c r="O246" s="343"/>
      <c r="P246" s="343"/>
      <c r="Q246" s="343"/>
      <c r="R246" s="186"/>
      <c r="T246" s="254" t="s">
        <v>5</v>
      </c>
      <c r="U246" s="255" t="s">
        <v>36</v>
      </c>
      <c r="V246" s="256"/>
      <c r="W246" s="257">
        <f>V246*K246</f>
        <v>0</v>
      </c>
      <c r="X246" s="257">
        <v>0</v>
      </c>
      <c r="Y246" s="257">
        <f>X246*K246</f>
        <v>0</v>
      </c>
      <c r="Z246" s="257">
        <v>0</v>
      </c>
      <c r="AA246" s="258">
        <f>Z246*K246</f>
        <v>0</v>
      </c>
      <c r="AR246" s="172" t="s">
        <v>132</v>
      </c>
      <c r="AT246" s="172" t="s">
        <v>118</v>
      </c>
      <c r="AU246" s="172" t="s">
        <v>93</v>
      </c>
      <c r="AY246" s="172" t="s">
        <v>117</v>
      </c>
      <c r="BE246" s="259">
        <f>IF(U246="základní",N246,0)</f>
        <v>0</v>
      </c>
      <c r="BF246" s="259">
        <f>IF(U246="snížená",N246,0)</f>
        <v>0</v>
      </c>
      <c r="BG246" s="259">
        <f>IF(U246="zákl. přenesená",N246,0)</f>
        <v>0</v>
      </c>
      <c r="BH246" s="259">
        <f>IF(U246="sníž. přenesená",N246,0)</f>
        <v>0</v>
      </c>
      <c r="BI246" s="259">
        <f>IF(U246="nulová",N246,0)</f>
        <v>0</v>
      </c>
      <c r="BJ246" s="172" t="s">
        <v>16</v>
      </c>
      <c r="BK246" s="259">
        <f>ROUND(L246*K246,2)</f>
        <v>0</v>
      </c>
      <c r="BL246" s="172" t="s">
        <v>132</v>
      </c>
      <c r="BM246" s="172" t="s">
        <v>5773</v>
      </c>
    </row>
    <row r="247" spans="2:65" s="182" customFormat="1" ht="25.5" customHeight="1">
      <c r="B247" s="183"/>
      <c r="C247" s="151" t="s">
        <v>750</v>
      </c>
      <c r="D247" s="151" t="s">
        <v>118</v>
      </c>
      <c r="E247" s="152" t="s">
        <v>5774</v>
      </c>
      <c r="F247" s="341" t="s">
        <v>5775</v>
      </c>
      <c r="G247" s="341"/>
      <c r="H247" s="341"/>
      <c r="I247" s="341"/>
      <c r="J247" s="153" t="s">
        <v>238</v>
      </c>
      <c r="K247" s="154">
        <v>1</v>
      </c>
      <c r="L247" s="342"/>
      <c r="M247" s="342"/>
      <c r="N247" s="343">
        <f t="shared" si="2"/>
        <v>0</v>
      </c>
      <c r="O247" s="343"/>
      <c r="P247" s="343"/>
      <c r="Q247" s="343"/>
      <c r="R247" s="186"/>
      <c r="T247" s="254" t="s">
        <v>5</v>
      </c>
      <c r="U247" s="255" t="s">
        <v>36</v>
      </c>
      <c r="V247" s="256"/>
      <c r="W247" s="257">
        <f>V247*K247</f>
        <v>0</v>
      </c>
      <c r="X247" s="257">
        <v>0.0001518936</v>
      </c>
      <c r="Y247" s="257">
        <f>X247*K247</f>
        <v>0.0001518936</v>
      </c>
      <c r="Z247" s="257">
        <v>0</v>
      </c>
      <c r="AA247" s="258">
        <f>Z247*K247</f>
        <v>0</v>
      </c>
      <c r="AR247" s="172" t="s">
        <v>132</v>
      </c>
      <c r="AT247" s="172" t="s">
        <v>118</v>
      </c>
      <c r="AU247" s="172" t="s">
        <v>93</v>
      </c>
      <c r="AY247" s="172" t="s">
        <v>117</v>
      </c>
      <c r="BE247" s="259">
        <f>IF(U247="základní",N247,0)</f>
        <v>0</v>
      </c>
      <c r="BF247" s="259">
        <f>IF(U247="snížená",N247,0)</f>
        <v>0</v>
      </c>
      <c r="BG247" s="259">
        <f>IF(U247="zákl. přenesená",N247,0)</f>
        <v>0</v>
      </c>
      <c r="BH247" s="259">
        <f>IF(U247="sníž. přenesená",N247,0)</f>
        <v>0</v>
      </c>
      <c r="BI247" s="259">
        <f>IF(U247="nulová",N247,0)</f>
        <v>0</v>
      </c>
      <c r="BJ247" s="172" t="s">
        <v>16</v>
      </c>
      <c r="BK247" s="259">
        <f>ROUND(L247*K247,2)</f>
        <v>0</v>
      </c>
      <c r="BL247" s="172" t="s">
        <v>132</v>
      </c>
      <c r="BM247" s="172" t="s">
        <v>5776</v>
      </c>
    </row>
    <row r="248" spans="2:65" s="182" customFormat="1" ht="25.5" customHeight="1">
      <c r="B248" s="183"/>
      <c r="C248" s="151" t="s">
        <v>754</v>
      </c>
      <c r="D248" s="151" t="s">
        <v>118</v>
      </c>
      <c r="E248" s="152" t="s">
        <v>5777</v>
      </c>
      <c r="F248" s="341" t="s">
        <v>5778</v>
      </c>
      <c r="G248" s="341"/>
      <c r="H248" s="341"/>
      <c r="I248" s="341"/>
      <c r="J248" s="153" t="s">
        <v>238</v>
      </c>
      <c r="K248" s="154">
        <v>1</v>
      </c>
      <c r="L248" s="342"/>
      <c r="M248" s="342"/>
      <c r="N248" s="343">
        <f t="shared" si="2"/>
        <v>0</v>
      </c>
      <c r="O248" s="343"/>
      <c r="P248" s="343"/>
      <c r="Q248" s="343"/>
      <c r="R248" s="186"/>
      <c r="T248" s="254" t="s">
        <v>5</v>
      </c>
      <c r="U248" s="255" t="s">
        <v>36</v>
      </c>
      <c r="V248" s="256"/>
      <c r="W248" s="257">
        <f>V248*K248</f>
        <v>0</v>
      </c>
      <c r="X248" s="257">
        <v>0.0002223112</v>
      </c>
      <c r="Y248" s="257">
        <f>X248*K248</f>
        <v>0.0002223112</v>
      </c>
      <c r="Z248" s="257">
        <v>0</v>
      </c>
      <c r="AA248" s="258">
        <f>Z248*K248</f>
        <v>0</v>
      </c>
      <c r="AR248" s="172" t="s">
        <v>132</v>
      </c>
      <c r="AT248" s="172" t="s">
        <v>118</v>
      </c>
      <c r="AU248" s="172" t="s">
        <v>93</v>
      </c>
      <c r="AY248" s="172" t="s">
        <v>117</v>
      </c>
      <c r="BE248" s="259">
        <f>IF(U248="základní",N248,0)</f>
        <v>0</v>
      </c>
      <c r="BF248" s="259">
        <f>IF(U248="snížená",N248,0)</f>
        <v>0</v>
      </c>
      <c r="BG248" s="259">
        <f>IF(U248="zákl. přenesená",N248,0)</f>
        <v>0</v>
      </c>
      <c r="BH248" s="259">
        <f>IF(U248="sníž. přenesená",N248,0)</f>
        <v>0</v>
      </c>
      <c r="BI248" s="259">
        <f>IF(U248="nulová",N248,0)</f>
        <v>0</v>
      </c>
      <c r="BJ248" s="172" t="s">
        <v>16</v>
      </c>
      <c r="BK248" s="259">
        <f>ROUND(L248*K248,2)</f>
        <v>0</v>
      </c>
      <c r="BL248" s="172" t="s">
        <v>132</v>
      </c>
      <c r="BM248" s="172" t="s">
        <v>5779</v>
      </c>
    </row>
    <row r="249" spans="2:65" s="182" customFormat="1" ht="25.5" customHeight="1">
      <c r="B249" s="183"/>
      <c r="C249" s="151" t="s">
        <v>758</v>
      </c>
      <c r="D249" s="151" t="s">
        <v>118</v>
      </c>
      <c r="E249" s="152" t="s">
        <v>5780</v>
      </c>
      <c r="F249" s="341" t="s">
        <v>5781</v>
      </c>
      <c r="G249" s="341"/>
      <c r="H249" s="341"/>
      <c r="I249" s="341"/>
      <c r="J249" s="153" t="s">
        <v>238</v>
      </c>
      <c r="K249" s="154">
        <v>1</v>
      </c>
      <c r="L249" s="342"/>
      <c r="M249" s="342"/>
      <c r="N249" s="343">
        <f t="shared" si="2"/>
        <v>0</v>
      </c>
      <c r="O249" s="343"/>
      <c r="P249" s="343"/>
      <c r="Q249" s="343"/>
      <c r="R249" s="186"/>
      <c r="T249" s="254" t="s">
        <v>5</v>
      </c>
      <c r="U249" s="255" t="s">
        <v>36</v>
      </c>
      <c r="V249" s="256"/>
      <c r="W249" s="257">
        <f>V249*K249</f>
        <v>0</v>
      </c>
      <c r="X249" s="257">
        <v>0.0003489288</v>
      </c>
      <c r="Y249" s="257">
        <f>X249*K249</f>
        <v>0.0003489288</v>
      </c>
      <c r="Z249" s="257">
        <v>0</v>
      </c>
      <c r="AA249" s="258">
        <f>Z249*K249</f>
        <v>0</v>
      </c>
      <c r="AR249" s="172" t="s">
        <v>132</v>
      </c>
      <c r="AT249" s="172" t="s">
        <v>118</v>
      </c>
      <c r="AU249" s="172" t="s">
        <v>93</v>
      </c>
      <c r="AY249" s="172" t="s">
        <v>117</v>
      </c>
      <c r="BE249" s="259">
        <f>IF(U249="základní",N249,0)</f>
        <v>0</v>
      </c>
      <c r="BF249" s="259">
        <f>IF(U249="snížená",N249,0)</f>
        <v>0</v>
      </c>
      <c r="BG249" s="259">
        <f>IF(U249="zákl. přenesená",N249,0)</f>
        <v>0</v>
      </c>
      <c r="BH249" s="259">
        <f>IF(U249="sníž. přenesená",N249,0)</f>
        <v>0</v>
      </c>
      <c r="BI249" s="259">
        <f>IF(U249="nulová",N249,0)</f>
        <v>0</v>
      </c>
      <c r="BJ249" s="172" t="s">
        <v>16</v>
      </c>
      <c r="BK249" s="259">
        <f>ROUND(L249*K249,2)</f>
        <v>0</v>
      </c>
      <c r="BL249" s="172" t="s">
        <v>132</v>
      </c>
      <c r="BM249" s="172" t="s">
        <v>5782</v>
      </c>
    </row>
    <row r="250" spans="2:65" s="182" customFormat="1" ht="25.5" customHeight="1">
      <c r="B250" s="183"/>
      <c r="C250" s="151" t="s">
        <v>762</v>
      </c>
      <c r="D250" s="151" t="s">
        <v>118</v>
      </c>
      <c r="E250" s="152" t="s">
        <v>5783</v>
      </c>
      <c r="F250" s="341" t="s">
        <v>5784</v>
      </c>
      <c r="G250" s="341"/>
      <c r="H250" s="341"/>
      <c r="I250" s="341"/>
      <c r="J250" s="153" t="s">
        <v>238</v>
      </c>
      <c r="K250" s="154">
        <v>1</v>
      </c>
      <c r="L250" s="342"/>
      <c r="M250" s="342"/>
      <c r="N250" s="343">
        <f t="shared" si="2"/>
        <v>0</v>
      </c>
      <c r="O250" s="343"/>
      <c r="P250" s="343"/>
      <c r="Q250" s="343"/>
      <c r="R250" s="186"/>
      <c r="T250" s="254" t="s">
        <v>5</v>
      </c>
      <c r="U250" s="255" t="s">
        <v>36</v>
      </c>
      <c r="V250" s="256"/>
      <c r="W250" s="257">
        <f>V250*K250</f>
        <v>0</v>
      </c>
      <c r="X250" s="257">
        <v>0.000530964</v>
      </c>
      <c r="Y250" s="257">
        <f>X250*K250</f>
        <v>0.000530964</v>
      </c>
      <c r="Z250" s="257">
        <v>0</v>
      </c>
      <c r="AA250" s="258">
        <f>Z250*K250</f>
        <v>0</v>
      </c>
      <c r="AR250" s="172" t="s">
        <v>132</v>
      </c>
      <c r="AT250" s="172" t="s">
        <v>118</v>
      </c>
      <c r="AU250" s="172" t="s">
        <v>93</v>
      </c>
      <c r="AY250" s="172" t="s">
        <v>117</v>
      </c>
      <c r="BE250" s="259">
        <f>IF(U250="základní",N250,0)</f>
        <v>0</v>
      </c>
      <c r="BF250" s="259">
        <f>IF(U250="snížená",N250,0)</f>
        <v>0</v>
      </c>
      <c r="BG250" s="259">
        <f>IF(U250="zákl. přenesená",N250,0)</f>
        <v>0</v>
      </c>
      <c r="BH250" s="259">
        <f>IF(U250="sníž. přenesená",N250,0)</f>
        <v>0</v>
      </c>
      <c r="BI250" s="259">
        <f>IF(U250="nulová",N250,0)</f>
        <v>0</v>
      </c>
      <c r="BJ250" s="172" t="s">
        <v>16</v>
      </c>
      <c r="BK250" s="259">
        <f>ROUND(L250*K250,2)</f>
        <v>0</v>
      </c>
      <c r="BL250" s="172" t="s">
        <v>132</v>
      </c>
      <c r="BM250" s="172" t="s">
        <v>5785</v>
      </c>
    </row>
    <row r="251" spans="2:65" s="182" customFormat="1" ht="25.5" customHeight="1">
      <c r="B251" s="183"/>
      <c r="C251" s="151" t="s">
        <v>766</v>
      </c>
      <c r="D251" s="151" t="s">
        <v>118</v>
      </c>
      <c r="E251" s="152" t="s">
        <v>5786</v>
      </c>
      <c r="F251" s="341" t="s">
        <v>5787</v>
      </c>
      <c r="G251" s="341"/>
      <c r="H251" s="341"/>
      <c r="I251" s="341"/>
      <c r="J251" s="153" t="s">
        <v>238</v>
      </c>
      <c r="K251" s="154">
        <v>1</v>
      </c>
      <c r="L251" s="342"/>
      <c r="M251" s="342"/>
      <c r="N251" s="343">
        <f t="shared" si="2"/>
        <v>0</v>
      </c>
      <c r="O251" s="343"/>
      <c r="P251" s="343"/>
      <c r="Q251" s="343"/>
      <c r="R251" s="186"/>
      <c r="T251" s="254" t="s">
        <v>5</v>
      </c>
      <c r="U251" s="255" t="s">
        <v>36</v>
      </c>
      <c r="V251" s="256"/>
      <c r="W251" s="257">
        <f>V251*K251</f>
        <v>0</v>
      </c>
      <c r="X251" s="257">
        <v>0.0008360224</v>
      </c>
      <c r="Y251" s="257">
        <f>X251*K251</f>
        <v>0.0008360224</v>
      </c>
      <c r="Z251" s="257">
        <v>0</v>
      </c>
      <c r="AA251" s="258">
        <f>Z251*K251</f>
        <v>0</v>
      </c>
      <c r="AR251" s="172" t="s">
        <v>132</v>
      </c>
      <c r="AT251" s="172" t="s">
        <v>118</v>
      </c>
      <c r="AU251" s="172" t="s">
        <v>93</v>
      </c>
      <c r="AY251" s="172" t="s">
        <v>117</v>
      </c>
      <c r="BE251" s="259">
        <f>IF(U251="základní",N251,0)</f>
        <v>0</v>
      </c>
      <c r="BF251" s="259">
        <f>IF(U251="snížená",N251,0)</f>
        <v>0</v>
      </c>
      <c r="BG251" s="259">
        <f>IF(U251="zákl. přenesená",N251,0)</f>
        <v>0</v>
      </c>
      <c r="BH251" s="259">
        <f>IF(U251="sníž. přenesená",N251,0)</f>
        <v>0</v>
      </c>
      <c r="BI251" s="259">
        <f>IF(U251="nulová",N251,0)</f>
        <v>0</v>
      </c>
      <c r="BJ251" s="172" t="s">
        <v>16</v>
      </c>
      <c r="BK251" s="259">
        <f>ROUND(L251*K251,2)</f>
        <v>0</v>
      </c>
      <c r="BL251" s="172" t="s">
        <v>132</v>
      </c>
      <c r="BM251" s="172" t="s">
        <v>5788</v>
      </c>
    </row>
    <row r="252" spans="2:65" s="182" customFormat="1" ht="25.5" customHeight="1">
      <c r="B252" s="183"/>
      <c r="C252" s="151" t="s">
        <v>770</v>
      </c>
      <c r="D252" s="151" t="s">
        <v>118</v>
      </c>
      <c r="E252" s="152" t="s">
        <v>5789</v>
      </c>
      <c r="F252" s="341" t="s">
        <v>5790</v>
      </c>
      <c r="G252" s="341"/>
      <c r="H252" s="341"/>
      <c r="I252" s="341"/>
      <c r="J252" s="153" t="s">
        <v>238</v>
      </c>
      <c r="K252" s="154">
        <v>1</v>
      </c>
      <c r="L252" s="342"/>
      <c r="M252" s="342"/>
      <c r="N252" s="343">
        <f t="shared" si="2"/>
        <v>0</v>
      </c>
      <c r="O252" s="343"/>
      <c r="P252" s="343"/>
      <c r="Q252" s="343"/>
      <c r="R252" s="186"/>
      <c r="T252" s="254" t="s">
        <v>5</v>
      </c>
      <c r="U252" s="255" t="s">
        <v>36</v>
      </c>
      <c r="V252" s="256"/>
      <c r="W252" s="257">
        <f>V252*K252</f>
        <v>0</v>
      </c>
      <c r="X252" s="257">
        <v>0.0001513</v>
      </c>
      <c r="Y252" s="257">
        <f>X252*K252</f>
        <v>0.0001513</v>
      </c>
      <c r="Z252" s="257">
        <v>0</v>
      </c>
      <c r="AA252" s="258">
        <f>Z252*K252</f>
        <v>0</v>
      </c>
      <c r="AR252" s="172" t="s">
        <v>132</v>
      </c>
      <c r="AT252" s="172" t="s">
        <v>118</v>
      </c>
      <c r="AU252" s="172" t="s">
        <v>93</v>
      </c>
      <c r="AY252" s="172" t="s">
        <v>117</v>
      </c>
      <c r="BE252" s="259">
        <f>IF(U252="základní",N252,0)</f>
        <v>0</v>
      </c>
      <c r="BF252" s="259">
        <f>IF(U252="snížená",N252,0)</f>
        <v>0</v>
      </c>
      <c r="BG252" s="259">
        <f>IF(U252="zákl. přenesená",N252,0)</f>
        <v>0</v>
      </c>
      <c r="BH252" s="259">
        <f>IF(U252="sníž. přenesená",N252,0)</f>
        <v>0</v>
      </c>
      <c r="BI252" s="259">
        <f>IF(U252="nulová",N252,0)</f>
        <v>0</v>
      </c>
      <c r="BJ252" s="172" t="s">
        <v>16</v>
      </c>
      <c r="BK252" s="259">
        <f>ROUND(L252*K252,2)</f>
        <v>0</v>
      </c>
      <c r="BL252" s="172" t="s">
        <v>132</v>
      </c>
      <c r="BM252" s="172" t="s">
        <v>5791</v>
      </c>
    </row>
    <row r="253" spans="2:65" s="182" customFormat="1" ht="25.5" customHeight="1">
      <c r="B253" s="183"/>
      <c r="C253" s="151" t="s">
        <v>774</v>
      </c>
      <c r="D253" s="151" t="s">
        <v>118</v>
      </c>
      <c r="E253" s="152" t="s">
        <v>5792</v>
      </c>
      <c r="F253" s="341" t="s">
        <v>5793</v>
      </c>
      <c r="G253" s="341"/>
      <c r="H253" s="341"/>
      <c r="I253" s="341"/>
      <c r="J253" s="153" t="s">
        <v>238</v>
      </c>
      <c r="K253" s="154">
        <v>1</v>
      </c>
      <c r="L253" s="342"/>
      <c r="M253" s="342"/>
      <c r="N253" s="343">
        <f t="shared" si="2"/>
        <v>0</v>
      </c>
      <c r="O253" s="343"/>
      <c r="P253" s="343"/>
      <c r="Q253" s="343"/>
      <c r="R253" s="186"/>
      <c r="T253" s="254" t="s">
        <v>5</v>
      </c>
      <c r="U253" s="255" t="s">
        <v>36</v>
      </c>
      <c r="V253" s="256"/>
      <c r="W253" s="257">
        <f>V253*K253</f>
        <v>0</v>
      </c>
      <c r="X253" s="257">
        <v>0.0002216</v>
      </c>
      <c r="Y253" s="257">
        <f>X253*K253</f>
        <v>0.0002216</v>
      </c>
      <c r="Z253" s="257">
        <v>0</v>
      </c>
      <c r="AA253" s="258">
        <f>Z253*K253</f>
        <v>0</v>
      </c>
      <c r="AR253" s="172" t="s">
        <v>132</v>
      </c>
      <c r="AT253" s="172" t="s">
        <v>118</v>
      </c>
      <c r="AU253" s="172" t="s">
        <v>93</v>
      </c>
      <c r="AY253" s="172" t="s">
        <v>117</v>
      </c>
      <c r="BE253" s="259">
        <f>IF(U253="základní",N253,0)</f>
        <v>0</v>
      </c>
      <c r="BF253" s="259">
        <f>IF(U253="snížená",N253,0)</f>
        <v>0</v>
      </c>
      <c r="BG253" s="259">
        <f>IF(U253="zákl. přenesená",N253,0)</f>
        <v>0</v>
      </c>
      <c r="BH253" s="259">
        <f>IF(U253="sníž. přenesená",N253,0)</f>
        <v>0</v>
      </c>
      <c r="BI253" s="259">
        <f>IF(U253="nulová",N253,0)</f>
        <v>0</v>
      </c>
      <c r="BJ253" s="172" t="s">
        <v>16</v>
      </c>
      <c r="BK253" s="259">
        <f>ROUND(L253*K253,2)</f>
        <v>0</v>
      </c>
      <c r="BL253" s="172" t="s">
        <v>132</v>
      </c>
      <c r="BM253" s="172" t="s">
        <v>5794</v>
      </c>
    </row>
    <row r="254" spans="2:65" s="182" customFormat="1" ht="25.5" customHeight="1">
      <c r="B254" s="183"/>
      <c r="C254" s="151" t="s">
        <v>778</v>
      </c>
      <c r="D254" s="151" t="s">
        <v>118</v>
      </c>
      <c r="E254" s="152" t="s">
        <v>5795</v>
      </c>
      <c r="F254" s="341" t="s">
        <v>5796</v>
      </c>
      <c r="G254" s="341"/>
      <c r="H254" s="341"/>
      <c r="I254" s="341"/>
      <c r="J254" s="153" t="s">
        <v>238</v>
      </c>
      <c r="K254" s="154">
        <v>1</v>
      </c>
      <c r="L254" s="342"/>
      <c r="M254" s="342"/>
      <c r="N254" s="343">
        <f t="shared" si="2"/>
        <v>0</v>
      </c>
      <c r="O254" s="343"/>
      <c r="P254" s="343"/>
      <c r="Q254" s="343"/>
      <c r="R254" s="186"/>
      <c r="T254" s="254" t="s">
        <v>5</v>
      </c>
      <c r="U254" s="255" t="s">
        <v>36</v>
      </c>
      <c r="V254" s="256"/>
      <c r="W254" s="257">
        <f>V254*K254</f>
        <v>0</v>
      </c>
      <c r="X254" s="257">
        <v>0.0003481</v>
      </c>
      <c r="Y254" s="257">
        <f>X254*K254</f>
        <v>0.0003481</v>
      </c>
      <c r="Z254" s="257">
        <v>0</v>
      </c>
      <c r="AA254" s="258">
        <f>Z254*K254</f>
        <v>0</v>
      </c>
      <c r="AR254" s="172" t="s">
        <v>132</v>
      </c>
      <c r="AT254" s="172" t="s">
        <v>118</v>
      </c>
      <c r="AU254" s="172" t="s">
        <v>93</v>
      </c>
      <c r="AY254" s="172" t="s">
        <v>117</v>
      </c>
      <c r="BE254" s="259">
        <f>IF(U254="základní",N254,0)</f>
        <v>0</v>
      </c>
      <c r="BF254" s="259">
        <f>IF(U254="snížená",N254,0)</f>
        <v>0</v>
      </c>
      <c r="BG254" s="259">
        <f>IF(U254="zákl. přenesená",N254,0)</f>
        <v>0</v>
      </c>
      <c r="BH254" s="259">
        <f>IF(U254="sníž. přenesená",N254,0)</f>
        <v>0</v>
      </c>
      <c r="BI254" s="259">
        <f>IF(U254="nulová",N254,0)</f>
        <v>0</v>
      </c>
      <c r="BJ254" s="172" t="s">
        <v>16</v>
      </c>
      <c r="BK254" s="259">
        <f>ROUND(L254*K254,2)</f>
        <v>0</v>
      </c>
      <c r="BL254" s="172" t="s">
        <v>132</v>
      </c>
      <c r="BM254" s="172" t="s">
        <v>5797</v>
      </c>
    </row>
    <row r="255" spans="2:65" s="182" customFormat="1" ht="25.5" customHeight="1">
      <c r="B255" s="183"/>
      <c r="C255" s="151" t="s">
        <v>782</v>
      </c>
      <c r="D255" s="151" t="s">
        <v>118</v>
      </c>
      <c r="E255" s="152" t="s">
        <v>5798</v>
      </c>
      <c r="F255" s="341" t="s">
        <v>5799</v>
      </c>
      <c r="G255" s="341"/>
      <c r="H255" s="341"/>
      <c r="I255" s="341"/>
      <c r="J255" s="153" t="s">
        <v>238</v>
      </c>
      <c r="K255" s="154">
        <v>1</v>
      </c>
      <c r="L255" s="342"/>
      <c r="M255" s="342"/>
      <c r="N255" s="343">
        <f t="shared" si="2"/>
        <v>0</v>
      </c>
      <c r="O255" s="343"/>
      <c r="P255" s="343"/>
      <c r="Q255" s="343"/>
      <c r="R255" s="186"/>
      <c r="T255" s="254" t="s">
        <v>5</v>
      </c>
      <c r="U255" s="255" t="s">
        <v>36</v>
      </c>
      <c r="V255" s="256"/>
      <c r="W255" s="257">
        <f>V255*K255</f>
        <v>0</v>
      </c>
      <c r="X255" s="257">
        <v>0.0005299</v>
      </c>
      <c r="Y255" s="257">
        <f>X255*K255</f>
        <v>0.0005299</v>
      </c>
      <c r="Z255" s="257">
        <v>0</v>
      </c>
      <c r="AA255" s="258">
        <f>Z255*K255</f>
        <v>0</v>
      </c>
      <c r="AR255" s="172" t="s">
        <v>132</v>
      </c>
      <c r="AT255" s="172" t="s">
        <v>118</v>
      </c>
      <c r="AU255" s="172" t="s">
        <v>93</v>
      </c>
      <c r="AY255" s="172" t="s">
        <v>117</v>
      </c>
      <c r="BE255" s="259">
        <f>IF(U255="základní",N255,0)</f>
        <v>0</v>
      </c>
      <c r="BF255" s="259">
        <f>IF(U255="snížená",N255,0)</f>
        <v>0</v>
      </c>
      <c r="BG255" s="259">
        <f>IF(U255="zákl. přenesená",N255,0)</f>
        <v>0</v>
      </c>
      <c r="BH255" s="259">
        <f>IF(U255="sníž. přenesená",N255,0)</f>
        <v>0</v>
      </c>
      <c r="BI255" s="259">
        <f>IF(U255="nulová",N255,0)</f>
        <v>0</v>
      </c>
      <c r="BJ255" s="172" t="s">
        <v>16</v>
      </c>
      <c r="BK255" s="259">
        <f>ROUND(L255*K255,2)</f>
        <v>0</v>
      </c>
      <c r="BL255" s="172" t="s">
        <v>132</v>
      </c>
      <c r="BM255" s="172" t="s">
        <v>5800</v>
      </c>
    </row>
    <row r="256" spans="2:65" s="182" customFormat="1" ht="25.5" customHeight="1">
      <c r="B256" s="183"/>
      <c r="C256" s="151" t="s">
        <v>786</v>
      </c>
      <c r="D256" s="151" t="s">
        <v>118</v>
      </c>
      <c r="E256" s="152" t="s">
        <v>5801</v>
      </c>
      <c r="F256" s="341" t="s">
        <v>5802</v>
      </c>
      <c r="G256" s="341"/>
      <c r="H256" s="341"/>
      <c r="I256" s="341"/>
      <c r="J256" s="153" t="s">
        <v>238</v>
      </c>
      <c r="K256" s="154">
        <v>1</v>
      </c>
      <c r="L256" s="342"/>
      <c r="M256" s="342"/>
      <c r="N256" s="343">
        <f t="shared" si="2"/>
        <v>0</v>
      </c>
      <c r="O256" s="343"/>
      <c r="P256" s="343"/>
      <c r="Q256" s="343"/>
      <c r="R256" s="186"/>
      <c r="T256" s="254" t="s">
        <v>5</v>
      </c>
      <c r="U256" s="255" t="s">
        <v>36</v>
      </c>
      <c r="V256" s="256"/>
      <c r="W256" s="257">
        <f>V256*K256</f>
        <v>0</v>
      </c>
      <c r="X256" s="257">
        <v>0.0008346</v>
      </c>
      <c r="Y256" s="257">
        <f>X256*K256</f>
        <v>0.0008346</v>
      </c>
      <c r="Z256" s="257">
        <v>0</v>
      </c>
      <c r="AA256" s="258">
        <f>Z256*K256</f>
        <v>0</v>
      </c>
      <c r="AR256" s="172" t="s">
        <v>132</v>
      </c>
      <c r="AT256" s="172" t="s">
        <v>118</v>
      </c>
      <c r="AU256" s="172" t="s">
        <v>93</v>
      </c>
      <c r="AY256" s="172" t="s">
        <v>117</v>
      </c>
      <c r="BE256" s="259">
        <f>IF(U256="základní",N256,0)</f>
        <v>0</v>
      </c>
      <c r="BF256" s="259">
        <f>IF(U256="snížená",N256,0)</f>
        <v>0</v>
      </c>
      <c r="BG256" s="259">
        <f>IF(U256="zákl. přenesená",N256,0)</f>
        <v>0</v>
      </c>
      <c r="BH256" s="259">
        <f>IF(U256="sníž. přenesená",N256,0)</f>
        <v>0</v>
      </c>
      <c r="BI256" s="259">
        <f>IF(U256="nulová",N256,0)</f>
        <v>0</v>
      </c>
      <c r="BJ256" s="172" t="s">
        <v>16</v>
      </c>
      <c r="BK256" s="259">
        <f>ROUND(L256*K256,2)</f>
        <v>0</v>
      </c>
      <c r="BL256" s="172" t="s">
        <v>132</v>
      </c>
      <c r="BM256" s="172" t="s">
        <v>5803</v>
      </c>
    </row>
    <row r="257" spans="2:65" s="182" customFormat="1" ht="25.5" customHeight="1">
      <c r="B257" s="183"/>
      <c r="C257" s="151" t="s">
        <v>790</v>
      </c>
      <c r="D257" s="151" t="s">
        <v>118</v>
      </c>
      <c r="E257" s="152" t="s">
        <v>5804</v>
      </c>
      <c r="F257" s="341" t="s">
        <v>5805</v>
      </c>
      <c r="G257" s="341"/>
      <c r="H257" s="341"/>
      <c r="I257" s="341"/>
      <c r="J257" s="153" t="s">
        <v>238</v>
      </c>
      <c r="K257" s="154">
        <v>1</v>
      </c>
      <c r="L257" s="342"/>
      <c r="M257" s="342"/>
      <c r="N257" s="343">
        <f t="shared" si="2"/>
        <v>0</v>
      </c>
      <c r="O257" s="343"/>
      <c r="P257" s="343"/>
      <c r="Q257" s="343"/>
      <c r="R257" s="186"/>
      <c r="T257" s="254" t="s">
        <v>5</v>
      </c>
      <c r="U257" s="255" t="s">
        <v>36</v>
      </c>
      <c r="V257" s="256"/>
      <c r="W257" s="257">
        <f>V257*K257</f>
        <v>0</v>
      </c>
      <c r="X257" s="257">
        <v>0.0013105</v>
      </c>
      <c r="Y257" s="257">
        <f>X257*K257</f>
        <v>0.0013105</v>
      </c>
      <c r="Z257" s="257">
        <v>0</v>
      </c>
      <c r="AA257" s="258">
        <f>Z257*K257</f>
        <v>0</v>
      </c>
      <c r="AR257" s="172" t="s">
        <v>132</v>
      </c>
      <c r="AT257" s="172" t="s">
        <v>118</v>
      </c>
      <c r="AU257" s="172" t="s">
        <v>93</v>
      </c>
      <c r="AY257" s="172" t="s">
        <v>117</v>
      </c>
      <c r="BE257" s="259">
        <f>IF(U257="základní",N257,0)</f>
        <v>0</v>
      </c>
      <c r="BF257" s="259">
        <f>IF(U257="snížená",N257,0)</f>
        <v>0</v>
      </c>
      <c r="BG257" s="259">
        <f>IF(U257="zákl. přenesená",N257,0)</f>
        <v>0</v>
      </c>
      <c r="BH257" s="259">
        <f>IF(U257="sníž. přenesená",N257,0)</f>
        <v>0</v>
      </c>
      <c r="BI257" s="259">
        <f>IF(U257="nulová",N257,0)</f>
        <v>0</v>
      </c>
      <c r="BJ257" s="172" t="s">
        <v>16</v>
      </c>
      <c r="BK257" s="259">
        <f>ROUND(L257*K257,2)</f>
        <v>0</v>
      </c>
      <c r="BL257" s="172" t="s">
        <v>132</v>
      </c>
      <c r="BM257" s="172" t="s">
        <v>5806</v>
      </c>
    </row>
    <row r="258" spans="2:65" s="182" customFormat="1" ht="25.5" customHeight="1">
      <c r="B258" s="183"/>
      <c r="C258" s="151" t="s">
        <v>794</v>
      </c>
      <c r="D258" s="151" t="s">
        <v>118</v>
      </c>
      <c r="E258" s="152" t="s">
        <v>5807</v>
      </c>
      <c r="F258" s="341" t="s">
        <v>5808</v>
      </c>
      <c r="G258" s="341"/>
      <c r="H258" s="341"/>
      <c r="I258" s="341"/>
      <c r="J258" s="153" t="s">
        <v>238</v>
      </c>
      <c r="K258" s="154">
        <v>1</v>
      </c>
      <c r="L258" s="342"/>
      <c r="M258" s="342"/>
      <c r="N258" s="343">
        <f aca="true" t="shared" si="3" ref="N258:N321">ROUND(L258*K258,2)</f>
        <v>0</v>
      </c>
      <c r="O258" s="343"/>
      <c r="P258" s="343"/>
      <c r="Q258" s="343"/>
      <c r="R258" s="186"/>
      <c r="T258" s="254" t="s">
        <v>5</v>
      </c>
      <c r="U258" s="255" t="s">
        <v>36</v>
      </c>
      <c r="V258" s="256"/>
      <c r="W258" s="257">
        <f>V258*K258</f>
        <v>0</v>
      </c>
      <c r="X258" s="257">
        <v>0.002095</v>
      </c>
      <c r="Y258" s="257">
        <f>X258*K258</f>
        <v>0.002095</v>
      </c>
      <c r="Z258" s="257">
        <v>0</v>
      </c>
      <c r="AA258" s="258">
        <f>Z258*K258</f>
        <v>0</v>
      </c>
      <c r="AR258" s="172" t="s">
        <v>132</v>
      </c>
      <c r="AT258" s="172" t="s">
        <v>118</v>
      </c>
      <c r="AU258" s="172" t="s">
        <v>93</v>
      </c>
      <c r="AY258" s="172" t="s">
        <v>117</v>
      </c>
      <c r="BE258" s="259">
        <f>IF(U258="základní",N258,0)</f>
        <v>0</v>
      </c>
      <c r="BF258" s="259">
        <f>IF(U258="snížená",N258,0)</f>
        <v>0</v>
      </c>
      <c r="BG258" s="259">
        <f>IF(U258="zákl. přenesená",N258,0)</f>
        <v>0</v>
      </c>
      <c r="BH258" s="259">
        <f>IF(U258="sníž. přenesená",N258,0)</f>
        <v>0</v>
      </c>
      <c r="BI258" s="259">
        <f>IF(U258="nulová",N258,0)</f>
        <v>0</v>
      </c>
      <c r="BJ258" s="172" t="s">
        <v>16</v>
      </c>
      <c r="BK258" s="259">
        <f>ROUND(L258*K258,2)</f>
        <v>0</v>
      </c>
      <c r="BL258" s="172" t="s">
        <v>132</v>
      </c>
      <c r="BM258" s="172" t="s">
        <v>5809</v>
      </c>
    </row>
    <row r="259" spans="2:65" s="182" customFormat="1" ht="38.25" customHeight="1">
      <c r="B259" s="183"/>
      <c r="C259" s="151" t="s">
        <v>798</v>
      </c>
      <c r="D259" s="151" t="s">
        <v>118</v>
      </c>
      <c r="E259" s="152" t="s">
        <v>5810</v>
      </c>
      <c r="F259" s="341" t="s">
        <v>5811</v>
      </c>
      <c r="G259" s="341"/>
      <c r="H259" s="341"/>
      <c r="I259" s="341"/>
      <c r="J259" s="153" t="s">
        <v>238</v>
      </c>
      <c r="K259" s="154">
        <v>1</v>
      </c>
      <c r="L259" s="342"/>
      <c r="M259" s="342"/>
      <c r="N259" s="343">
        <f t="shared" si="3"/>
        <v>0</v>
      </c>
      <c r="O259" s="343"/>
      <c r="P259" s="343"/>
      <c r="Q259" s="343"/>
      <c r="R259" s="186"/>
      <c r="T259" s="254" t="s">
        <v>5</v>
      </c>
      <c r="U259" s="255" t="s">
        <v>36</v>
      </c>
      <c r="V259" s="256"/>
      <c r="W259" s="257">
        <f>V259*K259</f>
        <v>0</v>
      </c>
      <c r="X259" s="257">
        <v>0.0001417</v>
      </c>
      <c r="Y259" s="257">
        <f>X259*K259</f>
        <v>0.0001417</v>
      </c>
      <c r="Z259" s="257">
        <v>0</v>
      </c>
      <c r="AA259" s="258">
        <f>Z259*K259</f>
        <v>0</v>
      </c>
      <c r="AR259" s="172" t="s">
        <v>132</v>
      </c>
      <c r="AT259" s="172" t="s">
        <v>118</v>
      </c>
      <c r="AU259" s="172" t="s">
        <v>93</v>
      </c>
      <c r="AY259" s="172" t="s">
        <v>117</v>
      </c>
      <c r="BE259" s="259">
        <f>IF(U259="základní",N259,0)</f>
        <v>0</v>
      </c>
      <c r="BF259" s="259">
        <f>IF(U259="snížená",N259,0)</f>
        <v>0</v>
      </c>
      <c r="BG259" s="259">
        <f>IF(U259="zákl. přenesená",N259,0)</f>
        <v>0</v>
      </c>
      <c r="BH259" s="259">
        <f>IF(U259="sníž. přenesená",N259,0)</f>
        <v>0</v>
      </c>
      <c r="BI259" s="259">
        <f>IF(U259="nulová",N259,0)</f>
        <v>0</v>
      </c>
      <c r="BJ259" s="172" t="s">
        <v>16</v>
      </c>
      <c r="BK259" s="259">
        <f>ROUND(L259*K259,2)</f>
        <v>0</v>
      </c>
      <c r="BL259" s="172" t="s">
        <v>132</v>
      </c>
      <c r="BM259" s="172" t="s">
        <v>5812</v>
      </c>
    </row>
    <row r="260" spans="2:65" s="182" customFormat="1" ht="38.25" customHeight="1">
      <c r="B260" s="183"/>
      <c r="C260" s="151" t="s">
        <v>802</v>
      </c>
      <c r="D260" s="151" t="s">
        <v>118</v>
      </c>
      <c r="E260" s="152" t="s">
        <v>5813</v>
      </c>
      <c r="F260" s="341" t="s">
        <v>5814</v>
      </c>
      <c r="G260" s="341"/>
      <c r="H260" s="341"/>
      <c r="I260" s="341"/>
      <c r="J260" s="153" t="s">
        <v>238</v>
      </c>
      <c r="K260" s="154">
        <v>1</v>
      </c>
      <c r="L260" s="342"/>
      <c r="M260" s="342"/>
      <c r="N260" s="343">
        <f t="shared" si="3"/>
        <v>0</v>
      </c>
      <c r="O260" s="343"/>
      <c r="P260" s="343"/>
      <c r="Q260" s="343"/>
      <c r="R260" s="186"/>
      <c r="T260" s="254" t="s">
        <v>5</v>
      </c>
      <c r="U260" s="255" t="s">
        <v>36</v>
      </c>
      <c r="V260" s="256"/>
      <c r="W260" s="257">
        <f>V260*K260</f>
        <v>0</v>
      </c>
      <c r="X260" s="257">
        <v>0.0001841</v>
      </c>
      <c r="Y260" s="257">
        <f>X260*K260</f>
        <v>0.0001841</v>
      </c>
      <c r="Z260" s="257">
        <v>0</v>
      </c>
      <c r="AA260" s="258">
        <f>Z260*K260</f>
        <v>0</v>
      </c>
      <c r="AR260" s="172" t="s">
        <v>132</v>
      </c>
      <c r="AT260" s="172" t="s">
        <v>118</v>
      </c>
      <c r="AU260" s="172" t="s">
        <v>93</v>
      </c>
      <c r="AY260" s="172" t="s">
        <v>117</v>
      </c>
      <c r="BE260" s="259">
        <f>IF(U260="základní",N260,0)</f>
        <v>0</v>
      </c>
      <c r="BF260" s="259">
        <f>IF(U260="snížená",N260,0)</f>
        <v>0</v>
      </c>
      <c r="BG260" s="259">
        <f>IF(U260="zákl. přenesená",N260,0)</f>
        <v>0</v>
      </c>
      <c r="BH260" s="259">
        <f>IF(U260="sníž. přenesená",N260,0)</f>
        <v>0</v>
      </c>
      <c r="BI260" s="259">
        <f>IF(U260="nulová",N260,0)</f>
        <v>0</v>
      </c>
      <c r="BJ260" s="172" t="s">
        <v>16</v>
      </c>
      <c r="BK260" s="259">
        <f>ROUND(L260*K260,2)</f>
        <v>0</v>
      </c>
      <c r="BL260" s="172" t="s">
        <v>132</v>
      </c>
      <c r="BM260" s="172" t="s">
        <v>5815</v>
      </c>
    </row>
    <row r="261" spans="2:65" s="182" customFormat="1" ht="38.25" customHeight="1">
      <c r="B261" s="183"/>
      <c r="C261" s="151" t="s">
        <v>806</v>
      </c>
      <c r="D261" s="151" t="s">
        <v>118</v>
      </c>
      <c r="E261" s="152" t="s">
        <v>5816</v>
      </c>
      <c r="F261" s="341" t="s">
        <v>5817</v>
      </c>
      <c r="G261" s="341"/>
      <c r="H261" s="341"/>
      <c r="I261" s="341"/>
      <c r="J261" s="153" t="s">
        <v>238</v>
      </c>
      <c r="K261" s="154">
        <v>1</v>
      </c>
      <c r="L261" s="342"/>
      <c r="M261" s="342"/>
      <c r="N261" s="343">
        <f t="shared" si="3"/>
        <v>0</v>
      </c>
      <c r="O261" s="343"/>
      <c r="P261" s="343"/>
      <c r="Q261" s="343"/>
      <c r="R261" s="186"/>
      <c r="T261" s="254" t="s">
        <v>5</v>
      </c>
      <c r="U261" s="255" t="s">
        <v>36</v>
      </c>
      <c r="V261" s="256"/>
      <c r="W261" s="257">
        <f>V261*K261</f>
        <v>0</v>
      </c>
      <c r="X261" s="257">
        <v>0.0002404</v>
      </c>
      <c r="Y261" s="257">
        <f>X261*K261</f>
        <v>0.0002404</v>
      </c>
      <c r="Z261" s="257">
        <v>0</v>
      </c>
      <c r="AA261" s="258">
        <f>Z261*K261</f>
        <v>0</v>
      </c>
      <c r="AR261" s="172" t="s">
        <v>132</v>
      </c>
      <c r="AT261" s="172" t="s">
        <v>118</v>
      </c>
      <c r="AU261" s="172" t="s">
        <v>93</v>
      </c>
      <c r="AY261" s="172" t="s">
        <v>117</v>
      </c>
      <c r="BE261" s="259">
        <f>IF(U261="základní",N261,0)</f>
        <v>0</v>
      </c>
      <c r="BF261" s="259">
        <f>IF(U261="snížená",N261,0)</f>
        <v>0</v>
      </c>
      <c r="BG261" s="259">
        <f>IF(U261="zákl. přenesená",N261,0)</f>
        <v>0</v>
      </c>
      <c r="BH261" s="259">
        <f>IF(U261="sníž. přenesená",N261,0)</f>
        <v>0</v>
      </c>
      <c r="BI261" s="259">
        <f>IF(U261="nulová",N261,0)</f>
        <v>0</v>
      </c>
      <c r="BJ261" s="172" t="s">
        <v>16</v>
      </c>
      <c r="BK261" s="259">
        <f>ROUND(L261*K261,2)</f>
        <v>0</v>
      </c>
      <c r="BL261" s="172" t="s">
        <v>132</v>
      </c>
      <c r="BM261" s="172" t="s">
        <v>5818</v>
      </c>
    </row>
    <row r="262" spans="2:65" s="182" customFormat="1" ht="38.25" customHeight="1">
      <c r="B262" s="183"/>
      <c r="C262" s="151" t="s">
        <v>810</v>
      </c>
      <c r="D262" s="151" t="s">
        <v>118</v>
      </c>
      <c r="E262" s="152" t="s">
        <v>5819</v>
      </c>
      <c r="F262" s="341" t="s">
        <v>5820</v>
      </c>
      <c r="G262" s="341"/>
      <c r="H262" s="341"/>
      <c r="I262" s="341"/>
      <c r="J262" s="153" t="s">
        <v>238</v>
      </c>
      <c r="K262" s="154">
        <v>1</v>
      </c>
      <c r="L262" s="342"/>
      <c r="M262" s="342"/>
      <c r="N262" s="343">
        <f t="shared" si="3"/>
        <v>0</v>
      </c>
      <c r="O262" s="343"/>
      <c r="P262" s="343"/>
      <c r="Q262" s="343"/>
      <c r="R262" s="186"/>
      <c r="T262" s="254" t="s">
        <v>5</v>
      </c>
      <c r="U262" s="255" t="s">
        <v>36</v>
      </c>
      <c r="V262" s="256"/>
      <c r="W262" s="257">
        <f>V262*K262</f>
        <v>0</v>
      </c>
      <c r="X262" s="257">
        <v>0.0003941</v>
      </c>
      <c r="Y262" s="257">
        <f>X262*K262</f>
        <v>0.0003941</v>
      </c>
      <c r="Z262" s="257">
        <v>0</v>
      </c>
      <c r="AA262" s="258">
        <f>Z262*K262</f>
        <v>0</v>
      </c>
      <c r="AR262" s="172" t="s">
        <v>132</v>
      </c>
      <c r="AT262" s="172" t="s">
        <v>118</v>
      </c>
      <c r="AU262" s="172" t="s">
        <v>93</v>
      </c>
      <c r="AY262" s="172" t="s">
        <v>117</v>
      </c>
      <c r="BE262" s="259">
        <f>IF(U262="základní",N262,0)</f>
        <v>0</v>
      </c>
      <c r="BF262" s="259">
        <f>IF(U262="snížená",N262,0)</f>
        <v>0</v>
      </c>
      <c r="BG262" s="259">
        <f>IF(U262="zákl. přenesená",N262,0)</f>
        <v>0</v>
      </c>
      <c r="BH262" s="259">
        <f>IF(U262="sníž. přenesená",N262,0)</f>
        <v>0</v>
      </c>
      <c r="BI262" s="259">
        <f>IF(U262="nulová",N262,0)</f>
        <v>0</v>
      </c>
      <c r="BJ262" s="172" t="s">
        <v>16</v>
      </c>
      <c r="BK262" s="259">
        <f>ROUND(L262*K262,2)</f>
        <v>0</v>
      </c>
      <c r="BL262" s="172" t="s">
        <v>132</v>
      </c>
      <c r="BM262" s="172" t="s">
        <v>5821</v>
      </c>
    </row>
    <row r="263" spans="2:65" s="182" customFormat="1" ht="38.25" customHeight="1">
      <c r="B263" s="183"/>
      <c r="C263" s="151" t="s">
        <v>814</v>
      </c>
      <c r="D263" s="151" t="s">
        <v>118</v>
      </c>
      <c r="E263" s="152" t="s">
        <v>5822</v>
      </c>
      <c r="F263" s="341" t="s">
        <v>5823</v>
      </c>
      <c r="G263" s="341"/>
      <c r="H263" s="341"/>
      <c r="I263" s="341"/>
      <c r="J263" s="153" t="s">
        <v>238</v>
      </c>
      <c r="K263" s="154">
        <v>1</v>
      </c>
      <c r="L263" s="342"/>
      <c r="M263" s="342"/>
      <c r="N263" s="343">
        <f t="shared" si="3"/>
        <v>0</v>
      </c>
      <c r="O263" s="343"/>
      <c r="P263" s="343"/>
      <c r="Q263" s="343"/>
      <c r="R263" s="186"/>
      <c r="T263" s="254" t="s">
        <v>5</v>
      </c>
      <c r="U263" s="255" t="s">
        <v>36</v>
      </c>
      <c r="V263" s="256"/>
      <c r="W263" s="257">
        <f>V263*K263</f>
        <v>0</v>
      </c>
      <c r="X263" s="257">
        <v>0.0005919</v>
      </c>
      <c r="Y263" s="257">
        <f>X263*K263</f>
        <v>0.0005919</v>
      </c>
      <c r="Z263" s="257">
        <v>0</v>
      </c>
      <c r="AA263" s="258">
        <f>Z263*K263</f>
        <v>0</v>
      </c>
      <c r="AR263" s="172" t="s">
        <v>132</v>
      </c>
      <c r="AT263" s="172" t="s">
        <v>118</v>
      </c>
      <c r="AU263" s="172" t="s">
        <v>93</v>
      </c>
      <c r="AY263" s="172" t="s">
        <v>117</v>
      </c>
      <c r="BE263" s="259">
        <f>IF(U263="základní",N263,0)</f>
        <v>0</v>
      </c>
      <c r="BF263" s="259">
        <f>IF(U263="snížená",N263,0)</f>
        <v>0</v>
      </c>
      <c r="BG263" s="259">
        <f>IF(U263="zákl. přenesená",N263,0)</f>
        <v>0</v>
      </c>
      <c r="BH263" s="259">
        <f>IF(U263="sníž. přenesená",N263,0)</f>
        <v>0</v>
      </c>
      <c r="BI263" s="259">
        <f>IF(U263="nulová",N263,0)</f>
        <v>0</v>
      </c>
      <c r="BJ263" s="172" t="s">
        <v>16</v>
      </c>
      <c r="BK263" s="259">
        <f>ROUND(L263*K263,2)</f>
        <v>0</v>
      </c>
      <c r="BL263" s="172" t="s">
        <v>132</v>
      </c>
      <c r="BM263" s="172" t="s">
        <v>5824</v>
      </c>
    </row>
    <row r="264" spans="2:65" s="182" customFormat="1" ht="38.25" customHeight="1">
      <c r="B264" s="183"/>
      <c r="C264" s="151" t="s">
        <v>818</v>
      </c>
      <c r="D264" s="151" t="s">
        <v>118</v>
      </c>
      <c r="E264" s="152" t="s">
        <v>5825</v>
      </c>
      <c r="F264" s="341" t="s">
        <v>5826</v>
      </c>
      <c r="G264" s="341"/>
      <c r="H264" s="341"/>
      <c r="I264" s="341"/>
      <c r="J264" s="153" t="s">
        <v>238</v>
      </c>
      <c r="K264" s="154">
        <v>1</v>
      </c>
      <c r="L264" s="342"/>
      <c r="M264" s="342"/>
      <c r="N264" s="343">
        <f t="shared" si="3"/>
        <v>0</v>
      </c>
      <c r="O264" s="343"/>
      <c r="P264" s="343"/>
      <c r="Q264" s="343"/>
      <c r="R264" s="186"/>
      <c r="T264" s="254" t="s">
        <v>5</v>
      </c>
      <c r="U264" s="255" t="s">
        <v>36</v>
      </c>
      <c r="V264" s="256"/>
      <c r="W264" s="257">
        <f>V264*K264</f>
        <v>0</v>
      </c>
      <c r="X264" s="257">
        <v>0.0001803</v>
      </c>
      <c r="Y264" s="257">
        <f>X264*K264</f>
        <v>0.0001803</v>
      </c>
      <c r="Z264" s="257">
        <v>0</v>
      </c>
      <c r="AA264" s="258">
        <f>Z264*K264</f>
        <v>0</v>
      </c>
      <c r="AR264" s="172" t="s">
        <v>132</v>
      </c>
      <c r="AT264" s="172" t="s">
        <v>118</v>
      </c>
      <c r="AU264" s="172" t="s">
        <v>93</v>
      </c>
      <c r="AY264" s="172" t="s">
        <v>117</v>
      </c>
      <c r="BE264" s="259">
        <f>IF(U264="základní",N264,0)</f>
        <v>0</v>
      </c>
      <c r="BF264" s="259">
        <f>IF(U264="snížená",N264,0)</f>
        <v>0</v>
      </c>
      <c r="BG264" s="259">
        <f>IF(U264="zákl. přenesená",N264,0)</f>
        <v>0</v>
      </c>
      <c r="BH264" s="259">
        <f>IF(U264="sníž. přenesená",N264,0)</f>
        <v>0</v>
      </c>
      <c r="BI264" s="259">
        <f>IF(U264="nulová",N264,0)</f>
        <v>0</v>
      </c>
      <c r="BJ264" s="172" t="s">
        <v>16</v>
      </c>
      <c r="BK264" s="259">
        <f>ROUND(L264*K264,2)</f>
        <v>0</v>
      </c>
      <c r="BL264" s="172" t="s">
        <v>132</v>
      </c>
      <c r="BM264" s="172" t="s">
        <v>5827</v>
      </c>
    </row>
    <row r="265" spans="2:65" s="182" customFormat="1" ht="38.25" customHeight="1">
      <c r="B265" s="183"/>
      <c r="C265" s="151" t="s">
        <v>822</v>
      </c>
      <c r="D265" s="151" t="s">
        <v>118</v>
      </c>
      <c r="E265" s="152" t="s">
        <v>5828</v>
      </c>
      <c r="F265" s="341" t="s">
        <v>5829</v>
      </c>
      <c r="G265" s="341"/>
      <c r="H265" s="341"/>
      <c r="I265" s="341"/>
      <c r="J265" s="153" t="s">
        <v>238</v>
      </c>
      <c r="K265" s="154">
        <v>1</v>
      </c>
      <c r="L265" s="342"/>
      <c r="M265" s="342"/>
      <c r="N265" s="343">
        <f t="shared" si="3"/>
        <v>0</v>
      </c>
      <c r="O265" s="343"/>
      <c r="P265" s="343"/>
      <c r="Q265" s="343"/>
      <c r="R265" s="186"/>
      <c r="T265" s="254" t="s">
        <v>5</v>
      </c>
      <c r="U265" s="255" t="s">
        <v>36</v>
      </c>
      <c r="V265" s="256"/>
      <c r="W265" s="257">
        <f>V265*K265</f>
        <v>0</v>
      </c>
      <c r="X265" s="257">
        <v>0.0001936</v>
      </c>
      <c r="Y265" s="257">
        <f>X265*K265</f>
        <v>0.0001936</v>
      </c>
      <c r="Z265" s="257">
        <v>0</v>
      </c>
      <c r="AA265" s="258">
        <f>Z265*K265</f>
        <v>0</v>
      </c>
      <c r="AR265" s="172" t="s">
        <v>132</v>
      </c>
      <c r="AT265" s="172" t="s">
        <v>118</v>
      </c>
      <c r="AU265" s="172" t="s">
        <v>93</v>
      </c>
      <c r="AY265" s="172" t="s">
        <v>117</v>
      </c>
      <c r="BE265" s="259">
        <f>IF(U265="základní",N265,0)</f>
        <v>0</v>
      </c>
      <c r="BF265" s="259">
        <f>IF(U265="snížená",N265,0)</f>
        <v>0</v>
      </c>
      <c r="BG265" s="259">
        <f>IF(U265="zákl. přenesená",N265,0)</f>
        <v>0</v>
      </c>
      <c r="BH265" s="259">
        <f>IF(U265="sníž. přenesená",N265,0)</f>
        <v>0</v>
      </c>
      <c r="BI265" s="259">
        <f>IF(U265="nulová",N265,0)</f>
        <v>0</v>
      </c>
      <c r="BJ265" s="172" t="s">
        <v>16</v>
      </c>
      <c r="BK265" s="259">
        <f>ROUND(L265*K265,2)</f>
        <v>0</v>
      </c>
      <c r="BL265" s="172" t="s">
        <v>132</v>
      </c>
      <c r="BM265" s="172" t="s">
        <v>5830</v>
      </c>
    </row>
    <row r="266" spans="2:65" s="182" customFormat="1" ht="38.25" customHeight="1">
      <c r="B266" s="183"/>
      <c r="C266" s="151" t="s">
        <v>826</v>
      </c>
      <c r="D266" s="151" t="s">
        <v>118</v>
      </c>
      <c r="E266" s="152" t="s">
        <v>5831</v>
      </c>
      <c r="F266" s="341" t="s">
        <v>5832</v>
      </c>
      <c r="G266" s="341"/>
      <c r="H266" s="341"/>
      <c r="I266" s="341"/>
      <c r="J266" s="153" t="s">
        <v>238</v>
      </c>
      <c r="K266" s="154">
        <v>1</v>
      </c>
      <c r="L266" s="342"/>
      <c r="M266" s="342"/>
      <c r="N266" s="343">
        <f t="shared" si="3"/>
        <v>0</v>
      </c>
      <c r="O266" s="343"/>
      <c r="P266" s="343"/>
      <c r="Q266" s="343"/>
      <c r="R266" s="186"/>
      <c r="T266" s="254" t="s">
        <v>5</v>
      </c>
      <c r="U266" s="255" t="s">
        <v>36</v>
      </c>
      <c r="V266" s="256"/>
      <c r="W266" s="257">
        <f>V266*K266</f>
        <v>0</v>
      </c>
      <c r="X266" s="257">
        <v>0.0003299</v>
      </c>
      <c r="Y266" s="257">
        <f>X266*K266</f>
        <v>0.0003299</v>
      </c>
      <c r="Z266" s="257">
        <v>0</v>
      </c>
      <c r="AA266" s="258">
        <f>Z266*K266</f>
        <v>0</v>
      </c>
      <c r="AR266" s="172" t="s">
        <v>132</v>
      </c>
      <c r="AT266" s="172" t="s">
        <v>118</v>
      </c>
      <c r="AU266" s="172" t="s">
        <v>93</v>
      </c>
      <c r="AY266" s="172" t="s">
        <v>117</v>
      </c>
      <c r="BE266" s="259">
        <f>IF(U266="základní",N266,0)</f>
        <v>0</v>
      </c>
      <c r="BF266" s="259">
        <f>IF(U266="snížená",N266,0)</f>
        <v>0</v>
      </c>
      <c r="BG266" s="259">
        <f>IF(U266="zákl. přenesená",N266,0)</f>
        <v>0</v>
      </c>
      <c r="BH266" s="259">
        <f>IF(U266="sníž. přenesená",N266,0)</f>
        <v>0</v>
      </c>
      <c r="BI266" s="259">
        <f>IF(U266="nulová",N266,0)</f>
        <v>0</v>
      </c>
      <c r="BJ266" s="172" t="s">
        <v>16</v>
      </c>
      <c r="BK266" s="259">
        <f>ROUND(L266*K266,2)</f>
        <v>0</v>
      </c>
      <c r="BL266" s="172" t="s">
        <v>132</v>
      </c>
      <c r="BM266" s="172" t="s">
        <v>5833</v>
      </c>
    </row>
    <row r="267" spans="2:65" s="182" customFormat="1" ht="38.25" customHeight="1">
      <c r="B267" s="183"/>
      <c r="C267" s="151" t="s">
        <v>830</v>
      </c>
      <c r="D267" s="151" t="s">
        <v>118</v>
      </c>
      <c r="E267" s="152" t="s">
        <v>5834</v>
      </c>
      <c r="F267" s="341" t="s">
        <v>5835</v>
      </c>
      <c r="G267" s="341"/>
      <c r="H267" s="341"/>
      <c r="I267" s="341"/>
      <c r="J267" s="153" t="s">
        <v>238</v>
      </c>
      <c r="K267" s="154">
        <v>1</v>
      </c>
      <c r="L267" s="342"/>
      <c r="M267" s="342"/>
      <c r="N267" s="343">
        <f t="shared" si="3"/>
        <v>0</v>
      </c>
      <c r="O267" s="343"/>
      <c r="P267" s="343"/>
      <c r="Q267" s="343"/>
      <c r="R267" s="186"/>
      <c r="T267" s="254" t="s">
        <v>5</v>
      </c>
      <c r="U267" s="255" t="s">
        <v>36</v>
      </c>
      <c r="V267" s="256"/>
      <c r="W267" s="257">
        <f>V267*K267</f>
        <v>0</v>
      </c>
      <c r="X267" s="257">
        <v>0.0005254</v>
      </c>
      <c r="Y267" s="257">
        <f>X267*K267</f>
        <v>0.0005254</v>
      </c>
      <c r="Z267" s="257">
        <v>0</v>
      </c>
      <c r="AA267" s="258">
        <f>Z267*K267</f>
        <v>0</v>
      </c>
      <c r="AR267" s="172" t="s">
        <v>132</v>
      </c>
      <c r="AT267" s="172" t="s">
        <v>118</v>
      </c>
      <c r="AU267" s="172" t="s">
        <v>93</v>
      </c>
      <c r="AY267" s="172" t="s">
        <v>117</v>
      </c>
      <c r="BE267" s="259">
        <f>IF(U267="základní",N267,0)</f>
        <v>0</v>
      </c>
      <c r="BF267" s="259">
        <f>IF(U267="snížená",N267,0)</f>
        <v>0</v>
      </c>
      <c r="BG267" s="259">
        <f>IF(U267="zákl. přenesená",N267,0)</f>
        <v>0</v>
      </c>
      <c r="BH267" s="259">
        <f>IF(U267="sníž. přenesená",N267,0)</f>
        <v>0</v>
      </c>
      <c r="BI267" s="259">
        <f>IF(U267="nulová",N267,0)</f>
        <v>0</v>
      </c>
      <c r="BJ267" s="172" t="s">
        <v>16</v>
      </c>
      <c r="BK267" s="259">
        <f>ROUND(L267*K267,2)</f>
        <v>0</v>
      </c>
      <c r="BL267" s="172" t="s">
        <v>132</v>
      </c>
      <c r="BM267" s="172" t="s">
        <v>5836</v>
      </c>
    </row>
    <row r="268" spans="2:65" s="182" customFormat="1" ht="25.5" customHeight="1">
      <c r="B268" s="183"/>
      <c r="C268" s="151" t="s">
        <v>834</v>
      </c>
      <c r="D268" s="151" t="s">
        <v>118</v>
      </c>
      <c r="E268" s="152" t="s">
        <v>5837</v>
      </c>
      <c r="F268" s="341" t="s">
        <v>5838</v>
      </c>
      <c r="G268" s="341"/>
      <c r="H268" s="341"/>
      <c r="I268" s="341"/>
      <c r="J268" s="153" t="s">
        <v>238</v>
      </c>
      <c r="K268" s="154">
        <v>1</v>
      </c>
      <c r="L268" s="342"/>
      <c r="M268" s="342"/>
      <c r="N268" s="343">
        <f t="shared" si="3"/>
        <v>0</v>
      </c>
      <c r="O268" s="343"/>
      <c r="P268" s="343"/>
      <c r="Q268" s="343"/>
      <c r="R268" s="186"/>
      <c r="T268" s="254" t="s">
        <v>5</v>
      </c>
      <c r="U268" s="255" t="s">
        <v>36</v>
      </c>
      <c r="V268" s="256"/>
      <c r="W268" s="257">
        <f>V268*K268</f>
        <v>0</v>
      </c>
      <c r="X268" s="257">
        <v>0.0001341</v>
      </c>
      <c r="Y268" s="257">
        <f>X268*K268</f>
        <v>0.0001341</v>
      </c>
      <c r="Z268" s="257">
        <v>0</v>
      </c>
      <c r="AA268" s="258">
        <f>Z268*K268</f>
        <v>0</v>
      </c>
      <c r="AR268" s="172" t="s">
        <v>132</v>
      </c>
      <c r="AT268" s="172" t="s">
        <v>118</v>
      </c>
      <c r="AU268" s="172" t="s">
        <v>93</v>
      </c>
      <c r="AY268" s="172" t="s">
        <v>117</v>
      </c>
      <c r="BE268" s="259">
        <f>IF(U268="základní",N268,0)</f>
        <v>0</v>
      </c>
      <c r="BF268" s="259">
        <f>IF(U268="snížená",N268,0)</f>
        <v>0</v>
      </c>
      <c r="BG268" s="259">
        <f>IF(U268="zákl. přenesená",N268,0)</f>
        <v>0</v>
      </c>
      <c r="BH268" s="259">
        <f>IF(U268="sníž. přenesená",N268,0)</f>
        <v>0</v>
      </c>
      <c r="BI268" s="259">
        <f>IF(U268="nulová",N268,0)</f>
        <v>0</v>
      </c>
      <c r="BJ268" s="172" t="s">
        <v>16</v>
      </c>
      <c r="BK268" s="259">
        <f>ROUND(L268*K268,2)</f>
        <v>0</v>
      </c>
      <c r="BL268" s="172" t="s">
        <v>132</v>
      </c>
      <c r="BM268" s="172" t="s">
        <v>5839</v>
      </c>
    </row>
    <row r="269" spans="2:65" s="182" customFormat="1" ht="25.5" customHeight="1">
      <c r="B269" s="183"/>
      <c r="C269" s="151" t="s">
        <v>838</v>
      </c>
      <c r="D269" s="151" t="s">
        <v>118</v>
      </c>
      <c r="E269" s="152" t="s">
        <v>5840</v>
      </c>
      <c r="F269" s="341" t="s">
        <v>5841</v>
      </c>
      <c r="G269" s="341"/>
      <c r="H269" s="341"/>
      <c r="I269" s="341"/>
      <c r="J269" s="153" t="s">
        <v>238</v>
      </c>
      <c r="K269" s="154">
        <v>1</v>
      </c>
      <c r="L269" s="342"/>
      <c r="M269" s="342"/>
      <c r="N269" s="343">
        <f t="shared" si="3"/>
        <v>0</v>
      </c>
      <c r="O269" s="343"/>
      <c r="P269" s="343"/>
      <c r="Q269" s="343"/>
      <c r="R269" s="186"/>
      <c r="T269" s="254" t="s">
        <v>5</v>
      </c>
      <c r="U269" s="255" t="s">
        <v>36</v>
      </c>
      <c r="V269" s="256"/>
      <c r="W269" s="257">
        <f>V269*K269</f>
        <v>0</v>
      </c>
      <c r="X269" s="257">
        <v>0.000177</v>
      </c>
      <c r="Y269" s="257">
        <f>X269*K269</f>
        <v>0.000177</v>
      </c>
      <c r="Z269" s="257">
        <v>0</v>
      </c>
      <c r="AA269" s="258">
        <f>Z269*K269</f>
        <v>0</v>
      </c>
      <c r="AR269" s="172" t="s">
        <v>132</v>
      </c>
      <c r="AT269" s="172" t="s">
        <v>118</v>
      </c>
      <c r="AU269" s="172" t="s">
        <v>93</v>
      </c>
      <c r="AY269" s="172" t="s">
        <v>117</v>
      </c>
      <c r="BE269" s="259">
        <f>IF(U269="základní",N269,0)</f>
        <v>0</v>
      </c>
      <c r="BF269" s="259">
        <f>IF(U269="snížená",N269,0)</f>
        <v>0</v>
      </c>
      <c r="BG269" s="259">
        <f>IF(U269="zákl. přenesená",N269,0)</f>
        <v>0</v>
      </c>
      <c r="BH269" s="259">
        <f>IF(U269="sníž. přenesená",N269,0)</f>
        <v>0</v>
      </c>
      <c r="BI269" s="259">
        <f>IF(U269="nulová",N269,0)</f>
        <v>0</v>
      </c>
      <c r="BJ269" s="172" t="s">
        <v>16</v>
      </c>
      <c r="BK269" s="259">
        <f>ROUND(L269*K269,2)</f>
        <v>0</v>
      </c>
      <c r="BL269" s="172" t="s">
        <v>132</v>
      </c>
      <c r="BM269" s="172" t="s">
        <v>5842</v>
      </c>
    </row>
    <row r="270" spans="2:65" s="182" customFormat="1" ht="25.5" customHeight="1">
      <c r="B270" s="183"/>
      <c r="C270" s="151" t="s">
        <v>842</v>
      </c>
      <c r="D270" s="151" t="s">
        <v>118</v>
      </c>
      <c r="E270" s="152" t="s">
        <v>5843</v>
      </c>
      <c r="F270" s="341" t="s">
        <v>5844</v>
      </c>
      <c r="G270" s="341"/>
      <c r="H270" s="341"/>
      <c r="I270" s="341"/>
      <c r="J270" s="153" t="s">
        <v>238</v>
      </c>
      <c r="K270" s="154">
        <v>1</v>
      </c>
      <c r="L270" s="342"/>
      <c r="M270" s="342"/>
      <c r="N270" s="343">
        <f t="shared" si="3"/>
        <v>0</v>
      </c>
      <c r="O270" s="343"/>
      <c r="P270" s="343"/>
      <c r="Q270" s="343"/>
      <c r="R270" s="186"/>
      <c r="T270" s="254" t="s">
        <v>5</v>
      </c>
      <c r="U270" s="255" t="s">
        <v>36</v>
      </c>
      <c r="V270" s="256"/>
      <c r="W270" s="257">
        <f>V270*K270</f>
        <v>0</v>
      </c>
      <c r="X270" s="257">
        <v>0.0002046</v>
      </c>
      <c r="Y270" s="257">
        <f>X270*K270</f>
        <v>0.0002046</v>
      </c>
      <c r="Z270" s="257">
        <v>0</v>
      </c>
      <c r="AA270" s="258">
        <f>Z270*K270</f>
        <v>0</v>
      </c>
      <c r="AR270" s="172" t="s">
        <v>132</v>
      </c>
      <c r="AT270" s="172" t="s">
        <v>118</v>
      </c>
      <c r="AU270" s="172" t="s">
        <v>93</v>
      </c>
      <c r="AY270" s="172" t="s">
        <v>117</v>
      </c>
      <c r="BE270" s="259">
        <f>IF(U270="základní",N270,0)</f>
        <v>0</v>
      </c>
      <c r="BF270" s="259">
        <f>IF(U270="snížená",N270,0)</f>
        <v>0</v>
      </c>
      <c r="BG270" s="259">
        <f>IF(U270="zákl. přenesená",N270,0)</f>
        <v>0</v>
      </c>
      <c r="BH270" s="259">
        <f>IF(U270="sníž. přenesená",N270,0)</f>
        <v>0</v>
      </c>
      <c r="BI270" s="259">
        <f>IF(U270="nulová",N270,0)</f>
        <v>0</v>
      </c>
      <c r="BJ270" s="172" t="s">
        <v>16</v>
      </c>
      <c r="BK270" s="259">
        <f>ROUND(L270*K270,2)</f>
        <v>0</v>
      </c>
      <c r="BL270" s="172" t="s">
        <v>132</v>
      </c>
      <c r="BM270" s="172" t="s">
        <v>5845</v>
      </c>
    </row>
    <row r="271" spans="2:65" s="182" customFormat="1" ht="25.5" customHeight="1">
      <c r="B271" s="183"/>
      <c r="C271" s="151" t="s">
        <v>846</v>
      </c>
      <c r="D271" s="151" t="s">
        <v>118</v>
      </c>
      <c r="E271" s="152" t="s">
        <v>5846</v>
      </c>
      <c r="F271" s="341" t="s">
        <v>5847</v>
      </c>
      <c r="G271" s="341"/>
      <c r="H271" s="341"/>
      <c r="I271" s="341"/>
      <c r="J271" s="153" t="s">
        <v>238</v>
      </c>
      <c r="K271" s="154">
        <v>1</v>
      </c>
      <c r="L271" s="342"/>
      <c r="M271" s="342"/>
      <c r="N271" s="343">
        <f t="shared" si="3"/>
        <v>0</v>
      </c>
      <c r="O271" s="343"/>
      <c r="P271" s="343"/>
      <c r="Q271" s="343"/>
      <c r="R271" s="186"/>
      <c r="T271" s="254" t="s">
        <v>5</v>
      </c>
      <c r="U271" s="255" t="s">
        <v>36</v>
      </c>
      <c r="V271" s="256"/>
      <c r="W271" s="257">
        <f>V271*K271</f>
        <v>0</v>
      </c>
      <c r="X271" s="257">
        <v>0.0003795996</v>
      </c>
      <c r="Y271" s="257">
        <f>X271*K271</f>
        <v>0.0003795996</v>
      </c>
      <c r="Z271" s="257">
        <v>0</v>
      </c>
      <c r="AA271" s="258">
        <f>Z271*K271</f>
        <v>0</v>
      </c>
      <c r="AR271" s="172" t="s">
        <v>132</v>
      </c>
      <c r="AT271" s="172" t="s">
        <v>118</v>
      </c>
      <c r="AU271" s="172" t="s">
        <v>93</v>
      </c>
      <c r="AY271" s="172" t="s">
        <v>117</v>
      </c>
      <c r="BE271" s="259">
        <f>IF(U271="základní",N271,0)</f>
        <v>0</v>
      </c>
      <c r="BF271" s="259">
        <f>IF(U271="snížená",N271,0)</f>
        <v>0</v>
      </c>
      <c r="BG271" s="259">
        <f>IF(U271="zákl. přenesená",N271,0)</f>
        <v>0</v>
      </c>
      <c r="BH271" s="259">
        <f>IF(U271="sníž. přenesená",N271,0)</f>
        <v>0</v>
      </c>
      <c r="BI271" s="259">
        <f>IF(U271="nulová",N271,0)</f>
        <v>0</v>
      </c>
      <c r="BJ271" s="172" t="s">
        <v>16</v>
      </c>
      <c r="BK271" s="259">
        <f>ROUND(L271*K271,2)</f>
        <v>0</v>
      </c>
      <c r="BL271" s="172" t="s">
        <v>132</v>
      </c>
      <c r="BM271" s="172" t="s">
        <v>5848</v>
      </c>
    </row>
    <row r="272" spans="2:65" s="182" customFormat="1" ht="25.5" customHeight="1">
      <c r="B272" s="183"/>
      <c r="C272" s="151" t="s">
        <v>850</v>
      </c>
      <c r="D272" s="151" t="s">
        <v>118</v>
      </c>
      <c r="E272" s="152" t="s">
        <v>5849</v>
      </c>
      <c r="F272" s="341" t="s">
        <v>5850</v>
      </c>
      <c r="G272" s="341"/>
      <c r="H272" s="341"/>
      <c r="I272" s="341"/>
      <c r="J272" s="153" t="s">
        <v>238</v>
      </c>
      <c r="K272" s="154">
        <v>1</v>
      </c>
      <c r="L272" s="342"/>
      <c r="M272" s="342"/>
      <c r="N272" s="343">
        <f t="shared" si="3"/>
        <v>0</v>
      </c>
      <c r="O272" s="343"/>
      <c r="P272" s="343"/>
      <c r="Q272" s="343"/>
      <c r="R272" s="186"/>
      <c r="T272" s="254" t="s">
        <v>5</v>
      </c>
      <c r="U272" s="255" t="s">
        <v>36</v>
      </c>
      <c r="V272" s="256"/>
      <c r="W272" s="257">
        <f>V272*K272</f>
        <v>0</v>
      </c>
      <c r="X272" s="257">
        <v>0.0005715876</v>
      </c>
      <c r="Y272" s="257">
        <f>X272*K272</f>
        <v>0.0005715876</v>
      </c>
      <c r="Z272" s="257">
        <v>0</v>
      </c>
      <c r="AA272" s="258">
        <f>Z272*K272</f>
        <v>0</v>
      </c>
      <c r="AR272" s="172" t="s">
        <v>132</v>
      </c>
      <c r="AT272" s="172" t="s">
        <v>118</v>
      </c>
      <c r="AU272" s="172" t="s">
        <v>93</v>
      </c>
      <c r="AY272" s="172" t="s">
        <v>117</v>
      </c>
      <c r="BE272" s="259">
        <f>IF(U272="základní",N272,0)</f>
        <v>0</v>
      </c>
      <c r="BF272" s="259">
        <f>IF(U272="snížená",N272,0)</f>
        <v>0</v>
      </c>
      <c r="BG272" s="259">
        <f>IF(U272="zákl. přenesená",N272,0)</f>
        <v>0</v>
      </c>
      <c r="BH272" s="259">
        <f>IF(U272="sníž. přenesená",N272,0)</f>
        <v>0</v>
      </c>
      <c r="BI272" s="259">
        <f>IF(U272="nulová",N272,0)</f>
        <v>0</v>
      </c>
      <c r="BJ272" s="172" t="s">
        <v>16</v>
      </c>
      <c r="BK272" s="259">
        <f>ROUND(L272*K272,2)</f>
        <v>0</v>
      </c>
      <c r="BL272" s="172" t="s">
        <v>132</v>
      </c>
      <c r="BM272" s="172" t="s">
        <v>5851</v>
      </c>
    </row>
    <row r="273" spans="2:65" s="182" customFormat="1" ht="38.25" customHeight="1">
      <c r="B273" s="183"/>
      <c r="C273" s="151" t="s">
        <v>854</v>
      </c>
      <c r="D273" s="151" t="s">
        <v>118</v>
      </c>
      <c r="E273" s="152" t="s">
        <v>5852</v>
      </c>
      <c r="F273" s="341" t="s">
        <v>5853</v>
      </c>
      <c r="G273" s="341"/>
      <c r="H273" s="341"/>
      <c r="I273" s="341"/>
      <c r="J273" s="153" t="s">
        <v>238</v>
      </c>
      <c r="K273" s="154">
        <v>1</v>
      </c>
      <c r="L273" s="342"/>
      <c r="M273" s="342"/>
      <c r="N273" s="343">
        <f t="shared" si="3"/>
        <v>0</v>
      </c>
      <c r="O273" s="343"/>
      <c r="P273" s="343"/>
      <c r="Q273" s="343"/>
      <c r="R273" s="186"/>
      <c r="T273" s="254" t="s">
        <v>5</v>
      </c>
      <c r="U273" s="255" t="s">
        <v>36</v>
      </c>
      <c r="V273" s="256"/>
      <c r="W273" s="257">
        <f>V273*K273</f>
        <v>0</v>
      </c>
      <c r="X273" s="257">
        <v>9.5936E-06</v>
      </c>
      <c r="Y273" s="257">
        <f>X273*K273</f>
        <v>9.5936E-06</v>
      </c>
      <c r="Z273" s="257">
        <v>0</v>
      </c>
      <c r="AA273" s="258">
        <f>Z273*K273</f>
        <v>0</v>
      </c>
      <c r="AR273" s="172" t="s">
        <v>132</v>
      </c>
      <c r="AT273" s="172" t="s">
        <v>118</v>
      </c>
      <c r="AU273" s="172" t="s">
        <v>93</v>
      </c>
      <c r="AY273" s="172" t="s">
        <v>117</v>
      </c>
      <c r="BE273" s="259">
        <f>IF(U273="základní",N273,0)</f>
        <v>0</v>
      </c>
      <c r="BF273" s="259">
        <f>IF(U273="snížená",N273,0)</f>
        <v>0</v>
      </c>
      <c r="BG273" s="259">
        <f>IF(U273="zákl. přenesená",N273,0)</f>
        <v>0</v>
      </c>
      <c r="BH273" s="259">
        <f>IF(U273="sníž. přenesená",N273,0)</f>
        <v>0</v>
      </c>
      <c r="BI273" s="259">
        <f>IF(U273="nulová",N273,0)</f>
        <v>0</v>
      </c>
      <c r="BJ273" s="172" t="s">
        <v>16</v>
      </c>
      <c r="BK273" s="259">
        <f>ROUND(L273*K273,2)</f>
        <v>0</v>
      </c>
      <c r="BL273" s="172" t="s">
        <v>132</v>
      </c>
      <c r="BM273" s="172" t="s">
        <v>5854</v>
      </c>
    </row>
    <row r="274" spans="2:65" s="182" customFormat="1" ht="38.25" customHeight="1">
      <c r="B274" s="183"/>
      <c r="C274" s="151" t="s">
        <v>858</v>
      </c>
      <c r="D274" s="151" t="s">
        <v>118</v>
      </c>
      <c r="E274" s="152" t="s">
        <v>5855</v>
      </c>
      <c r="F274" s="341" t="s">
        <v>5856</v>
      </c>
      <c r="G274" s="341"/>
      <c r="H274" s="341"/>
      <c r="I274" s="341"/>
      <c r="J274" s="153" t="s">
        <v>238</v>
      </c>
      <c r="K274" s="154">
        <v>1</v>
      </c>
      <c r="L274" s="342"/>
      <c r="M274" s="342"/>
      <c r="N274" s="343">
        <f t="shared" si="3"/>
        <v>0</v>
      </c>
      <c r="O274" s="343"/>
      <c r="P274" s="343"/>
      <c r="Q274" s="343"/>
      <c r="R274" s="186"/>
      <c r="T274" s="254" t="s">
        <v>5</v>
      </c>
      <c r="U274" s="255" t="s">
        <v>36</v>
      </c>
      <c r="V274" s="256"/>
      <c r="W274" s="257">
        <f>V274*K274</f>
        <v>0</v>
      </c>
      <c r="X274" s="257">
        <v>1.87112E-05</v>
      </c>
      <c r="Y274" s="257">
        <f>X274*K274</f>
        <v>1.87112E-05</v>
      </c>
      <c r="Z274" s="257">
        <v>0</v>
      </c>
      <c r="AA274" s="258">
        <f>Z274*K274</f>
        <v>0</v>
      </c>
      <c r="AR274" s="172" t="s">
        <v>132</v>
      </c>
      <c r="AT274" s="172" t="s">
        <v>118</v>
      </c>
      <c r="AU274" s="172" t="s">
        <v>93</v>
      </c>
      <c r="AY274" s="172" t="s">
        <v>117</v>
      </c>
      <c r="BE274" s="259">
        <f>IF(U274="základní",N274,0)</f>
        <v>0</v>
      </c>
      <c r="BF274" s="259">
        <f>IF(U274="snížená",N274,0)</f>
        <v>0</v>
      </c>
      <c r="BG274" s="259">
        <f>IF(U274="zákl. přenesená",N274,0)</f>
        <v>0</v>
      </c>
      <c r="BH274" s="259">
        <f>IF(U274="sníž. přenesená",N274,0)</f>
        <v>0</v>
      </c>
      <c r="BI274" s="259">
        <f>IF(U274="nulová",N274,0)</f>
        <v>0</v>
      </c>
      <c r="BJ274" s="172" t="s">
        <v>16</v>
      </c>
      <c r="BK274" s="259">
        <f>ROUND(L274*K274,2)</f>
        <v>0</v>
      </c>
      <c r="BL274" s="172" t="s">
        <v>132</v>
      </c>
      <c r="BM274" s="172" t="s">
        <v>5857</v>
      </c>
    </row>
    <row r="275" spans="2:65" s="182" customFormat="1" ht="38.25" customHeight="1">
      <c r="B275" s="183"/>
      <c r="C275" s="151" t="s">
        <v>862</v>
      </c>
      <c r="D275" s="151" t="s">
        <v>118</v>
      </c>
      <c r="E275" s="152" t="s">
        <v>5858</v>
      </c>
      <c r="F275" s="341" t="s">
        <v>5859</v>
      </c>
      <c r="G275" s="341"/>
      <c r="H275" s="341"/>
      <c r="I275" s="341"/>
      <c r="J275" s="153" t="s">
        <v>238</v>
      </c>
      <c r="K275" s="154">
        <v>1</v>
      </c>
      <c r="L275" s="342"/>
      <c r="M275" s="342"/>
      <c r="N275" s="343">
        <f t="shared" si="3"/>
        <v>0</v>
      </c>
      <c r="O275" s="343"/>
      <c r="P275" s="343"/>
      <c r="Q275" s="343"/>
      <c r="R275" s="186"/>
      <c r="T275" s="254" t="s">
        <v>5</v>
      </c>
      <c r="U275" s="255" t="s">
        <v>36</v>
      </c>
      <c r="V275" s="256"/>
      <c r="W275" s="257">
        <f>V275*K275</f>
        <v>0</v>
      </c>
      <c r="X275" s="257">
        <v>3.33288E-05</v>
      </c>
      <c r="Y275" s="257">
        <f>X275*K275</f>
        <v>3.33288E-05</v>
      </c>
      <c r="Z275" s="257">
        <v>0</v>
      </c>
      <c r="AA275" s="258">
        <f>Z275*K275</f>
        <v>0</v>
      </c>
      <c r="AR275" s="172" t="s">
        <v>132</v>
      </c>
      <c r="AT275" s="172" t="s">
        <v>118</v>
      </c>
      <c r="AU275" s="172" t="s">
        <v>93</v>
      </c>
      <c r="AY275" s="172" t="s">
        <v>117</v>
      </c>
      <c r="BE275" s="259">
        <f>IF(U275="základní",N275,0)</f>
        <v>0</v>
      </c>
      <c r="BF275" s="259">
        <f>IF(U275="snížená",N275,0)</f>
        <v>0</v>
      </c>
      <c r="BG275" s="259">
        <f>IF(U275="zákl. přenesená",N275,0)</f>
        <v>0</v>
      </c>
      <c r="BH275" s="259">
        <f>IF(U275="sníž. přenesená",N275,0)</f>
        <v>0</v>
      </c>
      <c r="BI275" s="259">
        <f>IF(U275="nulová",N275,0)</f>
        <v>0</v>
      </c>
      <c r="BJ275" s="172" t="s">
        <v>16</v>
      </c>
      <c r="BK275" s="259">
        <f>ROUND(L275*K275,2)</f>
        <v>0</v>
      </c>
      <c r="BL275" s="172" t="s">
        <v>132</v>
      </c>
      <c r="BM275" s="172" t="s">
        <v>5860</v>
      </c>
    </row>
    <row r="276" spans="2:65" s="182" customFormat="1" ht="38.25" customHeight="1">
      <c r="B276" s="183"/>
      <c r="C276" s="151" t="s">
        <v>866</v>
      </c>
      <c r="D276" s="151" t="s">
        <v>118</v>
      </c>
      <c r="E276" s="152" t="s">
        <v>5861</v>
      </c>
      <c r="F276" s="341" t="s">
        <v>5862</v>
      </c>
      <c r="G276" s="341"/>
      <c r="H276" s="341"/>
      <c r="I276" s="341"/>
      <c r="J276" s="153" t="s">
        <v>238</v>
      </c>
      <c r="K276" s="154">
        <v>1</v>
      </c>
      <c r="L276" s="342"/>
      <c r="M276" s="342"/>
      <c r="N276" s="343">
        <f t="shared" si="3"/>
        <v>0</v>
      </c>
      <c r="O276" s="343"/>
      <c r="P276" s="343"/>
      <c r="Q276" s="343"/>
      <c r="R276" s="186"/>
      <c r="T276" s="254" t="s">
        <v>5</v>
      </c>
      <c r="U276" s="255" t="s">
        <v>36</v>
      </c>
      <c r="V276" s="256"/>
      <c r="W276" s="257">
        <f>V276*K276</f>
        <v>0</v>
      </c>
      <c r="X276" s="257">
        <v>5.1564E-05</v>
      </c>
      <c r="Y276" s="257">
        <f>X276*K276</f>
        <v>5.1564E-05</v>
      </c>
      <c r="Z276" s="257">
        <v>0</v>
      </c>
      <c r="AA276" s="258">
        <f>Z276*K276</f>
        <v>0</v>
      </c>
      <c r="AR276" s="172" t="s">
        <v>132</v>
      </c>
      <c r="AT276" s="172" t="s">
        <v>118</v>
      </c>
      <c r="AU276" s="172" t="s">
        <v>93</v>
      </c>
      <c r="AY276" s="172" t="s">
        <v>117</v>
      </c>
      <c r="BE276" s="259">
        <f>IF(U276="základní",N276,0)</f>
        <v>0</v>
      </c>
      <c r="BF276" s="259">
        <f>IF(U276="snížená",N276,0)</f>
        <v>0</v>
      </c>
      <c r="BG276" s="259">
        <f>IF(U276="zákl. přenesená",N276,0)</f>
        <v>0</v>
      </c>
      <c r="BH276" s="259">
        <f>IF(U276="sníž. přenesená",N276,0)</f>
        <v>0</v>
      </c>
      <c r="BI276" s="259">
        <f>IF(U276="nulová",N276,0)</f>
        <v>0</v>
      </c>
      <c r="BJ276" s="172" t="s">
        <v>16</v>
      </c>
      <c r="BK276" s="259">
        <f>ROUND(L276*K276,2)</f>
        <v>0</v>
      </c>
      <c r="BL276" s="172" t="s">
        <v>132</v>
      </c>
      <c r="BM276" s="172" t="s">
        <v>5863</v>
      </c>
    </row>
    <row r="277" spans="2:65" s="182" customFormat="1" ht="38.25" customHeight="1">
      <c r="B277" s="183"/>
      <c r="C277" s="151" t="s">
        <v>870</v>
      </c>
      <c r="D277" s="151" t="s">
        <v>118</v>
      </c>
      <c r="E277" s="152" t="s">
        <v>5864</v>
      </c>
      <c r="F277" s="341" t="s">
        <v>5865</v>
      </c>
      <c r="G277" s="341"/>
      <c r="H277" s="341"/>
      <c r="I277" s="341"/>
      <c r="J277" s="153" t="s">
        <v>238</v>
      </c>
      <c r="K277" s="154">
        <v>1</v>
      </c>
      <c r="L277" s="342"/>
      <c r="M277" s="342"/>
      <c r="N277" s="343">
        <f t="shared" si="3"/>
        <v>0</v>
      </c>
      <c r="O277" s="343"/>
      <c r="P277" s="343"/>
      <c r="Q277" s="343"/>
      <c r="R277" s="186"/>
      <c r="T277" s="254" t="s">
        <v>5</v>
      </c>
      <c r="U277" s="255" t="s">
        <v>36</v>
      </c>
      <c r="V277" s="256"/>
      <c r="W277" s="257">
        <f>V277*K277</f>
        <v>0</v>
      </c>
      <c r="X277" s="257">
        <v>0.0001024224</v>
      </c>
      <c r="Y277" s="257">
        <f>X277*K277</f>
        <v>0.0001024224</v>
      </c>
      <c r="Z277" s="257">
        <v>0</v>
      </c>
      <c r="AA277" s="258">
        <f>Z277*K277</f>
        <v>0</v>
      </c>
      <c r="AR277" s="172" t="s">
        <v>132</v>
      </c>
      <c r="AT277" s="172" t="s">
        <v>118</v>
      </c>
      <c r="AU277" s="172" t="s">
        <v>93</v>
      </c>
      <c r="AY277" s="172" t="s">
        <v>117</v>
      </c>
      <c r="BE277" s="259">
        <f>IF(U277="základní",N277,0)</f>
        <v>0</v>
      </c>
      <c r="BF277" s="259">
        <f>IF(U277="snížená",N277,0)</f>
        <v>0</v>
      </c>
      <c r="BG277" s="259">
        <f>IF(U277="zákl. přenesená",N277,0)</f>
        <v>0</v>
      </c>
      <c r="BH277" s="259">
        <f>IF(U277="sníž. přenesená",N277,0)</f>
        <v>0</v>
      </c>
      <c r="BI277" s="259">
        <f>IF(U277="nulová",N277,0)</f>
        <v>0</v>
      </c>
      <c r="BJ277" s="172" t="s">
        <v>16</v>
      </c>
      <c r="BK277" s="259">
        <f>ROUND(L277*K277,2)</f>
        <v>0</v>
      </c>
      <c r="BL277" s="172" t="s">
        <v>132</v>
      </c>
      <c r="BM277" s="172" t="s">
        <v>5866</v>
      </c>
    </row>
    <row r="278" spans="2:65" s="182" customFormat="1" ht="38.25" customHeight="1">
      <c r="B278" s="183"/>
      <c r="C278" s="151" t="s">
        <v>874</v>
      </c>
      <c r="D278" s="151" t="s">
        <v>118</v>
      </c>
      <c r="E278" s="152" t="s">
        <v>5867</v>
      </c>
      <c r="F278" s="341" t="s">
        <v>5868</v>
      </c>
      <c r="G278" s="341"/>
      <c r="H278" s="341"/>
      <c r="I278" s="341"/>
      <c r="J278" s="153" t="s">
        <v>238</v>
      </c>
      <c r="K278" s="154">
        <v>1</v>
      </c>
      <c r="L278" s="342"/>
      <c r="M278" s="342"/>
      <c r="N278" s="343">
        <f t="shared" si="3"/>
        <v>0</v>
      </c>
      <c r="O278" s="343"/>
      <c r="P278" s="343"/>
      <c r="Q278" s="343"/>
      <c r="R278" s="186"/>
      <c r="T278" s="254" t="s">
        <v>5</v>
      </c>
      <c r="U278" s="255" t="s">
        <v>36</v>
      </c>
      <c r="V278" s="256"/>
      <c r="W278" s="257">
        <f>V278*K278</f>
        <v>0</v>
      </c>
      <c r="X278" s="257">
        <v>9E-06</v>
      </c>
      <c r="Y278" s="257">
        <f>X278*K278</f>
        <v>9E-06</v>
      </c>
      <c r="Z278" s="257">
        <v>0</v>
      </c>
      <c r="AA278" s="258">
        <f>Z278*K278</f>
        <v>0</v>
      </c>
      <c r="AR278" s="172" t="s">
        <v>132</v>
      </c>
      <c r="AT278" s="172" t="s">
        <v>118</v>
      </c>
      <c r="AU278" s="172" t="s">
        <v>93</v>
      </c>
      <c r="AY278" s="172" t="s">
        <v>117</v>
      </c>
      <c r="BE278" s="259">
        <f>IF(U278="základní",N278,0)</f>
        <v>0</v>
      </c>
      <c r="BF278" s="259">
        <f>IF(U278="snížená",N278,0)</f>
        <v>0</v>
      </c>
      <c r="BG278" s="259">
        <f>IF(U278="zákl. přenesená",N278,0)</f>
        <v>0</v>
      </c>
      <c r="BH278" s="259">
        <f>IF(U278="sníž. přenesená",N278,0)</f>
        <v>0</v>
      </c>
      <c r="BI278" s="259">
        <f>IF(U278="nulová",N278,0)</f>
        <v>0</v>
      </c>
      <c r="BJ278" s="172" t="s">
        <v>16</v>
      </c>
      <c r="BK278" s="259">
        <f>ROUND(L278*K278,2)</f>
        <v>0</v>
      </c>
      <c r="BL278" s="172" t="s">
        <v>132</v>
      </c>
      <c r="BM278" s="172" t="s">
        <v>5869</v>
      </c>
    </row>
    <row r="279" spans="2:65" s="182" customFormat="1" ht="38.25" customHeight="1">
      <c r="B279" s="183"/>
      <c r="C279" s="151" t="s">
        <v>878</v>
      </c>
      <c r="D279" s="151" t="s">
        <v>118</v>
      </c>
      <c r="E279" s="152" t="s">
        <v>5870</v>
      </c>
      <c r="F279" s="341" t="s">
        <v>5871</v>
      </c>
      <c r="G279" s="341"/>
      <c r="H279" s="341"/>
      <c r="I279" s="341"/>
      <c r="J279" s="153" t="s">
        <v>238</v>
      </c>
      <c r="K279" s="154">
        <v>1</v>
      </c>
      <c r="L279" s="342"/>
      <c r="M279" s="342"/>
      <c r="N279" s="343">
        <f t="shared" si="3"/>
        <v>0</v>
      </c>
      <c r="O279" s="343"/>
      <c r="P279" s="343"/>
      <c r="Q279" s="343"/>
      <c r="R279" s="186"/>
      <c r="T279" s="254" t="s">
        <v>5</v>
      </c>
      <c r="U279" s="255" t="s">
        <v>36</v>
      </c>
      <c r="V279" s="256"/>
      <c r="W279" s="257">
        <f>V279*K279</f>
        <v>0</v>
      </c>
      <c r="X279" s="257">
        <v>1.8E-05</v>
      </c>
      <c r="Y279" s="257">
        <f>X279*K279</f>
        <v>1.8E-05</v>
      </c>
      <c r="Z279" s="257">
        <v>0</v>
      </c>
      <c r="AA279" s="258">
        <f>Z279*K279</f>
        <v>0</v>
      </c>
      <c r="AR279" s="172" t="s">
        <v>132</v>
      </c>
      <c r="AT279" s="172" t="s">
        <v>118</v>
      </c>
      <c r="AU279" s="172" t="s">
        <v>93</v>
      </c>
      <c r="AY279" s="172" t="s">
        <v>117</v>
      </c>
      <c r="BE279" s="259">
        <f>IF(U279="základní",N279,0)</f>
        <v>0</v>
      </c>
      <c r="BF279" s="259">
        <f>IF(U279="snížená",N279,0)</f>
        <v>0</v>
      </c>
      <c r="BG279" s="259">
        <f>IF(U279="zákl. přenesená",N279,0)</f>
        <v>0</v>
      </c>
      <c r="BH279" s="259">
        <f>IF(U279="sníž. přenesená",N279,0)</f>
        <v>0</v>
      </c>
      <c r="BI279" s="259">
        <f>IF(U279="nulová",N279,0)</f>
        <v>0</v>
      </c>
      <c r="BJ279" s="172" t="s">
        <v>16</v>
      </c>
      <c r="BK279" s="259">
        <f>ROUND(L279*K279,2)</f>
        <v>0</v>
      </c>
      <c r="BL279" s="172" t="s">
        <v>132</v>
      </c>
      <c r="BM279" s="172" t="s">
        <v>5872</v>
      </c>
    </row>
    <row r="280" spans="2:65" s="182" customFormat="1" ht="38.25" customHeight="1">
      <c r="B280" s="183"/>
      <c r="C280" s="151" t="s">
        <v>882</v>
      </c>
      <c r="D280" s="151" t="s">
        <v>118</v>
      </c>
      <c r="E280" s="152" t="s">
        <v>5873</v>
      </c>
      <c r="F280" s="341" t="s">
        <v>5874</v>
      </c>
      <c r="G280" s="341"/>
      <c r="H280" s="341"/>
      <c r="I280" s="341"/>
      <c r="J280" s="153" t="s">
        <v>238</v>
      </c>
      <c r="K280" s="154">
        <v>1</v>
      </c>
      <c r="L280" s="342"/>
      <c r="M280" s="342"/>
      <c r="N280" s="343">
        <f t="shared" si="3"/>
        <v>0</v>
      </c>
      <c r="O280" s="343"/>
      <c r="P280" s="343"/>
      <c r="Q280" s="343"/>
      <c r="R280" s="186"/>
      <c r="T280" s="254" t="s">
        <v>5</v>
      </c>
      <c r="U280" s="255" t="s">
        <v>36</v>
      </c>
      <c r="V280" s="256"/>
      <c r="W280" s="257">
        <f>V280*K280</f>
        <v>0</v>
      </c>
      <c r="X280" s="257">
        <v>3.25E-05</v>
      </c>
      <c r="Y280" s="257">
        <f>X280*K280</f>
        <v>3.25E-05</v>
      </c>
      <c r="Z280" s="257">
        <v>0</v>
      </c>
      <c r="AA280" s="258">
        <f>Z280*K280</f>
        <v>0</v>
      </c>
      <c r="AR280" s="172" t="s">
        <v>132</v>
      </c>
      <c r="AT280" s="172" t="s">
        <v>118</v>
      </c>
      <c r="AU280" s="172" t="s">
        <v>93</v>
      </c>
      <c r="AY280" s="172" t="s">
        <v>117</v>
      </c>
      <c r="BE280" s="259">
        <f>IF(U280="základní",N280,0)</f>
        <v>0</v>
      </c>
      <c r="BF280" s="259">
        <f>IF(U280="snížená",N280,0)</f>
        <v>0</v>
      </c>
      <c r="BG280" s="259">
        <f>IF(U280="zákl. přenesená",N280,0)</f>
        <v>0</v>
      </c>
      <c r="BH280" s="259">
        <f>IF(U280="sníž. přenesená",N280,0)</f>
        <v>0</v>
      </c>
      <c r="BI280" s="259">
        <f>IF(U280="nulová",N280,0)</f>
        <v>0</v>
      </c>
      <c r="BJ280" s="172" t="s">
        <v>16</v>
      </c>
      <c r="BK280" s="259">
        <f>ROUND(L280*K280,2)</f>
        <v>0</v>
      </c>
      <c r="BL280" s="172" t="s">
        <v>132</v>
      </c>
      <c r="BM280" s="172" t="s">
        <v>5875</v>
      </c>
    </row>
    <row r="281" spans="2:65" s="182" customFormat="1" ht="38.25" customHeight="1">
      <c r="B281" s="183"/>
      <c r="C281" s="151" t="s">
        <v>886</v>
      </c>
      <c r="D281" s="151" t="s">
        <v>118</v>
      </c>
      <c r="E281" s="152" t="s">
        <v>5876</v>
      </c>
      <c r="F281" s="341" t="s">
        <v>5877</v>
      </c>
      <c r="G281" s="341"/>
      <c r="H281" s="341"/>
      <c r="I281" s="341"/>
      <c r="J281" s="153" t="s">
        <v>238</v>
      </c>
      <c r="K281" s="154">
        <v>1</v>
      </c>
      <c r="L281" s="342"/>
      <c r="M281" s="342"/>
      <c r="N281" s="343">
        <f t="shared" si="3"/>
        <v>0</v>
      </c>
      <c r="O281" s="343"/>
      <c r="P281" s="343"/>
      <c r="Q281" s="343"/>
      <c r="R281" s="186"/>
      <c r="T281" s="254" t="s">
        <v>5</v>
      </c>
      <c r="U281" s="255" t="s">
        <v>36</v>
      </c>
      <c r="V281" s="256"/>
      <c r="W281" s="257">
        <f>V281*K281</f>
        <v>0</v>
      </c>
      <c r="X281" s="257">
        <v>5.05E-05</v>
      </c>
      <c r="Y281" s="257">
        <f>X281*K281</f>
        <v>5.05E-05</v>
      </c>
      <c r="Z281" s="257">
        <v>0</v>
      </c>
      <c r="AA281" s="258">
        <f>Z281*K281</f>
        <v>0</v>
      </c>
      <c r="AR281" s="172" t="s">
        <v>132</v>
      </c>
      <c r="AT281" s="172" t="s">
        <v>118</v>
      </c>
      <c r="AU281" s="172" t="s">
        <v>93</v>
      </c>
      <c r="AY281" s="172" t="s">
        <v>117</v>
      </c>
      <c r="BE281" s="259">
        <f>IF(U281="základní",N281,0)</f>
        <v>0</v>
      </c>
      <c r="BF281" s="259">
        <f>IF(U281="snížená",N281,0)</f>
        <v>0</v>
      </c>
      <c r="BG281" s="259">
        <f>IF(U281="zákl. přenesená",N281,0)</f>
        <v>0</v>
      </c>
      <c r="BH281" s="259">
        <f>IF(U281="sníž. přenesená",N281,0)</f>
        <v>0</v>
      </c>
      <c r="BI281" s="259">
        <f>IF(U281="nulová",N281,0)</f>
        <v>0</v>
      </c>
      <c r="BJ281" s="172" t="s">
        <v>16</v>
      </c>
      <c r="BK281" s="259">
        <f>ROUND(L281*K281,2)</f>
        <v>0</v>
      </c>
      <c r="BL281" s="172" t="s">
        <v>132</v>
      </c>
      <c r="BM281" s="172" t="s">
        <v>5878</v>
      </c>
    </row>
    <row r="282" spans="2:65" s="182" customFormat="1" ht="38.25" customHeight="1">
      <c r="B282" s="183"/>
      <c r="C282" s="151" t="s">
        <v>890</v>
      </c>
      <c r="D282" s="151" t="s">
        <v>118</v>
      </c>
      <c r="E282" s="152" t="s">
        <v>5879</v>
      </c>
      <c r="F282" s="341" t="s">
        <v>5880</v>
      </c>
      <c r="G282" s="341"/>
      <c r="H282" s="341"/>
      <c r="I282" s="341"/>
      <c r="J282" s="153" t="s">
        <v>238</v>
      </c>
      <c r="K282" s="154">
        <v>1</v>
      </c>
      <c r="L282" s="342"/>
      <c r="M282" s="342"/>
      <c r="N282" s="343">
        <f t="shared" si="3"/>
        <v>0</v>
      </c>
      <c r="O282" s="343"/>
      <c r="P282" s="343"/>
      <c r="Q282" s="343"/>
      <c r="R282" s="186"/>
      <c r="T282" s="254" t="s">
        <v>5</v>
      </c>
      <c r="U282" s="255" t="s">
        <v>36</v>
      </c>
      <c r="V282" s="256"/>
      <c r="W282" s="257">
        <f>V282*K282</f>
        <v>0</v>
      </c>
      <c r="X282" s="257">
        <v>0.000101</v>
      </c>
      <c r="Y282" s="257">
        <f>X282*K282</f>
        <v>0.000101</v>
      </c>
      <c r="Z282" s="257">
        <v>0</v>
      </c>
      <c r="AA282" s="258">
        <f>Z282*K282</f>
        <v>0</v>
      </c>
      <c r="AR282" s="172" t="s">
        <v>132</v>
      </c>
      <c r="AT282" s="172" t="s">
        <v>118</v>
      </c>
      <c r="AU282" s="172" t="s">
        <v>93</v>
      </c>
      <c r="AY282" s="172" t="s">
        <v>117</v>
      </c>
      <c r="BE282" s="259">
        <f>IF(U282="základní",N282,0)</f>
        <v>0</v>
      </c>
      <c r="BF282" s="259">
        <f>IF(U282="snížená",N282,0)</f>
        <v>0</v>
      </c>
      <c r="BG282" s="259">
        <f>IF(U282="zákl. přenesená",N282,0)</f>
        <v>0</v>
      </c>
      <c r="BH282" s="259">
        <f>IF(U282="sníž. přenesená",N282,0)</f>
        <v>0</v>
      </c>
      <c r="BI282" s="259">
        <f>IF(U282="nulová",N282,0)</f>
        <v>0</v>
      </c>
      <c r="BJ282" s="172" t="s">
        <v>16</v>
      </c>
      <c r="BK282" s="259">
        <f>ROUND(L282*K282,2)</f>
        <v>0</v>
      </c>
      <c r="BL282" s="172" t="s">
        <v>132</v>
      </c>
      <c r="BM282" s="172" t="s">
        <v>5881</v>
      </c>
    </row>
    <row r="283" spans="2:65" s="182" customFormat="1" ht="25.5" customHeight="1">
      <c r="B283" s="183"/>
      <c r="C283" s="151" t="s">
        <v>894</v>
      </c>
      <c r="D283" s="151" t="s">
        <v>118</v>
      </c>
      <c r="E283" s="152" t="s">
        <v>5882</v>
      </c>
      <c r="F283" s="341" t="s">
        <v>5883</v>
      </c>
      <c r="G283" s="341"/>
      <c r="H283" s="341"/>
      <c r="I283" s="341"/>
      <c r="J283" s="153" t="s">
        <v>238</v>
      </c>
      <c r="K283" s="154">
        <v>1</v>
      </c>
      <c r="L283" s="342"/>
      <c r="M283" s="342"/>
      <c r="N283" s="343">
        <f t="shared" si="3"/>
        <v>0</v>
      </c>
      <c r="O283" s="343"/>
      <c r="P283" s="343"/>
      <c r="Q283" s="343"/>
      <c r="R283" s="186"/>
      <c r="T283" s="254" t="s">
        <v>5</v>
      </c>
      <c r="U283" s="255" t="s">
        <v>36</v>
      </c>
      <c r="V283" s="256"/>
      <c r="W283" s="257">
        <f>V283*K283</f>
        <v>0</v>
      </c>
      <c r="X283" s="257">
        <v>5.7E-05</v>
      </c>
      <c r="Y283" s="257">
        <f>X283*K283</f>
        <v>5.7E-05</v>
      </c>
      <c r="Z283" s="257">
        <v>0</v>
      </c>
      <c r="AA283" s="258">
        <f>Z283*K283</f>
        <v>0</v>
      </c>
      <c r="AR283" s="172" t="s">
        <v>132</v>
      </c>
      <c r="AT283" s="172" t="s">
        <v>118</v>
      </c>
      <c r="AU283" s="172" t="s">
        <v>93</v>
      </c>
      <c r="AY283" s="172" t="s">
        <v>117</v>
      </c>
      <c r="BE283" s="259">
        <f>IF(U283="základní",N283,0)</f>
        <v>0</v>
      </c>
      <c r="BF283" s="259">
        <f>IF(U283="snížená",N283,0)</f>
        <v>0</v>
      </c>
      <c r="BG283" s="259">
        <f>IF(U283="zákl. přenesená",N283,0)</f>
        <v>0</v>
      </c>
      <c r="BH283" s="259">
        <f>IF(U283="sníž. přenesená",N283,0)</f>
        <v>0</v>
      </c>
      <c r="BI283" s="259">
        <f>IF(U283="nulová",N283,0)</f>
        <v>0</v>
      </c>
      <c r="BJ283" s="172" t="s">
        <v>16</v>
      </c>
      <c r="BK283" s="259">
        <f>ROUND(L283*K283,2)</f>
        <v>0</v>
      </c>
      <c r="BL283" s="172" t="s">
        <v>132</v>
      </c>
      <c r="BM283" s="172" t="s">
        <v>5884</v>
      </c>
    </row>
    <row r="284" spans="2:65" s="182" customFormat="1" ht="25.5" customHeight="1">
      <c r="B284" s="183"/>
      <c r="C284" s="151" t="s">
        <v>898</v>
      </c>
      <c r="D284" s="151" t="s">
        <v>118</v>
      </c>
      <c r="E284" s="152" t="s">
        <v>5885</v>
      </c>
      <c r="F284" s="341" t="s">
        <v>5886</v>
      </c>
      <c r="G284" s="341"/>
      <c r="H284" s="341"/>
      <c r="I284" s="341"/>
      <c r="J284" s="153" t="s">
        <v>238</v>
      </c>
      <c r="K284" s="154">
        <v>1</v>
      </c>
      <c r="L284" s="342"/>
      <c r="M284" s="342"/>
      <c r="N284" s="343">
        <f t="shared" si="3"/>
        <v>0</v>
      </c>
      <c r="O284" s="343"/>
      <c r="P284" s="343"/>
      <c r="Q284" s="343"/>
      <c r="R284" s="186"/>
      <c r="T284" s="254" t="s">
        <v>5</v>
      </c>
      <c r="U284" s="255" t="s">
        <v>36</v>
      </c>
      <c r="V284" s="256"/>
      <c r="W284" s="257">
        <f>V284*K284</f>
        <v>0</v>
      </c>
      <c r="X284" s="257">
        <v>8E-05</v>
      </c>
      <c r="Y284" s="257">
        <f>X284*K284</f>
        <v>8E-05</v>
      </c>
      <c r="Z284" s="257">
        <v>0</v>
      </c>
      <c r="AA284" s="258">
        <f>Z284*K284</f>
        <v>0</v>
      </c>
      <c r="AR284" s="172" t="s">
        <v>132</v>
      </c>
      <c r="AT284" s="172" t="s">
        <v>118</v>
      </c>
      <c r="AU284" s="172" t="s">
        <v>93</v>
      </c>
      <c r="AY284" s="172" t="s">
        <v>117</v>
      </c>
      <c r="BE284" s="259">
        <f>IF(U284="základní",N284,0)</f>
        <v>0</v>
      </c>
      <c r="BF284" s="259">
        <f>IF(U284="snížená",N284,0)</f>
        <v>0</v>
      </c>
      <c r="BG284" s="259">
        <f>IF(U284="zákl. přenesená",N284,0)</f>
        <v>0</v>
      </c>
      <c r="BH284" s="259">
        <f>IF(U284="sníž. přenesená",N284,0)</f>
        <v>0</v>
      </c>
      <c r="BI284" s="259">
        <f>IF(U284="nulová",N284,0)</f>
        <v>0</v>
      </c>
      <c r="BJ284" s="172" t="s">
        <v>16</v>
      </c>
      <c r="BK284" s="259">
        <f>ROUND(L284*K284,2)</f>
        <v>0</v>
      </c>
      <c r="BL284" s="172" t="s">
        <v>132</v>
      </c>
      <c r="BM284" s="172" t="s">
        <v>5887</v>
      </c>
    </row>
    <row r="285" spans="2:65" s="182" customFormat="1" ht="38.25" customHeight="1">
      <c r="B285" s="183"/>
      <c r="C285" s="151" t="s">
        <v>902</v>
      </c>
      <c r="D285" s="151" t="s">
        <v>118</v>
      </c>
      <c r="E285" s="152" t="s">
        <v>5888</v>
      </c>
      <c r="F285" s="341" t="s">
        <v>5889</v>
      </c>
      <c r="G285" s="341"/>
      <c r="H285" s="341"/>
      <c r="I285" s="341"/>
      <c r="J285" s="153" t="s">
        <v>238</v>
      </c>
      <c r="K285" s="154">
        <v>1</v>
      </c>
      <c r="L285" s="342"/>
      <c r="M285" s="342"/>
      <c r="N285" s="343">
        <f t="shared" si="3"/>
        <v>0</v>
      </c>
      <c r="O285" s="343"/>
      <c r="P285" s="343"/>
      <c r="Q285" s="343"/>
      <c r="R285" s="186"/>
      <c r="T285" s="254" t="s">
        <v>5</v>
      </c>
      <c r="U285" s="255" t="s">
        <v>36</v>
      </c>
      <c r="V285" s="256"/>
      <c r="W285" s="257">
        <f>V285*K285</f>
        <v>0</v>
      </c>
      <c r="X285" s="257">
        <v>3.6E-05</v>
      </c>
      <c r="Y285" s="257">
        <f>X285*K285</f>
        <v>3.6E-05</v>
      </c>
      <c r="Z285" s="257">
        <v>0</v>
      </c>
      <c r="AA285" s="258">
        <f>Z285*K285</f>
        <v>0</v>
      </c>
      <c r="AR285" s="172" t="s">
        <v>132</v>
      </c>
      <c r="AT285" s="172" t="s">
        <v>118</v>
      </c>
      <c r="AU285" s="172" t="s">
        <v>93</v>
      </c>
      <c r="AY285" s="172" t="s">
        <v>117</v>
      </c>
      <c r="BE285" s="259">
        <f>IF(U285="základní",N285,0)</f>
        <v>0</v>
      </c>
      <c r="BF285" s="259">
        <f>IF(U285="snížená",N285,0)</f>
        <v>0</v>
      </c>
      <c r="BG285" s="259">
        <f>IF(U285="zákl. přenesená",N285,0)</f>
        <v>0</v>
      </c>
      <c r="BH285" s="259">
        <f>IF(U285="sníž. přenesená",N285,0)</f>
        <v>0</v>
      </c>
      <c r="BI285" s="259">
        <f>IF(U285="nulová",N285,0)</f>
        <v>0</v>
      </c>
      <c r="BJ285" s="172" t="s">
        <v>16</v>
      </c>
      <c r="BK285" s="259">
        <f>ROUND(L285*K285,2)</f>
        <v>0</v>
      </c>
      <c r="BL285" s="172" t="s">
        <v>132</v>
      </c>
      <c r="BM285" s="172" t="s">
        <v>5890</v>
      </c>
    </row>
    <row r="286" spans="2:65" s="182" customFormat="1" ht="38.25" customHeight="1">
      <c r="B286" s="183"/>
      <c r="C286" s="151" t="s">
        <v>906</v>
      </c>
      <c r="D286" s="151" t="s">
        <v>118</v>
      </c>
      <c r="E286" s="152" t="s">
        <v>5891</v>
      </c>
      <c r="F286" s="341" t="s">
        <v>5892</v>
      </c>
      <c r="G286" s="341"/>
      <c r="H286" s="341"/>
      <c r="I286" s="341"/>
      <c r="J286" s="153" t="s">
        <v>238</v>
      </c>
      <c r="K286" s="154">
        <v>1</v>
      </c>
      <c r="L286" s="342"/>
      <c r="M286" s="342"/>
      <c r="N286" s="343">
        <f t="shared" si="3"/>
        <v>0</v>
      </c>
      <c r="O286" s="343"/>
      <c r="P286" s="343"/>
      <c r="Q286" s="343"/>
      <c r="R286" s="186"/>
      <c r="T286" s="254" t="s">
        <v>5</v>
      </c>
      <c r="U286" s="255" t="s">
        <v>36</v>
      </c>
      <c r="V286" s="256"/>
      <c r="W286" s="257">
        <f>V286*K286</f>
        <v>0</v>
      </c>
      <c r="X286" s="257">
        <v>4.15E-05</v>
      </c>
      <c r="Y286" s="257">
        <f>X286*K286</f>
        <v>4.15E-05</v>
      </c>
      <c r="Z286" s="257">
        <v>0</v>
      </c>
      <c r="AA286" s="258">
        <f>Z286*K286</f>
        <v>0</v>
      </c>
      <c r="AR286" s="172" t="s">
        <v>132</v>
      </c>
      <c r="AT286" s="172" t="s">
        <v>118</v>
      </c>
      <c r="AU286" s="172" t="s">
        <v>93</v>
      </c>
      <c r="AY286" s="172" t="s">
        <v>117</v>
      </c>
      <c r="BE286" s="259">
        <f>IF(U286="základní",N286,0)</f>
        <v>0</v>
      </c>
      <c r="BF286" s="259">
        <f>IF(U286="snížená",N286,0)</f>
        <v>0</v>
      </c>
      <c r="BG286" s="259">
        <f>IF(U286="zákl. přenesená",N286,0)</f>
        <v>0</v>
      </c>
      <c r="BH286" s="259">
        <f>IF(U286="sníž. přenesená",N286,0)</f>
        <v>0</v>
      </c>
      <c r="BI286" s="259">
        <f>IF(U286="nulová",N286,0)</f>
        <v>0</v>
      </c>
      <c r="BJ286" s="172" t="s">
        <v>16</v>
      </c>
      <c r="BK286" s="259">
        <f>ROUND(L286*K286,2)</f>
        <v>0</v>
      </c>
      <c r="BL286" s="172" t="s">
        <v>132</v>
      </c>
      <c r="BM286" s="172" t="s">
        <v>5893</v>
      </c>
    </row>
    <row r="287" spans="2:65" s="182" customFormat="1" ht="38.25" customHeight="1">
      <c r="B287" s="183"/>
      <c r="C287" s="151" t="s">
        <v>910</v>
      </c>
      <c r="D287" s="151" t="s">
        <v>118</v>
      </c>
      <c r="E287" s="152" t="s">
        <v>5894</v>
      </c>
      <c r="F287" s="341" t="s">
        <v>5895</v>
      </c>
      <c r="G287" s="341"/>
      <c r="H287" s="341"/>
      <c r="I287" s="341"/>
      <c r="J287" s="153" t="s">
        <v>238</v>
      </c>
      <c r="K287" s="154">
        <v>1</v>
      </c>
      <c r="L287" s="342"/>
      <c r="M287" s="342"/>
      <c r="N287" s="343">
        <f t="shared" si="3"/>
        <v>0</v>
      </c>
      <c r="O287" s="343"/>
      <c r="P287" s="343"/>
      <c r="Q287" s="343"/>
      <c r="R287" s="186"/>
      <c r="T287" s="254" t="s">
        <v>5</v>
      </c>
      <c r="U287" s="255" t="s">
        <v>36</v>
      </c>
      <c r="V287" s="256"/>
      <c r="W287" s="257">
        <f>V287*K287</f>
        <v>0</v>
      </c>
      <c r="X287" s="257">
        <v>4.65E-05</v>
      </c>
      <c r="Y287" s="257">
        <f>X287*K287</f>
        <v>4.65E-05</v>
      </c>
      <c r="Z287" s="257">
        <v>0</v>
      </c>
      <c r="AA287" s="258">
        <f>Z287*K287</f>
        <v>0</v>
      </c>
      <c r="AR287" s="172" t="s">
        <v>132</v>
      </c>
      <c r="AT287" s="172" t="s">
        <v>118</v>
      </c>
      <c r="AU287" s="172" t="s">
        <v>93</v>
      </c>
      <c r="AY287" s="172" t="s">
        <v>117</v>
      </c>
      <c r="BE287" s="259">
        <f>IF(U287="základní",N287,0)</f>
        <v>0</v>
      </c>
      <c r="BF287" s="259">
        <f>IF(U287="snížená",N287,0)</f>
        <v>0</v>
      </c>
      <c r="BG287" s="259">
        <f>IF(U287="zákl. přenesená",N287,0)</f>
        <v>0</v>
      </c>
      <c r="BH287" s="259">
        <f>IF(U287="sníž. přenesená",N287,0)</f>
        <v>0</v>
      </c>
      <c r="BI287" s="259">
        <f>IF(U287="nulová",N287,0)</f>
        <v>0</v>
      </c>
      <c r="BJ287" s="172" t="s">
        <v>16</v>
      </c>
      <c r="BK287" s="259">
        <f>ROUND(L287*K287,2)</f>
        <v>0</v>
      </c>
      <c r="BL287" s="172" t="s">
        <v>132</v>
      </c>
      <c r="BM287" s="172" t="s">
        <v>5896</v>
      </c>
    </row>
    <row r="288" spans="2:65" s="182" customFormat="1" ht="38.25" customHeight="1">
      <c r="B288" s="183"/>
      <c r="C288" s="151" t="s">
        <v>914</v>
      </c>
      <c r="D288" s="151" t="s">
        <v>118</v>
      </c>
      <c r="E288" s="152" t="s">
        <v>5897</v>
      </c>
      <c r="F288" s="341" t="s">
        <v>5898</v>
      </c>
      <c r="G288" s="341"/>
      <c r="H288" s="341"/>
      <c r="I288" s="341"/>
      <c r="J288" s="153" t="s">
        <v>238</v>
      </c>
      <c r="K288" s="154">
        <v>1</v>
      </c>
      <c r="L288" s="342"/>
      <c r="M288" s="342"/>
      <c r="N288" s="343">
        <f t="shared" si="3"/>
        <v>0</v>
      </c>
      <c r="O288" s="343"/>
      <c r="P288" s="343"/>
      <c r="Q288" s="343"/>
      <c r="R288" s="186"/>
      <c r="T288" s="254" t="s">
        <v>5</v>
      </c>
      <c r="U288" s="255" t="s">
        <v>36</v>
      </c>
      <c r="V288" s="256"/>
      <c r="W288" s="257">
        <f>V288*K288</f>
        <v>0</v>
      </c>
      <c r="X288" s="257">
        <v>6.6E-05</v>
      </c>
      <c r="Y288" s="257">
        <f>X288*K288</f>
        <v>6.6E-05</v>
      </c>
      <c r="Z288" s="257">
        <v>0</v>
      </c>
      <c r="AA288" s="258">
        <f>Z288*K288</f>
        <v>0</v>
      </c>
      <c r="AR288" s="172" t="s">
        <v>132</v>
      </c>
      <c r="AT288" s="172" t="s">
        <v>118</v>
      </c>
      <c r="AU288" s="172" t="s">
        <v>93</v>
      </c>
      <c r="AY288" s="172" t="s">
        <v>117</v>
      </c>
      <c r="BE288" s="259">
        <f>IF(U288="základní",N288,0)</f>
        <v>0</v>
      </c>
      <c r="BF288" s="259">
        <f>IF(U288="snížená",N288,0)</f>
        <v>0</v>
      </c>
      <c r="BG288" s="259">
        <f>IF(U288="zákl. přenesená",N288,0)</f>
        <v>0</v>
      </c>
      <c r="BH288" s="259">
        <f>IF(U288="sníž. přenesená",N288,0)</f>
        <v>0</v>
      </c>
      <c r="BI288" s="259">
        <f>IF(U288="nulová",N288,0)</f>
        <v>0</v>
      </c>
      <c r="BJ288" s="172" t="s">
        <v>16</v>
      </c>
      <c r="BK288" s="259">
        <f>ROUND(L288*K288,2)</f>
        <v>0</v>
      </c>
      <c r="BL288" s="172" t="s">
        <v>132</v>
      </c>
      <c r="BM288" s="172" t="s">
        <v>5899</v>
      </c>
    </row>
    <row r="289" spans="2:65" s="182" customFormat="1" ht="38.25" customHeight="1">
      <c r="B289" s="183"/>
      <c r="C289" s="151" t="s">
        <v>918</v>
      </c>
      <c r="D289" s="151" t="s">
        <v>118</v>
      </c>
      <c r="E289" s="152" t="s">
        <v>5900</v>
      </c>
      <c r="F289" s="341" t="s">
        <v>5901</v>
      </c>
      <c r="G289" s="341"/>
      <c r="H289" s="341"/>
      <c r="I289" s="341"/>
      <c r="J289" s="153" t="s">
        <v>238</v>
      </c>
      <c r="K289" s="154">
        <v>1</v>
      </c>
      <c r="L289" s="342"/>
      <c r="M289" s="342"/>
      <c r="N289" s="343">
        <f t="shared" si="3"/>
        <v>0</v>
      </c>
      <c r="O289" s="343"/>
      <c r="P289" s="343"/>
      <c r="Q289" s="343"/>
      <c r="R289" s="186"/>
      <c r="T289" s="254" t="s">
        <v>5</v>
      </c>
      <c r="U289" s="255" t="s">
        <v>36</v>
      </c>
      <c r="V289" s="256"/>
      <c r="W289" s="257">
        <f>V289*K289</f>
        <v>0</v>
      </c>
      <c r="X289" s="257">
        <v>7.6E-05</v>
      </c>
      <c r="Y289" s="257">
        <f>X289*K289</f>
        <v>7.6E-05</v>
      </c>
      <c r="Z289" s="257">
        <v>0</v>
      </c>
      <c r="AA289" s="258">
        <f>Z289*K289</f>
        <v>0</v>
      </c>
      <c r="AR289" s="172" t="s">
        <v>132</v>
      </c>
      <c r="AT289" s="172" t="s">
        <v>118</v>
      </c>
      <c r="AU289" s="172" t="s">
        <v>93</v>
      </c>
      <c r="AY289" s="172" t="s">
        <v>117</v>
      </c>
      <c r="BE289" s="259">
        <f>IF(U289="základní",N289,0)</f>
        <v>0</v>
      </c>
      <c r="BF289" s="259">
        <f>IF(U289="snížená",N289,0)</f>
        <v>0</v>
      </c>
      <c r="BG289" s="259">
        <f>IF(U289="zákl. přenesená",N289,0)</f>
        <v>0</v>
      </c>
      <c r="BH289" s="259">
        <f>IF(U289="sníž. přenesená",N289,0)</f>
        <v>0</v>
      </c>
      <c r="BI289" s="259">
        <f>IF(U289="nulová",N289,0)</f>
        <v>0</v>
      </c>
      <c r="BJ289" s="172" t="s">
        <v>16</v>
      </c>
      <c r="BK289" s="259">
        <f>ROUND(L289*K289,2)</f>
        <v>0</v>
      </c>
      <c r="BL289" s="172" t="s">
        <v>132</v>
      </c>
      <c r="BM289" s="172" t="s">
        <v>5902</v>
      </c>
    </row>
    <row r="290" spans="2:65" s="182" customFormat="1" ht="38.25" customHeight="1">
      <c r="B290" s="183"/>
      <c r="C290" s="151" t="s">
        <v>922</v>
      </c>
      <c r="D290" s="151" t="s">
        <v>118</v>
      </c>
      <c r="E290" s="152" t="s">
        <v>5903</v>
      </c>
      <c r="F290" s="341" t="s">
        <v>5904</v>
      </c>
      <c r="G290" s="341"/>
      <c r="H290" s="341"/>
      <c r="I290" s="341"/>
      <c r="J290" s="153" t="s">
        <v>238</v>
      </c>
      <c r="K290" s="154">
        <v>1</v>
      </c>
      <c r="L290" s="342"/>
      <c r="M290" s="342"/>
      <c r="N290" s="343">
        <f t="shared" si="3"/>
        <v>0</v>
      </c>
      <c r="O290" s="343"/>
      <c r="P290" s="343"/>
      <c r="Q290" s="343"/>
      <c r="R290" s="186"/>
      <c r="T290" s="254" t="s">
        <v>5</v>
      </c>
      <c r="U290" s="255" t="s">
        <v>36</v>
      </c>
      <c r="V290" s="256"/>
      <c r="W290" s="257">
        <f>V290*K290</f>
        <v>0</v>
      </c>
      <c r="X290" s="257">
        <v>0.000134</v>
      </c>
      <c r="Y290" s="257">
        <f>X290*K290</f>
        <v>0.000134</v>
      </c>
      <c r="Z290" s="257">
        <v>0</v>
      </c>
      <c r="AA290" s="258">
        <f>Z290*K290</f>
        <v>0</v>
      </c>
      <c r="AR290" s="172" t="s">
        <v>132</v>
      </c>
      <c r="AT290" s="172" t="s">
        <v>118</v>
      </c>
      <c r="AU290" s="172" t="s">
        <v>93</v>
      </c>
      <c r="AY290" s="172" t="s">
        <v>117</v>
      </c>
      <c r="BE290" s="259">
        <f>IF(U290="základní",N290,0)</f>
        <v>0</v>
      </c>
      <c r="BF290" s="259">
        <f>IF(U290="snížená",N290,0)</f>
        <v>0</v>
      </c>
      <c r="BG290" s="259">
        <f>IF(U290="zákl. přenesená",N290,0)</f>
        <v>0</v>
      </c>
      <c r="BH290" s="259">
        <f>IF(U290="sníž. přenesená",N290,0)</f>
        <v>0</v>
      </c>
      <c r="BI290" s="259">
        <f>IF(U290="nulová",N290,0)</f>
        <v>0</v>
      </c>
      <c r="BJ290" s="172" t="s">
        <v>16</v>
      </c>
      <c r="BK290" s="259">
        <f>ROUND(L290*K290,2)</f>
        <v>0</v>
      </c>
      <c r="BL290" s="172" t="s">
        <v>132</v>
      </c>
      <c r="BM290" s="172" t="s">
        <v>5905</v>
      </c>
    </row>
    <row r="291" spans="2:65" s="182" customFormat="1" ht="38.25" customHeight="1">
      <c r="B291" s="183"/>
      <c r="C291" s="151" t="s">
        <v>926</v>
      </c>
      <c r="D291" s="151" t="s">
        <v>118</v>
      </c>
      <c r="E291" s="152" t="s">
        <v>5906</v>
      </c>
      <c r="F291" s="341" t="s">
        <v>5907</v>
      </c>
      <c r="G291" s="341"/>
      <c r="H291" s="341"/>
      <c r="I291" s="341"/>
      <c r="J291" s="153" t="s">
        <v>238</v>
      </c>
      <c r="K291" s="154">
        <v>1</v>
      </c>
      <c r="L291" s="342"/>
      <c r="M291" s="342"/>
      <c r="N291" s="343">
        <f t="shared" si="3"/>
        <v>0</v>
      </c>
      <c r="O291" s="343"/>
      <c r="P291" s="343"/>
      <c r="Q291" s="343"/>
      <c r="R291" s="186"/>
      <c r="T291" s="254" t="s">
        <v>5</v>
      </c>
      <c r="U291" s="255" t="s">
        <v>36</v>
      </c>
      <c r="V291" s="256"/>
      <c r="W291" s="257">
        <f>V291*K291</f>
        <v>0</v>
      </c>
      <c r="X291" s="257">
        <v>4.7E-05</v>
      </c>
      <c r="Y291" s="257">
        <f>X291*K291</f>
        <v>4.7E-05</v>
      </c>
      <c r="Z291" s="257">
        <v>0</v>
      </c>
      <c r="AA291" s="258">
        <f>Z291*K291</f>
        <v>0</v>
      </c>
      <c r="AR291" s="172" t="s">
        <v>132</v>
      </c>
      <c r="AT291" s="172" t="s">
        <v>118</v>
      </c>
      <c r="AU291" s="172" t="s">
        <v>93</v>
      </c>
      <c r="AY291" s="172" t="s">
        <v>117</v>
      </c>
      <c r="BE291" s="259">
        <f>IF(U291="základní",N291,0)</f>
        <v>0</v>
      </c>
      <c r="BF291" s="259">
        <f>IF(U291="snížená",N291,0)</f>
        <v>0</v>
      </c>
      <c r="BG291" s="259">
        <f>IF(U291="zákl. přenesená",N291,0)</f>
        <v>0</v>
      </c>
      <c r="BH291" s="259">
        <f>IF(U291="sníž. přenesená",N291,0)</f>
        <v>0</v>
      </c>
      <c r="BI291" s="259">
        <f>IF(U291="nulová",N291,0)</f>
        <v>0</v>
      </c>
      <c r="BJ291" s="172" t="s">
        <v>16</v>
      </c>
      <c r="BK291" s="259">
        <f>ROUND(L291*K291,2)</f>
        <v>0</v>
      </c>
      <c r="BL291" s="172" t="s">
        <v>132</v>
      </c>
      <c r="BM291" s="172" t="s">
        <v>5908</v>
      </c>
    </row>
    <row r="292" spans="2:65" s="182" customFormat="1" ht="38.25" customHeight="1">
      <c r="B292" s="183"/>
      <c r="C292" s="151" t="s">
        <v>930</v>
      </c>
      <c r="D292" s="151" t="s">
        <v>118</v>
      </c>
      <c r="E292" s="152" t="s">
        <v>5909</v>
      </c>
      <c r="F292" s="341" t="s">
        <v>5910</v>
      </c>
      <c r="G292" s="341"/>
      <c r="H292" s="341"/>
      <c r="I292" s="341"/>
      <c r="J292" s="153" t="s">
        <v>238</v>
      </c>
      <c r="K292" s="154">
        <v>1</v>
      </c>
      <c r="L292" s="342"/>
      <c r="M292" s="342"/>
      <c r="N292" s="343">
        <f t="shared" si="3"/>
        <v>0</v>
      </c>
      <c r="O292" s="343"/>
      <c r="P292" s="343"/>
      <c r="Q292" s="343"/>
      <c r="R292" s="186"/>
      <c r="T292" s="254" t="s">
        <v>5</v>
      </c>
      <c r="U292" s="255" t="s">
        <v>36</v>
      </c>
      <c r="V292" s="256"/>
      <c r="W292" s="257">
        <f>V292*K292</f>
        <v>0</v>
      </c>
      <c r="X292" s="257">
        <v>6.1E-05</v>
      </c>
      <c r="Y292" s="257">
        <f>X292*K292</f>
        <v>6.1E-05</v>
      </c>
      <c r="Z292" s="257">
        <v>0</v>
      </c>
      <c r="AA292" s="258">
        <f>Z292*K292</f>
        <v>0</v>
      </c>
      <c r="AR292" s="172" t="s">
        <v>132</v>
      </c>
      <c r="AT292" s="172" t="s">
        <v>118</v>
      </c>
      <c r="AU292" s="172" t="s">
        <v>93</v>
      </c>
      <c r="AY292" s="172" t="s">
        <v>117</v>
      </c>
      <c r="BE292" s="259">
        <f>IF(U292="základní",N292,0)</f>
        <v>0</v>
      </c>
      <c r="BF292" s="259">
        <f>IF(U292="snížená",N292,0)</f>
        <v>0</v>
      </c>
      <c r="BG292" s="259">
        <f>IF(U292="zákl. přenesená",N292,0)</f>
        <v>0</v>
      </c>
      <c r="BH292" s="259">
        <f>IF(U292="sníž. přenesená",N292,0)</f>
        <v>0</v>
      </c>
      <c r="BI292" s="259">
        <f>IF(U292="nulová",N292,0)</f>
        <v>0</v>
      </c>
      <c r="BJ292" s="172" t="s">
        <v>16</v>
      </c>
      <c r="BK292" s="259">
        <f>ROUND(L292*K292,2)</f>
        <v>0</v>
      </c>
      <c r="BL292" s="172" t="s">
        <v>132</v>
      </c>
      <c r="BM292" s="172" t="s">
        <v>5911</v>
      </c>
    </row>
    <row r="293" spans="2:65" s="182" customFormat="1" ht="38.25" customHeight="1">
      <c r="B293" s="183"/>
      <c r="C293" s="151" t="s">
        <v>934</v>
      </c>
      <c r="D293" s="151" t="s">
        <v>118</v>
      </c>
      <c r="E293" s="152" t="s">
        <v>5912</v>
      </c>
      <c r="F293" s="341" t="s">
        <v>5913</v>
      </c>
      <c r="G293" s="341"/>
      <c r="H293" s="341"/>
      <c r="I293" s="341"/>
      <c r="J293" s="153" t="s">
        <v>238</v>
      </c>
      <c r="K293" s="154">
        <v>1</v>
      </c>
      <c r="L293" s="342"/>
      <c r="M293" s="342"/>
      <c r="N293" s="343">
        <f t="shared" si="3"/>
        <v>0</v>
      </c>
      <c r="O293" s="343"/>
      <c r="P293" s="343"/>
      <c r="Q293" s="343"/>
      <c r="R293" s="186"/>
      <c r="T293" s="254" t="s">
        <v>5</v>
      </c>
      <c r="U293" s="255" t="s">
        <v>36</v>
      </c>
      <c r="V293" s="256"/>
      <c r="W293" s="257">
        <f>V293*K293</f>
        <v>0</v>
      </c>
      <c r="X293" s="257">
        <v>7.2E-05</v>
      </c>
      <c r="Y293" s="257">
        <f>X293*K293</f>
        <v>7.2E-05</v>
      </c>
      <c r="Z293" s="257">
        <v>0</v>
      </c>
      <c r="AA293" s="258">
        <f>Z293*K293</f>
        <v>0</v>
      </c>
      <c r="AR293" s="172" t="s">
        <v>132</v>
      </c>
      <c r="AT293" s="172" t="s">
        <v>118</v>
      </c>
      <c r="AU293" s="172" t="s">
        <v>93</v>
      </c>
      <c r="AY293" s="172" t="s">
        <v>117</v>
      </c>
      <c r="BE293" s="259">
        <f>IF(U293="základní",N293,0)</f>
        <v>0</v>
      </c>
      <c r="BF293" s="259">
        <f>IF(U293="snížená",N293,0)</f>
        <v>0</v>
      </c>
      <c r="BG293" s="259">
        <f>IF(U293="zákl. přenesená",N293,0)</f>
        <v>0</v>
      </c>
      <c r="BH293" s="259">
        <f>IF(U293="sníž. přenesená",N293,0)</f>
        <v>0</v>
      </c>
      <c r="BI293" s="259">
        <f>IF(U293="nulová",N293,0)</f>
        <v>0</v>
      </c>
      <c r="BJ293" s="172" t="s">
        <v>16</v>
      </c>
      <c r="BK293" s="259">
        <f>ROUND(L293*K293,2)</f>
        <v>0</v>
      </c>
      <c r="BL293" s="172" t="s">
        <v>132</v>
      </c>
      <c r="BM293" s="172" t="s">
        <v>5914</v>
      </c>
    </row>
    <row r="294" spans="2:65" s="182" customFormat="1" ht="38.25" customHeight="1">
      <c r="B294" s="183"/>
      <c r="C294" s="151" t="s">
        <v>938</v>
      </c>
      <c r="D294" s="151" t="s">
        <v>118</v>
      </c>
      <c r="E294" s="152" t="s">
        <v>5915</v>
      </c>
      <c r="F294" s="341" t="s">
        <v>5916</v>
      </c>
      <c r="G294" s="341"/>
      <c r="H294" s="341"/>
      <c r="I294" s="341"/>
      <c r="J294" s="153" t="s">
        <v>238</v>
      </c>
      <c r="K294" s="154">
        <v>1</v>
      </c>
      <c r="L294" s="342"/>
      <c r="M294" s="342"/>
      <c r="N294" s="343">
        <f t="shared" si="3"/>
        <v>0</v>
      </c>
      <c r="O294" s="343"/>
      <c r="P294" s="343"/>
      <c r="Q294" s="343"/>
      <c r="R294" s="186"/>
      <c r="T294" s="254" t="s">
        <v>5</v>
      </c>
      <c r="U294" s="255" t="s">
        <v>36</v>
      </c>
      <c r="V294" s="256"/>
      <c r="W294" s="257">
        <f>V294*K294</f>
        <v>0</v>
      </c>
      <c r="X294" s="257">
        <v>0.0001752</v>
      </c>
      <c r="Y294" s="257">
        <f>X294*K294</f>
        <v>0.0001752</v>
      </c>
      <c r="Z294" s="257">
        <v>0</v>
      </c>
      <c r="AA294" s="258">
        <f>Z294*K294</f>
        <v>0</v>
      </c>
      <c r="AR294" s="172" t="s">
        <v>132</v>
      </c>
      <c r="AT294" s="172" t="s">
        <v>118</v>
      </c>
      <c r="AU294" s="172" t="s">
        <v>93</v>
      </c>
      <c r="AY294" s="172" t="s">
        <v>117</v>
      </c>
      <c r="BE294" s="259">
        <f>IF(U294="základní",N294,0)</f>
        <v>0</v>
      </c>
      <c r="BF294" s="259">
        <f>IF(U294="snížená",N294,0)</f>
        <v>0</v>
      </c>
      <c r="BG294" s="259">
        <f>IF(U294="zákl. přenesená",N294,0)</f>
        <v>0</v>
      </c>
      <c r="BH294" s="259">
        <f>IF(U294="sníž. přenesená",N294,0)</f>
        <v>0</v>
      </c>
      <c r="BI294" s="259">
        <f>IF(U294="nulová",N294,0)</f>
        <v>0</v>
      </c>
      <c r="BJ294" s="172" t="s">
        <v>16</v>
      </c>
      <c r="BK294" s="259">
        <f>ROUND(L294*K294,2)</f>
        <v>0</v>
      </c>
      <c r="BL294" s="172" t="s">
        <v>132</v>
      </c>
      <c r="BM294" s="172" t="s">
        <v>5917</v>
      </c>
    </row>
    <row r="295" spans="2:65" s="182" customFormat="1" ht="38.25" customHeight="1">
      <c r="B295" s="183"/>
      <c r="C295" s="151" t="s">
        <v>942</v>
      </c>
      <c r="D295" s="151" t="s">
        <v>118</v>
      </c>
      <c r="E295" s="152" t="s">
        <v>5918</v>
      </c>
      <c r="F295" s="341" t="s">
        <v>5919</v>
      </c>
      <c r="G295" s="341"/>
      <c r="H295" s="341"/>
      <c r="I295" s="341"/>
      <c r="J295" s="153" t="s">
        <v>238</v>
      </c>
      <c r="K295" s="154">
        <v>1</v>
      </c>
      <c r="L295" s="342"/>
      <c r="M295" s="342"/>
      <c r="N295" s="343">
        <f t="shared" si="3"/>
        <v>0</v>
      </c>
      <c r="O295" s="343"/>
      <c r="P295" s="343"/>
      <c r="Q295" s="343"/>
      <c r="R295" s="186"/>
      <c r="T295" s="254" t="s">
        <v>5</v>
      </c>
      <c r="U295" s="255" t="s">
        <v>36</v>
      </c>
      <c r="V295" s="256"/>
      <c r="W295" s="257">
        <f>V295*K295</f>
        <v>0</v>
      </c>
      <c r="X295" s="257">
        <v>0.0001857</v>
      </c>
      <c r="Y295" s="257">
        <f>X295*K295</f>
        <v>0.0001857</v>
      </c>
      <c r="Z295" s="257">
        <v>0</v>
      </c>
      <c r="AA295" s="258">
        <f>Z295*K295</f>
        <v>0</v>
      </c>
      <c r="AR295" s="172" t="s">
        <v>132</v>
      </c>
      <c r="AT295" s="172" t="s">
        <v>118</v>
      </c>
      <c r="AU295" s="172" t="s">
        <v>93</v>
      </c>
      <c r="AY295" s="172" t="s">
        <v>117</v>
      </c>
      <c r="BE295" s="259">
        <f>IF(U295="základní",N295,0)</f>
        <v>0</v>
      </c>
      <c r="BF295" s="259">
        <f>IF(U295="snížená",N295,0)</f>
        <v>0</v>
      </c>
      <c r="BG295" s="259">
        <f>IF(U295="zákl. přenesená",N295,0)</f>
        <v>0</v>
      </c>
      <c r="BH295" s="259">
        <f>IF(U295="sníž. přenesená",N295,0)</f>
        <v>0</v>
      </c>
      <c r="BI295" s="259">
        <f>IF(U295="nulová",N295,0)</f>
        <v>0</v>
      </c>
      <c r="BJ295" s="172" t="s">
        <v>16</v>
      </c>
      <c r="BK295" s="259">
        <f>ROUND(L295*K295,2)</f>
        <v>0</v>
      </c>
      <c r="BL295" s="172" t="s">
        <v>132</v>
      </c>
      <c r="BM295" s="172" t="s">
        <v>5920</v>
      </c>
    </row>
    <row r="296" spans="2:65" s="182" customFormat="1" ht="38.25" customHeight="1">
      <c r="B296" s="183"/>
      <c r="C296" s="151" t="s">
        <v>946</v>
      </c>
      <c r="D296" s="151" t="s">
        <v>118</v>
      </c>
      <c r="E296" s="152" t="s">
        <v>5921</v>
      </c>
      <c r="F296" s="341" t="s">
        <v>5922</v>
      </c>
      <c r="G296" s="341"/>
      <c r="H296" s="341"/>
      <c r="I296" s="341"/>
      <c r="J296" s="153" t="s">
        <v>238</v>
      </c>
      <c r="K296" s="154">
        <v>1</v>
      </c>
      <c r="L296" s="342"/>
      <c r="M296" s="342"/>
      <c r="N296" s="343">
        <f t="shared" si="3"/>
        <v>0</v>
      </c>
      <c r="O296" s="343"/>
      <c r="P296" s="343"/>
      <c r="Q296" s="343"/>
      <c r="R296" s="186"/>
      <c r="T296" s="254" t="s">
        <v>5</v>
      </c>
      <c r="U296" s="255" t="s">
        <v>36</v>
      </c>
      <c r="V296" s="256"/>
      <c r="W296" s="257">
        <f>V296*K296</f>
        <v>0</v>
      </c>
      <c r="X296" s="257">
        <v>0.000121423</v>
      </c>
      <c r="Y296" s="257">
        <f>X296*K296</f>
        <v>0.000121423</v>
      </c>
      <c r="Z296" s="257">
        <v>0</v>
      </c>
      <c r="AA296" s="258">
        <f>Z296*K296</f>
        <v>0</v>
      </c>
      <c r="AR296" s="172" t="s">
        <v>132</v>
      </c>
      <c r="AT296" s="172" t="s">
        <v>118</v>
      </c>
      <c r="AU296" s="172" t="s">
        <v>93</v>
      </c>
      <c r="AY296" s="172" t="s">
        <v>117</v>
      </c>
      <c r="BE296" s="259">
        <f>IF(U296="základní",N296,0)</f>
        <v>0</v>
      </c>
      <c r="BF296" s="259">
        <f>IF(U296="snížená",N296,0)</f>
        <v>0</v>
      </c>
      <c r="BG296" s="259">
        <f>IF(U296="zákl. přenesená",N296,0)</f>
        <v>0</v>
      </c>
      <c r="BH296" s="259">
        <f>IF(U296="sníž. přenesená",N296,0)</f>
        <v>0</v>
      </c>
      <c r="BI296" s="259">
        <f>IF(U296="nulová",N296,0)</f>
        <v>0</v>
      </c>
      <c r="BJ296" s="172" t="s">
        <v>16</v>
      </c>
      <c r="BK296" s="259">
        <f>ROUND(L296*K296,2)</f>
        <v>0</v>
      </c>
      <c r="BL296" s="172" t="s">
        <v>132</v>
      </c>
      <c r="BM296" s="172" t="s">
        <v>5923</v>
      </c>
    </row>
    <row r="297" spans="2:65" s="182" customFormat="1" ht="38.25" customHeight="1">
      <c r="B297" s="183"/>
      <c r="C297" s="151" t="s">
        <v>950</v>
      </c>
      <c r="D297" s="151" t="s">
        <v>118</v>
      </c>
      <c r="E297" s="152" t="s">
        <v>5924</v>
      </c>
      <c r="F297" s="341" t="s">
        <v>5925</v>
      </c>
      <c r="G297" s="341"/>
      <c r="H297" s="341"/>
      <c r="I297" s="341"/>
      <c r="J297" s="153" t="s">
        <v>238</v>
      </c>
      <c r="K297" s="154">
        <v>1</v>
      </c>
      <c r="L297" s="342"/>
      <c r="M297" s="342"/>
      <c r="N297" s="343">
        <f t="shared" si="3"/>
        <v>0</v>
      </c>
      <c r="O297" s="343"/>
      <c r="P297" s="343"/>
      <c r="Q297" s="343"/>
      <c r="R297" s="186"/>
      <c r="T297" s="254" t="s">
        <v>5</v>
      </c>
      <c r="U297" s="255" t="s">
        <v>36</v>
      </c>
      <c r="V297" s="256"/>
      <c r="W297" s="257">
        <f>V297*K297</f>
        <v>0</v>
      </c>
      <c r="X297" s="257">
        <v>0.00019118</v>
      </c>
      <c r="Y297" s="257">
        <f>X297*K297</f>
        <v>0.00019118</v>
      </c>
      <c r="Z297" s="257">
        <v>0</v>
      </c>
      <c r="AA297" s="258">
        <f>Z297*K297</f>
        <v>0</v>
      </c>
      <c r="AR297" s="172" t="s">
        <v>132</v>
      </c>
      <c r="AT297" s="172" t="s">
        <v>118</v>
      </c>
      <c r="AU297" s="172" t="s">
        <v>93</v>
      </c>
      <c r="AY297" s="172" t="s">
        <v>117</v>
      </c>
      <c r="BE297" s="259">
        <f>IF(U297="základní",N297,0)</f>
        <v>0</v>
      </c>
      <c r="BF297" s="259">
        <f>IF(U297="snížená",N297,0)</f>
        <v>0</v>
      </c>
      <c r="BG297" s="259">
        <f>IF(U297="zákl. přenesená",N297,0)</f>
        <v>0</v>
      </c>
      <c r="BH297" s="259">
        <f>IF(U297="sníž. přenesená",N297,0)</f>
        <v>0</v>
      </c>
      <c r="BI297" s="259">
        <f>IF(U297="nulová",N297,0)</f>
        <v>0</v>
      </c>
      <c r="BJ297" s="172" t="s">
        <v>16</v>
      </c>
      <c r="BK297" s="259">
        <f>ROUND(L297*K297,2)</f>
        <v>0</v>
      </c>
      <c r="BL297" s="172" t="s">
        <v>132</v>
      </c>
      <c r="BM297" s="172" t="s">
        <v>5926</v>
      </c>
    </row>
    <row r="298" spans="2:65" s="182" customFormat="1" ht="25.5" customHeight="1">
      <c r="B298" s="183"/>
      <c r="C298" s="151" t="s">
        <v>954</v>
      </c>
      <c r="D298" s="151" t="s">
        <v>118</v>
      </c>
      <c r="E298" s="152" t="s">
        <v>5927</v>
      </c>
      <c r="F298" s="341" t="s">
        <v>5928</v>
      </c>
      <c r="G298" s="341"/>
      <c r="H298" s="341"/>
      <c r="I298" s="341"/>
      <c r="J298" s="153" t="s">
        <v>238</v>
      </c>
      <c r="K298" s="154">
        <v>1</v>
      </c>
      <c r="L298" s="342"/>
      <c r="M298" s="342"/>
      <c r="N298" s="343">
        <f t="shared" si="3"/>
        <v>0</v>
      </c>
      <c r="O298" s="343"/>
      <c r="P298" s="343"/>
      <c r="Q298" s="343"/>
      <c r="R298" s="186"/>
      <c r="T298" s="254" t="s">
        <v>5</v>
      </c>
      <c r="U298" s="255" t="s">
        <v>36</v>
      </c>
      <c r="V298" s="256"/>
      <c r="W298" s="257">
        <f>V298*K298</f>
        <v>0</v>
      </c>
      <c r="X298" s="257">
        <v>0</v>
      </c>
      <c r="Y298" s="257">
        <f>X298*K298</f>
        <v>0</v>
      </c>
      <c r="Z298" s="257">
        <v>0.0005</v>
      </c>
      <c r="AA298" s="258">
        <f>Z298*K298</f>
        <v>0.0005</v>
      </c>
      <c r="AR298" s="172" t="s">
        <v>132</v>
      </c>
      <c r="AT298" s="172" t="s">
        <v>118</v>
      </c>
      <c r="AU298" s="172" t="s">
        <v>93</v>
      </c>
      <c r="AY298" s="172" t="s">
        <v>117</v>
      </c>
      <c r="BE298" s="259">
        <f>IF(U298="základní",N298,0)</f>
        <v>0</v>
      </c>
      <c r="BF298" s="259">
        <f>IF(U298="snížená",N298,0)</f>
        <v>0</v>
      </c>
      <c r="BG298" s="259">
        <f>IF(U298="zákl. přenesená",N298,0)</f>
        <v>0</v>
      </c>
      <c r="BH298" s="259">
        <f>IF(U298="sníž. přenesená",N298,0)</f>
        <v>0</v>
      </c>
      <c r="BI298" s="259">
        <f>IF(U298="nulová",N298,0)</f>
        <v>0</v>
      </c>
      <c r="BJ298" s="172" t="s">
        <v>16</v>
      </c>
      <c r="BK298" s="259">
        <f>ROUND(L298*K298,2)</f>
        <v>0</v>
      </c>
      <c r="BL298" s="172" t="s">
        <v>132</v>
      </c>
      <c r="BM298" s="172" t="s">
        <v>5929</v>
      </c>
    </row>
    <row r="299" spans="2:65" s="182" customFormat="1" ht="25.5" customHeight="1">
      <c r="B299" s="183"/>
      <c r="C299" s="151" t="s">
        <v>958</v>
      </c>
      <c r="D299" s="151" t="s">
        <v>118</v>
      </c>
      <c r="E299" s="152" t="s">
        <v>5930</v>
      </c>
      <c r="F299" s="341" t="s">
        <v>5931</v>
      </c>
      <c r="G299" s="341"/>
      <c r="H299" s="341"/>
      <c r="I299" s="341"/>
      <c r="J299" s="153" t="s">
        <v>238</v>
      </c>
      <c r="K299" s="154">
        <v>1</v>
      </c>
      <c r="L299" s="342"/>
      <c r="M299" s="342"/>
      <c r="N299" s="343">
        <f t="shared" si="3"/>
        <v>0</v>
      </c>
      <c r="O299" s="343"/>
      <c r="P299" s="343"/>
      <c r="Q299" s="343"/>
      <c r="R299" s="186"/>
      <c r="T299" s="254" t="s">
        <v>5</v>
      </c>
      <c r="U299" s="255" t="s">
        <v>36</v>
      </c>
      <c r="V299" s="256"/>
      <c r="W299" s="257">
        <f>V299*K299</f>
        <v>0</v>
      </c>
      <c r="X299" s="257">
        <v>0</v>
      </c>
      <c r="Y299" s="257">
        <f>X299*K299</f>
        <v>0</v>
      </c>
      <c r="Z299" s="257">
        <v>0.00152</v>
      </c>
      <c r="AA299" s="258">
        <f>Z299*K299</f>
        <v>0.00152</v>
      </c>
      <c r="AR299" s="172" t="s">
        <v>132</v>
      </c>
      <c r="AT299" s="172" t="s">
        <v>118</v>
      </c>
      <c r="AU299" s="172" t="s">
        <v>93</v>
      </c>
      <c r="AY299" s="172" t="s">
        <v>117</v>
      </c>
      <c r="BE299" s="259">
        <f>IF(U299="základní",N299,0)</f>
        <v>0</v>
      </c>
      <c r="BF299" s="259">
        <f>IF(U299="snížená",N299,0)</f>
        <v>0</v>
      </c>
      <c r="BG299" s="259">
        <f>IF(U299="zákl. přenesená",N299,0)</f>
        <v>0</v>
      </c>
      <c r="BH299" s="259">
        <f>IF(U299="sníž. přenesená",N299,0)</f>
        <v>0</v>
      </c>
      <c r="BI299" s="259">
        <f>IF(U299="nulová",N299,0)</f>
        <v>0</v>
      </c>
      <c r="BJ299" s="172" t="s">
        <v>16</v>
      </c>
      <c r="BK299" s="259">
        <f>ROUND(L299*K299,2)</f>
        <v>0</v>
      </c>
      <c r="BL299" s="172" t="s">
        <v>132</v>
      </c>
      <c r="BM299" s="172" t="s">
        <v>5932</v>
      </c>
    </row>
    <row r="300" spans="2:65" s="182" customFormat="1" ht="25.5" customHeight="1">
      <c r="B300" s="183"/>
      <c r="C300" s="151" t="s">
        <v>962</v>
      </c>
      <c r="D300" s="151" t="s">
        <v>118</v>
      </c>
      <c r="E300" s="152" t="s">
        <v>5933</v>
      </c>
      <c r="F300" s="341" t="s">
        <v>5934</v>
      </c>
      <c r="G300" s="341"/>
      <c r="H300" s="341"/>
      <c r="I300" s="341"/>
      <c r="J300" s="153" t="s">
        <v>238</v>
      </c>
      <c r="K300" s="154">
        <v>1</v>
      </c>
      <c r="L300" s="342"/>
      <c r="M300" s="342"/>
      <c r="N300" s="343">
        <f t="shared" si="3"/>
        <v>0</v>
      </c>
      <c r="O300" s="343"/>
      <c r="P300" s="343"/>
      <c r="Q300" s="343"/>
      <c r="R300" s="186"/>
      <c r="T300" s="254" t="s">
        <v>5</v>
      </c>
      <c r="U300" s="255" t="s">
        <v>36</v>
      </c>
      <c r="V300" s="256"/>
      <c r="W300" s="257">
        <f>V300*K300</f>
        <v>0</v>
      </c>
      <c r="X300" s="257">
        <v>0</v>
      </c>
      <c r="Y300" s="257">
        <f>X300*K300</f>
        <v>0</v>
      </c>
      <c r="Z300" s="257">
        <v>0.00364</v>
      </c>
      <c r="AA300" s="258">
        <f>Z300*K300</f>
        <v>0.00364</v>
      </c>
      <c r="AR300" s="172" t="s">
        <v>132</v>
      </c>
      <c r="AT300" s="172" t="s">
        <v>118</v>
      </c>
      <c r="AU300" s="172" t="s">
        <v>93</v>
      </c>
      <c r="AY300" s="172" t="s">
        <v>117</v>
      </c>
      <c r="BE300" s="259">
        <f>IF(U300="základní",N300,0)</f>
        <v>0</v>
      </c>
      <c r="BF300" s="259">
        <f>IF(U300="snížená",N300,0)</f>
        <v>0</v>
      </c>
      <c r="BG300" s="259">
        <f>IF(U300="zákl. přenesená",N300,0)</f>
        <v>0</v>
      </c>
      <c r="BH300" s="259">
        <f>IF(U300="sníž. přenesená",N300,0)</f>
        <v>0</v>
      </c>
      <c r="BI300" s="259">
        <f>IF(U300="nulová",N300,0)</f>
        <v>0</v>
      </c>
      <c r="BJ300" s="172" t="s">
        <v>16</v>
      </c>
      <c r="BK300" s="259">
        <f>ROUND(L300*K300,2)</f>
        <v>0</v>
      </c>
      <c r="BL300" s="172" t="s">
        <v>132</v>
      </c>
      <c r="BM300" s="172" t="s">
        <v>5935</v>
      </c>
    </row>
    <row r="301" spans="2:65" s="182" customFormat="1" ht="25.5" customHeight="1">
      <c r="B301" s="183"/>
      <c r="C301" s="151" t="s">
        <v>966</v>
      </c>
      <c r="D301" s="151" t="s">
        <v>118</v>
      </c>
      <c r="E301" s="152" t="s">
        <v>5936</v>
      </c>
      <c r="F301" s="341" t="s">
        <v>5937</v>
      </c>
      <c r="G301" s="341"/>
      <c r="H301" s="341"/>
      <c r="I301" s="341"/>
      <c r="J301" s="153" t="s">
        <v>238</v>
      </c>
      <c r="K301" s="154">
        <v>1</v>
      </c>
      <c r="L301" s="342"/>
      <c r="M301" s="342"/>
      <c r="N301" s="343">
        <f t="shared" si="3"/>
        <v>0</v>
      </c>
      <c r="O301" s="343"/>
      <c r="P301" s="343"/>
      <c r="Q301" s="343"/>
      <c r="R301" s="186"/>
      <c r="T301" s="254" t="s">
        <v>5</v>
      </c>
      <c r="U301" s="255" t="s">
        <v>36</v>
      </c>
      <c r="V301" s="256"/>
      <c r="W301" s="257">
        <f>V301*K301</f>
        <v>0</v>
      </c>
      <c r="X301" s="257">
        <v>0</v>
      </c>
      <c r="Y301" s="257">
        <f>X301*K301</f>
        <v>0</v>
      </c>
      <c r="Z301" s="257">
        <v>0</v>
      </c>
      <c r="AA301" s="258">
        <f>Z301*K301</f>
        <v>0</v>
      </c>
      <c r="AR301" s="172" t="s">
        <v>132</v>
      </c>
      <c r="AT301" s="172" t="s">
        <v>118</v>
      </c>
      <c r="AU301" s="172" t="s">
        <v>93</v>
      </c>
      <c r="AY301" s="172" t="s">
        <v>117</v>
      </c>
      <c r="BE301" s="259">
        <f>IF(U301="základní",N301,0)</f>
        <v>0</v>
      </c>
      <c r="BF301" s="259">
        <f>IF(U301="snížená",N301,0)</f>
        <v>0</v>
      </c>
      <c r="BG301" s="259">
        <f>IF(U301="zákl. přenesená",N301,0)</f>
        <v>0</v>
      </c>
      <c r="BH301" s="259">
        <f>IF(U301="sníž. přenesená",N301,0)</f>
        <v>0</v>
      </c>
      <c r="BI301" s="259">
        <f>IF(U301="nulová",N301,0)</f>
        <v>0</v>
      </c>
      <c r="BJ301" s="172" t="s">
        <v>16</v>
      </c>
      <c r="BK301" s="259">
        <f>ROUND(L301*K301,2)</f>
        <v>0</v>
      </c>
      <c r="BL301" s="172" t="s">
        <v>132</v>
      </c>
      <c r="BM301" s="172" t="s">
        <v>5938</v>
      </c>
    </row>
    <row r="302" spans="2:65" s="182" customFormat="1" ht="25.5" customHeight="1">
      <c r="B302" s="183"/>
      <c r="C302" s="151" t="s">
        <v>970</v>
      </c>
      <c r="D302" s="151" t="s">
        <v>118</v>
      </c>
      <c r="E302" s="152" t="s">
        <v>5939</v>
      </c>
      <c r="F302" s="341" t="s">
        <v>5940</v>
      </c>
      <c r="G302" s="341"/>
      <c r="H302" s="341"/>
      <c r="I302" s="341"/>
      <c r="J302" s="153" t="s">
        <v>238</v>
      </c>
      <c r="K302" s="154">
        <v>1</v>
      </c>
      <c r="L302" s="342"/>
      <c r="M302" s="342"/>
      <c r="N302" s="343">
        <f t="shared" si="3"/>
        <v>0</v>
      </c>
      <c r="O302" s="343"/>
      <c r="P302" s="343"/>
      <c r="Q302" s="343"/>
      <c r="R302" s="186"/>
      <c r="T302" s="254" t="s">
        <v>5</v>
      </c>
      <c r="U302" s="255" t="s">
        <v>36</v>
      </c>
      <c r="V302" s="256"/>
      <c r="W302" s="257">
        <f>V302*K302</f>
        <v>0</v>
      </c>
      <c r="X302" s="257">
        <v>0</v>
      </c>
      <c r="Y302" s="257">
        <f>X302*K302</f>
        <v>0</v>
      </c>
      <c r="Z302" s="257">
        <v>0</v>
      </c>
      <c r="AA302" s="258">
        <f>Z302*K302</f>
        <v>0</v>
      </c>
      <c r="AR302" s="172" t="s">
        <v>132</v>
      </c>
      <c r="AT302" s="172" t="s">
        <v>118</v>
      </c>
      <c r="AU302" s="172" t="s">
        <v>93</v>
      </c>
      <c r="AY302" s="172" t="s">
        <v>117</v>
      </c>
      <c r="BE302" s="259">
        <f>IF(U302="základní",N302,0)</f>
        <v>0</v>
      </c>
      <c r="BF302" s="259">
        <f>IF(U302="snížená",N302,0)</f>
        <v>0</v>
      </c>
      <c r="BG302" s="259">
        <f>IF(U302="zákl. přenesená",N302,0)</f>
        <v>0</v>
      </c>
      <c r="BH302" s="259">
        <f>IF(U302="sníž. přenesená",N302,0)</f>
        <v>0</v>
      </c>
      <c r="BI302" s="259">
        <f>IF(U302="nulová",N302,0)</f>
        <v>0</v>
      </c>
      <c r="BJ302" s="172" t="s">
        <v>16</v>
      </c>
      <c r="BK302" s="259">
        <f>ROUND(L302*K302,2)</f>
        <v>0</v>
      </c>
      <c r="BL302" s="172" t="s">
        <v>132</v>
      </c>
      <c r="BM302" s="172" t="s">
        <v>5941</v>
      </c>
    </row>
    <row r="303" spans="2:65" s="182" customFormat="1" ht="25.5" customHeight="1">
      <c r="B303" s="183"/>
      <c r="C303" s="151" t="s">
        <v>974</v>
      </c>
      <c r="D303" s="151" t="s">
        <v>118</v>
      </c>
      <c r="E303" s="152" t="s">
        <v>5942</v>
      </c>
      <c r="F303" s="341" t="s">
        <v>5943</v>
      </c>
      <c r="G303" s="341"/>
      <c r="H303" s="341"/>
      <c r="I303" s="341"/>
      <c r="J303" s="153" t="s">
        <v>238</v>
      </c>
      <c r="K303" s="154">
        <v>1</v>
      </c>
      <c r="L303" s="342"/>
      <c r="M303" s="342"/>
      <c r="N303" s="343">
        <f t="shared" si="3"/>
        <v>0</v>
      </c>
      <c r="O303" s="343"/>
      <c r="P303" s="343"/>
      <c r="Q303" s="343"/>
      <c r="R303" s="186"/>
      <c r="T303" s="254" t="s">
        <v>5</v>
      </c>
      <c r="U303" s="255" t="s">
        <v>36</v>
      </c>
      <c r="V303" s="256"/>
      <c r="W303" s="257">
        <f>V303*K303</f>
        <v>0</v>
      </c>
      <c r="X303" s="257">
        <v>0</v>
      </c>
      <c r="Y303" s="257">
        <f>X303*K303</f>
        <v>0</v>
      </c>
      <c r="Z303" s="257">
        <v>0</v>
      </c>
      <c r="AA303" s="258">
        <f>Z303*K303</f>
        <v>0</v>
      </c>
      <c r="AR303" s="172" t="s">
        <v>132</v>
      </c>
      <c r="AT303" s="172" t="s">
        <v>118</v>
      </c>
      <c r="AU303" s="172" t="s">
        <v>93</v>
      </c>
      <c r="AY303" s="172" t="s">
        <v>117</v>
      </c>
      <c r="BE303" s="259">
        <f>IF(U303="základní",N303,0)</f>
        <v>0</v>
      </c>
      <c r="BF303" s="259">
        <f>IF(U303="snížená",N303,0)</f>
        <v>0</v>
      </c>
      <c r="BG303" s="259">
        <f>IF(U303="zákl. přenesená",N303,0)</f>
        <v>0</v>
      </c>
      <c r="BH303" s="259">
        <f>IF(U303="sníž. přenesená",N303,0)</f>
        <v>0</v>
      </c>
      <c r="BI303" s="259">
        <f>IF(U303="nulová",N303,0)</f>
        <v>0</v>
      </c>
      <c r="BJ303" s="172" t="s">
        <v>16</v>
      </c>
      <c r="BK303" s="259">
        <f>ROUND(L303*K303,2)</f>
        <v>0</v>
      </c>
      <c r="BL303" s="172" t="s">
        <v>132</v>
      </c>
      <c r="BM303" s="172" t="s">
        <v>5944</v>
      </c>
    </row>
    <row r="304" spans="2:65" s="182" customFormat="1" ht="25.5" customHeight="1">
      <c r="B304" s="183"/>
      <c r="C304" s="151" t="s">
        <v>978</v>
      </c>
      <c r="D304" s="151" t="s">
        <v>118</v>
      </c>
      <c r="E304" s="152" t="s">
        <v>5945</v>
      </c>
      <c r="F304" s="341" t="s">
        <v>5946</v>
      </c>
      <c r="G304" s="341"/>
      <c r="H304" s="341"/>
      <c r="I304" s="341"/>
      <c r="J304" s="153" t="s">
        <v>238</v>
      </c>
      <c r="K304" s="154">
        <v>1</v>
      </c>
      <c r="L304" s="342"/>
      <c r="M304" s="342"/>
      <c r="N304" s="343">
        <f t="shared" si="3"/>
        <v>0</v>
      </c>
      <c r="O304" s="343"/>
      <c r="P304" s="343"/>
      <c r="Q304" s="343"/>
      <c r="R304" s="186"/>
      <c r="T304" s="254" t="s">
        <v>5</v>
      </c>
      <c r="U304" s="255" t="s">
        <v>36</v>
      </c>
      <c r="V304" s="256"/>
      <c r="W304" s="257">
        <f>V304*K304</f>
        <v>0</v>
      </c>
      <c r="X304" s="257">
        <v>0</v>
      </c>
      <c r="Y304" s="257">
        <f>X304*K304</f>
        <v>0</v>
      </c>
      <c r="Z304" s="257">
        <v>0</v>
      </c>
      <c r="AA304" s="258">
        <f>Z304*K304</f>
        <v>0</v>
      </c>
      <c r="AR304" s="172" t="s">
        <v>132</v>
      </c>
      <c r="AT304" s="172" t="s">
        <v>118</v>
      </c>
      <c r="AU304" s="172" t="s">
        <v>93</v>
      </c>
      <c r="AY304" s="172" t="s">
        <v>117</v>
      </c>
      <c r="BE304" s="259">
        <f>IF(U304="základní",N304,0)</f>
        <v>0</v>
      </c>
      <c r="BF304" s="259">
        <f>IF(U304="snížená",N304,0)</f>
        <v>0</v>
      </c>
      <c r="BG304" s="259">
        <f>IF(U304="zákl. přenesená",N304,0)</f>
        <v>0</v>
      </c>
      <c r="BH304" s="259">
        <f>IF(U304="sníž. přenesená",N304,0)</f>
        <v>0</v>
      </c>
      <c r="BI304" s="259">
        <f>IF(U304="nulová",N304,0)</f>
        <v>0</v>
      </c>
      <c r="BJ304" s="172" t="s">
        <v>16</v>
      </c>
      <c r="BK304" s="259">
        <f>ROUND(L304*K304,2)</f>
        <v>0</v>
      </c>
      <c r="BL304" s="172" t="s">
        <v>132</v>
      </c>
      <c r="BM304" s="172" t="s">
        <v>5947</v>
      </c>
    </row>
    <row r="305" spans="2:65" s="182" customFormat="1" ht="38.25" customHeight="1">
      <c r="B305" s="183"/>
      <c r="C305" s="151" t="s">
        <v>982</v>
      </c>
      <c r="D305" s="151" t="s">
        <v>118</v>
      </c>
      <c r="E305" s="152" t="s">
        <v>5948</v>
      </c>
      <c r="F305" s="341" t="s">
        <v>724</v>
      </c>
      <c r="G305" s="341"/>
      <c r="H305" s="341"/>
      <c r="I305" s="341"/>
      <c r="J305" s="153" t="s">
        <v>238</v>
      </c>
      <c r="K305" s="154">
        <v>1</v>
      </c>
      <c r="L305" s="342"/>
      <c r="M305" s="342"/>
      <c r="N305" s="343">
        <f t="shared" si="3"/>
        <v>0</v>
      </c>
      <c r="O305" s="343"/>
      <c r="P305" s="343"/>
      <c r="Q305" s="343"/>
      <c r="R305" s="186"/>
      <c r="T305" s="254" t="s">
        <v>5</v>
      </c>
      <c r="U305" s="255" t="s">
        <v>36</v>
      </c>
      <c r="V305" s="256"/>
      <c r="W305" s="257">
        <f>V305*K305</f>
        <v>0</v>
      </c>
      <c r="X305" s="257">
        <v>4.206E-05</v>
      </c>
      <c r="Y305" s="257">
        <f>X305*K305</f>
        <v>4.206E-05</v>
      </c>
      <c r="Z305" s="257">
        <v>0</v>
      </c>
      <c r="AA305" s="258">
        <f>Z305*K305</f>
        <v>0</v>
      </c>
      <c r="AR305" s="172" t="s">
        <v>132</v>
      </c>
      <c r="AT305" s="172" t="s">
        <v>118</v>
      </c>
      <c r="AU305" s="172" t="s">
        <v>93</v>
      </c>
      <c r="AY305" s="172" t="s">
        <v>117</v>
      </c>
      <c r="BE305" s="259">
        <f>IF(U305="základní",N305,0)</f>
        <v>0</v>
      </c>
      <c r="BF305" s="259">
        <f>IF(U305="snížená",N305,0)</f>
        <v>0</v>
      </c>
      <c r="BG305" s="259">
        <f>IF(U305="zákl. přenesená",N305,0)</f>
        <v>0</v>
      </c>
      <c r="BH305" s="259">
        <f>IF(U305="sníž. přenesená",N305,0)</f>
        <v>0</v>
      </c>
      <c r="BI305" s="259">
        <f>IF(U305="nulová",N305,0)</f>
        <v>0</v>
      </c>
      <c r="BJ305" s="172" t="s">
        <v>16</v>
      </c>
      <c r="BK305" s="259">
        <f>ROUND(L305*K305,2)</f>
        <v>0</v>
      </c>
      <c r="BL305" s="172" t="s">
        <v>132</v>
      </c>
      <c r="BM305" s="172" t="s">
        <v>5949</v>
      </c>
    </row>
    <row r="306" spans="2:65" s="182" customFormat="1" ht="38.25" customHeight="1">
      <c r="B306" s="183"/>
      <c r="C306" s="151" t="s">
        <v>986</v>
      </c>
      <c r="D306" s="151" t="s">
        <v>118</v>
      </c>
      <c r="E306" s="152" t="s">
        <v>5950</v>
      </c>
      <c r="F306" s="341" t="s">
        <v>728</v>
      </c>
      <c r="G306" s="341"/>
      <c r="H306" s="341"/>
      <c r="I306" s="341"/>
      <c r="J306" s="153" t="s">
        <v>238</v>
      </c>
      <c r="K306" s="154">
        <v>1</v>
      </c>
      <c r="L306" s="342"/>
      <c r="M306" s="342"/>
      <c r="N306" s="343">
        <f t="shared" si="3"/>
        <v>0</v>
      </c>
      <c r="O306" s="343"/>
      <c r="P306" s="343"/>
      <c r="Q306" s="343"/>
      <c r="R306" s="186"/>
      <c r="T306" s="254" t="s">
        <v>5</v>
      </c>
      <c r="U306" s="255" t="s">
        <v>36</v>
      </c>
      <c r="V306" s="256"/>
      <c r="W306" s="257">
        <f>V306*K306</f>
        <v>0</v>
      </c>
      <c r="X306" s="257">
        <v>4.225E-05</v>
      </c>
      <c r="Y306" s="257">
        <f>X306*K306</f>
        <v>4.225E-05</v>
      </c>
      <c r="Z306" s="257">
        <v>0</v>
      </c>
      <c r="AA306" s="258">
        <f>Z306*K306</f>
        <v>0</v>
      </c>
      <c r="AR306" s="172" t="s">
        <v>132</v>
      </c>
      <c r="AT306" s="172" t="s">
        <v>118</v>
      </c>
      <c r="AU306" s="172" t="s">
        <v>93</v>
      </c>
      <c r="AY306" s="172" t="s">
        <v>117</v>
      </c>
      <c r="BE306" s="259">
        <f>IF(U306="základní",N306,0)</f>
        <v>0</v>
      </c>
      <c r="BF306" s="259">
        <f>IF(U306="snížená",N306,0)</f>
        <v>0</v>
      </c>
      <c r="BG306" s="259">
        <f>IF(U306="zákl. přenesená",N306,0)</f>
        <v>0</v>
      </c>
      <c r="BH306" s="259">
        <f>IF(U306="sníž. přenesená",N306,0)</f>
        <v>0</v>
      </c>
      <c r="BI306" s="259">
        <f>IF(U306="nulová",N306,0)</f>
        <v>0</v>
      </c>
      <c r="BJ306" s="172" t="s">
        <v>16</v>
      </c>
      <c r="BK306" s="259">
        <f>ROUND(L306*K306,2)</f>
        <v>0</v>
      </c>
      <c r="BL306" s="172" t="s">
        <v>132</v>
      </c>
      <c r="BM306" s="172" t="s">
        <v>5951</v>
      </c>
    </row>
    <row r="307" spans="2:65" s="182" customFormat="1" ht="38.25" customHeight="1">
      <c r="B307" s="183"/>
      <c r="C307" s="151" t="s">
        <v>990</v>
      </c>
      <c r="D307" s="151" t="s">
        <v>118</v>
      </c>
      <c r="E307" s="152" t="s">
        <v>5952</v>
      </c>
      <c r="F307" s="341" t="s">
        <v>732</v>
      </c>
      <c r="G307" s="341"/>
      <c r="H307" s="341"/>
      <c r="I307" s="341"/>
      <c r="J307" s="153" t="s">
        <v>238</v>
      </c>
      <c r="K307" s="154">
        <v>1</v>
      </c>
      <c r="L307" s="342"/>
      <c r="M307" s="342"/>
      <c r="N307" s="343">
        <f t="shared" si="3"/>
        <v>0</v>
      </c>
      <c r="O307" s="343"/>
      <c r="P307" s="343"/>
      <c r="Q307" s="343"/>
      <c r="R307" s="186"/>
      <c r="T307" s="254" t="s">
        <v>5</v>
      </c>
      <c r="U307" s="255" t="s">
        <v>36</v>
      </c>
      <c r="V307" s="256"/>
      <c r="W307" s="257">
        <f>V307*K307</f>
        <v>0</v>
      </c>
      <c r="X307" s="257">
        <v>4.244E-05</v>
      </c>
      <c r="Y307" s="257">
        <f>X307*K307</f>
        <v>4.244E-05</v>
      </c>
      <c r="Z307" s="257">
        <v>0</v>
      </c>
      <c r="AA307" s="258">
        <f>Z307*K307</f>
        <v>0</v>
      </c>
      <c r="AR307" s="172" t="s">
        <v>132</v>
      </c>
      <c r="AT307" s="172" t="s">
        <v>118</v>
      </c>
      <c r="AU307" s="172" t="s">
        <v>93</v>
      </c>
      <c r="AY307" s="172" t="s">
        <v>117</v>
      </c>
      <c r="BE307" s="259">
        <f>IF(U307="základní",N307,0)</f>
        <v>0</v>
      </c>
      <c r="BF307" s="259">
        <f>IF(U307="snížená",N307,0)</f>
        <v>0</v>
      </c>
      <c r="BG307" s="259">
        <f>IF(U307="zákl. přenesená",N307,0)</f>
        <v>0</v>
      </c>
      <c r="BH307" s="259">
        <f>IF(U307="sníž. přenesená",N307,0)</f>
        <v>0</v>
      </c>
      <c r="BI307" s="259">
        <f>IF(U307="nulová",N307,0)</f>
        <v>0</v>
      </c>
      <c r="BJ307" s="172" t="s">
        <v>16</v>
      </c>
      <c r="BK307" s="259">
        <f>ROUND(L307*K307,2)</f>
        <v>0</v>
      </c>
      <c r="BL307" s="172" t="s">
        <v>132</v>
      </c>
      <c r="BM307" s="172" t="s">
        <v>5953</v>
      </c>
    </row>
    <row r="308" spans="2:65" s="182" customFormat="1" ht="38.25" customHeight="1">
      <c r="B308" s="183"/>
      <c r="C308" s="151" t="s">
        <v>994</v>
      </c>
      <c r="D308" s="151" t="s">
        <v>118</v>
      </c>
      <c r="E308" s="152" t="s">
        <v>5954</v>
      </c>
      <c r="F308" s="341" t="s">
        <v>736</v>
      </c>
      <c r="G308" s="341"/>
      <c r="H308" s="341"/>
      <c r="I308" s="341"/>
      <c r="J308" s="153" t="s">
        <v>238</v>
      </c>
      <c r="K308" s="154">
        <v>1</v>
      </c>
      <c r="L308" s="342"/>
      <c r="M308" s="342"/>
      <c r="N308" s="343">
        <f t="shared" si="3"/>
        <v>0</v>
      </c>
      <c r="O308" s="343"/>
      <c r="P308" s="343"/>
      <c r="Q308" s="343"/>
      <c r="R308" s="186"/>
      <c r="T308" s="254" t="s">
        <v>5</v>
      </c>
      <c r="U308" s="255" t="s">
        <v>36</v>
      </c>
      <c r="V308" s="256"/>
      <c r="W308" s="257">
        <f>V308*K308</f>
        <v>0</v>
      </c>
      <c r="X308" s="257">
        <v>4.662E-05</v>
      </c>
      <c r="Y308" s="257">
        <f>X308*K308</f>
        <v>4.662E-05</v>
      </c>
      <c r="Z308" s="257">
        <v>0</v>
      </c>
      <c r="AA308" s="258">
        <f>Z308*K308</f>
        <v>0</v>
      </c>
      <c r="AR308" s="172" t="s">
        <v>132</v>
      </c>
      <c r="AT308" s="172" t="s">
        <v>118</v>
      </c>
      <c r="AU308" s="172" t="s">
        <v>93</v>
      </c>
      <c r="AY308" s="172" t="s">
        <v>117</v>
      </c>
      <c r="BE308" s="259">
        <f>IF(U308="základní",N308,0)</f>
        <v>0</v>
      </c>
      <c r="BF308" s="259">
        <f>IF(U308="snížená",N308,0)</f>
        <v>0</v>
      </c>
      <c r="BG308" s="259">
        <f>IF(U308="zákl. přenesená",N308,0)</f>
        <v>0</v>
      </c>
      <c r="BH308" s="259">
        <f>IF(U308="sníž. přenesená",N308,0)</f>
        <v>0</v>
      </c>
      <c r="BI308" s="259">
        <f>IF(U308="nulová",N308,0)</f>
        <v>0</v>
      </c>
      <c r="BJ308" s="172" t="s">
        <v>16</v>
      </c>
      <c r="BK308" s="259">
        <f>ROUND(L308*K308,2)</f>
        <v>0</v>
      </c>
      <c r="BL308" s="172" t="s">
        <v>132</v>
      </c>
      <c r="BM308" s="172" t="s">
        <v>5955</v>
      </c>
    </row>
    <row r="309" spans="2:65" s="182" customFormat="1" ht="38.25" customHeight="1">
      <c r="B309" s="183"/>
      <c r="C309" s="151" t="s">
        <v>998</v>
      </c>
      <c r="D309" s="151" t="s">
        <v>118</v>
      </c>
      <c r="E309" s="152" t="s">
        <v>5956</v>
      </c>
      <c r="F309" s="341" t="s">
        <v>740</v>
      </c>
      <c r="G309" s="341"/>
      <c r="H309" s="341"/>
      <c r="I309" s="341"/>
      <c r="J309" s="153" t="s">
        <v>238</v>
      </c>
      <c r="K309" s="154">
        <v>1</v>
      </c>
      <c r="L309" s="342"/>
      <c r="M309" s="342"/>
      <c r="N309" s="343">
        <f t="shared" si="3"/>
        <v>0</v>
      </c>
      <c r="O309" s="343"/>
      <c r="P309" s="343"/>
      <c r="Q309" s="343"/>
      <c r="R309" s="186"/>
      <c r="T309" s="254" t="s">
        <v>5</v>
      </c>
      <c r="U309" s="255" t="s">
        <v>36</v>
      </c>
      <c r="V309" s="256"/>
      <c r="W309" s="257">
        <f>V309*K309</f>
        <v>0</v>
      </c>
      <c r="X309" s="257">
        <v>6.74E-05</v>
      </c>
      <c r="Y309" s="257">
        <f>X309*K309</f>
        <v>6.74E-05</v>
      </c>
      <c r="Z309" s="257">
        <v>0</v>
      </c>
      <c r="AA309" s="258">
        <f>Z309*K309</f>
        <v>0</v>
      </c>
      <c r="AR309" s="172" t="s">
        <v>132</v>
      </c>
      <c r="AT309" s="172" t="s">
        <v>118</v>
      </c>
      <c r="AU309" s="172" t="s">
        <v>93</v>
      </c>
      <c r="AY309" s="172" t="s">
        <v>117</v>
      </c>
      <c r="BE309" s="259">
        <f>IF(U309="základní",N309,0)</f>
        <v>0</v>
      </c>
      <c r="BF309" s="259">
        <f>IF(U309="snížená",N309,0)</f>
        <v>0</v>
      </c>
      <c r="BG309" s="259">
        <f>IF(U309="zákl. přenesená",N309,0)</f>
        <v>0</v>
      </c>
      <c r="BH309" s="259">
        <f>IF(U309="sníž. přenesená",N309,0)</f>
        <v>0</v>
      </c>
      <c r="BI309" s="259">
        <f>IF(U309="nulová",N309,0)</f>
        <v>0</v>
      </c>
      <c r="BJ309" s="172" t="s">
        <v>16</v>
      </c>
      <c r="BK309" s="259">
        <f>ROUND(L309*K309,2)</f>
        <v>0</v>
      </c>
      <c r="BL309" s="172" t="s">
        <v>132</v>
      </c>
      <c r="BM309" s="172" t="s">
        <v>5957</v>
      </c>
    </row>
    <row r="310" spans="2:65" s="182" customFormat="1" ht="38.25" customHeight="1">
      <c r="B310" s="183"/>
      <c r="C310" s="151" t="s">
        <v>1002</v>
      </c>
      <c r="D310" s="151" t="s">
        <v>118</v>
      </c>
      <c r="E310" s="152" t="s">
        <v>5958</v>
      </c>
      <c r="F310" s="341" t="s">
        <v>744</v>
      </c>
      <c r="G310" s="341"/>
      <c r="H310" s="341"/>
      <c r="I310" s="341"/>
      <c r="J310" s="153" t="s">
        <v>238</v>
      </c>
      <c r="K310" s="154">
        <v>1</v>
      </c>
      <c r="L310" s="342"/>
      <c r="M310" s="342"/>
      <c r="N310" s="343">
        <f t="shared" si="3"/>
        <v>0</v>
      </c>
      <c r="O310" s="343"/>
      <c r="P310" s="343"/>
      <c r="Q310" s="343"/>
      <c r="R310" s="186"/>
      <c r="T310" s="254" t="s">
        <v>5</v>
      </c>
      <c r="U310" s="255" t="s">
        <v>36</v>
      </c>
      <c r="V310" s="256"/>
      <c r="W310" s="257">
        <f>V310*K310</f>
        <v>0</v>
      </c>
      <c r="X310" s="257">
        <v>7.779E-05</v>
      </c>
      <c r="Y310" s="257">
        <f>X310*K310</f>
        <v>7.779E-05</v>
      </c>
      <c r="Z310" s="257">
        <v>0</v>
      </c>
      <c r="AA310" s="258">
        <f>Z310*K310</f>
        <v>0</v>
      </c>
      <c r="AR310" s="172" t="s">
        <v>132</v>
      </c>
      <c r="AT310" s="172" t="s">
        <v>118</v>
      </c>
      <c r="AU310" s="172" t="s">
        <v>93</v>
      </c>
      <c r="AY310" s="172" t="s">
        <v>117</v>
      </c>
      <c r="BE310" s="259">
        <f>IF(U310="základní",N310,0)</f>
        <v>0</v>
      </c>
      <c r="BF310" s="259">
        <f>IF(U310="snížená",N310,0)</f>
        <v>0</v>
      </c>
      <c r="BG310" s="259">
        <f>IF(U310="zákl. přenesená",N310,0)</f>
        <v>0</v>
      </c>
      <c r="BH310" s="259">
        <f>IF(U310="sníž. přenesená",N310,0)</f>
        <v>0</v>
      </c>
      <c r="BI310" s="259">
        <f>IF(U310="nulová",N310,0)</f>
        <v>0</v>
      </c>
      <c r="BJ310" s="172" t="s">
        <v>16</v>
      </c>
      <c r="BK310" s="259">
        <f>ROUND(L310*K310,2)</f>
        <v>0</v>
      </c>
      <c r="BL310" s="172" t="s">
        <v>132</v>
      </c>
      <c r="BM310" s="172" t="s">
        <v>5959</v>
      </c>
    </row>
    <row r="311" spans="2:65" s="182" customFormat="1" ht="38.25" customHeight="1">
      <c r="B311" s="183"/>
      <c r="C311" s="151" t="s">
        <v>1006</v>
      </c>
      <c r="D311" s="151" t="s">
        <v>118</v>
      </c>
      <c r="E311" s="152" t="s">
        <v>5960</v>
      </c>
      <c r="F311" s="341" t="s">
        <v>752</v>
      </c>
      <c r="G311" s="341"/>
      <c r="H311" s="341"/>
      <c r="I311" s="341"/>
      <c r="J311" s="153" t="s">
        <v>238</v>
      </c>
      <c r="K311" s="154">
        <v>1</v>
      </c>
      <c r="L311" s="342"/>
      <c r="M311" s="342"/>
      <c r="N311" s="343">
        <f t="shared" si="3"/>
        <v>0</v>
      </c>
      <c r="O311" s="343"/>
      <c r="P311" s="343"/>
      <c r="Q311" s="343"/>
      <c r="R311" s="186"/>
      <c r="T311" s="254" t="s">
        <v>5</v>
      </c>
      <c r="U311" s="255" t="s">
        <v>36</v>
      </c>
      <c r="V311" s="256"/>
      <c r="W311" s="257">
        <f>V311*K311</f>
        <v>0</v>
      </c>
      <c r="X311" s="257">
        <v>7.386E-05</v>
      </c>
      <c r="Y311" s="257">
        <f>X311*K311</f>
        <v>7.386E-05</v>
      </c>
      <c r="Z311" s="257">
        <v>0</v>
      </c>
      <c r="AA311" s="258">
        <f>Z311*K311</f>
        <v>0</v>
      </c>
      <c r="AR311" s="172" t="s">
        <v>132</v>
      </c>
      <c r="AT311" s="172" t="s">
        <v>118</v>
      </c>
      <c r="AU311" s="172" t="s">
        <v>93</v>
      </c>
      <c r="AY311" s="172" t="s">
        <v>117</v>
      </c>
      <c r="BE311" s="259">
        <f>IF(U311="základní",N311,0)</f>
        <v>0</v>
      </c>
      <c r="BF311" s="259">
        <f>IF(U311="snížená",N311,0)</f>
        <v>0</v>
      </c>
      <c r="BG311" s="259">
        <f>IF(U311="zákl. přenesená",N311,0)</f>
        <v>0</v>
      </c>
      <c r="BH311" s="259">
        <f>IF(U311="sníž. přenesená",N311,0)</f>
        <v>0</v>
      </c>
      <c r="BI311" s="259">
        <f>IF(U311="nulová",N311,0)</f>
        <v>0</v>
      </c>
      <c r="BJ311" s="172" t="s">
        <v>16</v>
      </c>
      <c r="BK311" s="259">
        <f>ROUND(L311*K311,2)</f>
        <v>0</v>
      </c>
      <c r="BL311" s="172" t="s">
        <v>132</v>
      </c>
      <c r="BM311" s="172" t="s">
        <v>5961</v>
      </c>
    </row>
    <row r="312" spans="2:65" s="182" customFormat="1" ht="38.25" customHeight="1">
      <c r="B312" s="183"/>
      <c r="C312" s="151" t="s">
        <v>1010</v>
      </c>
      <c r="D312" s="151" t="s">
        <v>118</v>
      </c>
      <c r="E312" s="152" t="s">
        <v>5962</v>
      </c>
      <c r="F312" s="341" t="s">
        <v>760</v>
      </c>
      <c r="G312" s="341"/>
      <c r="H312" s="341"/>
      <c r="I312" s="341"/>
      <c r="J312" s="153" t="s">
        <v>238</v>
      </c>
      <c r="K312" s="154">
        <v>1</v>
      </c>
      <c r="L312" s="342"/>
      <c r="M312" s="342"/>
      <c r="N312" s="343">
        <f t="shared" si="3"/>
        <v>0</v>
      </c>
      <c r="O312" s="343"/>
      <c r="P312" s="343"/>
      <c r="Q312" s="343"/>
      <c r="R312" s="186"/>
      <c r="T312" s="254" t="s">
        <v>5</v>
      </c>
      <c r="U312" s="255" t="s">
        <v>36</v>
      </c>
      <c r="V312" s="256"/>
      <c r="W312" s="257">
        <f>V312*K312</f>
        <v>0</v>
      </c>
      <c r="X312" s="257">
        <v>0.00011523</v>
      </c>
      <c r="Y312" s="257">
        <f>X312*K312</f>
        <v>0.00011523</v>
      </c>
      <c r="Z312" s="257">
        <v>0</v>
      </c>
      <c r="AA312" s="258">
        <f>Z312*K312</f>
        <v>0</v>
      </c>
      <c r="AR312" s="172" t="s">
        <v>132</v>
      </c>
      <c r="AT312" s="172" t="s">
        <v>118</v>
      </c>
      <c r="AU312" s="172" t="s">
        <v>93</v>
      </c>
      <c r="AY312" s="172" t="s">
        <v>117</v>
      </c>
      <c r="BE312" s="259">
        <f>IF(U312="základní",N312,0)</f>
        <v>0</v>
      </c>
      <c r="BF312" s="259">
        <f>IF(U312="snížená",N312,0)</f>
        <v>0</v>
      </c>
      <c r="BG312" s="259">
        <f>IF(U312="zákl. přenesená",N312,0)</f>
        <v>0</v>
      </c>
      <c r="BH312" s="259">
        <f>IF(U312="sníž. přenesená",N312,0)</f>
        <v>0</v>
      </c>
      <c r="BI312" s="259">
        <f>IF(U312="nulová",N312,0)</f>
        <v>0</v>
      </c>
      <c r="BJ312" s="172" t="s">
        <v>16</v>
      </c>
      <c r="BK312" s="259">
        <f>ROUND(L312*K312,2)</f>
        <v>0</v>
      </c>
      <c r="BL312" s="172" t="s">
        <v>132</v>
      </c>
      <c r="BM312" s="172" t="s">
        <v>5963</v>
      </c>
    </row>
    <row r="313" spans="2:65" s="182" customFormat="1" ht="38.25" customHeight="1">
      <c r="B313" s="183"/>
      <c r="C313" s="151" t="s">
        <v>1014</v>
      </c>
      <c r="D313" s="151" t="s">
        <v>118</v>
      </c>
      <c r="E313" s="152" t="s">
        <v>5964</v>
      </c>
      <c r="F313" s="341" t="s">
        <v>764</v>
      </c>
      <c r="G313" s="341"/>
      <c r="H313" s="341"/>
      <c r="I313" s="341"/>
      <c r="J313" s="153" t="s">
        <v>238</v>
      </c>
      <c r="K313" s="154">
        <v>1</v>
      </c>
      <c r="L313" s="342"/>
      <c r="M313" s="342"/>
      <c r="N313" s="343">
        <f t="shared" si="3"/>
        <v>0</v>
      </c>
      <c r="O313" s="343"/>
      <c r="P313" s="343"/>
      <c r="Q313" s="343"/>
      <c r="R313" s="186"/>
      <c r="T313" s="254" t="s">
        <v>5</v>
      </c>
      <c r="U313" s="255" t="s">
        <v>36</v>
      </c>
      <c r="V313" s="256"/>
      <c r="W313" s="257">
        <f>V313*K313</f>
        <v>0</v>
      </c>
      <c r="X313" s="257">
        <v>0.0001464</v>
      </c>
      <c r="Y313" s="257">
        <f>X313*K313</f>
        <v>0.0001464</v>
      </c>
      <c r="Z313" s="257">
        <v>0</v>
      </c>
      <c r="AA313" s="258">
        <f>Z313*K313</f>
        <v>0</v>
      </c>
      <c r="AR313" s="172" t="s">
        <v>132</v>
      </c>
      <c r="AT313" s="172" t="s">
        <v>118</v>
      </c>
      <c r="AU313" s="172" t="s">
        <v>93</v>
      </c>
      <c r="AY313" s="172" t="s">
        <v>117</v>
      </c>
      <c r="BE313" s="259">
        <f>IF(U313="základní",N313,0)</f>
        <v>0</v>
      </c>
      <c r="BF313" s="259">
        <f>IF(U313="snížená",N313,0)</f>
        <v>0</v>
      </c>
      <c r="BG313" s="259">
        <f>IF(U313="zákl. přenesená",N313,0)</f>
        <v>0</v>
      </c>
      <c r="BH313" s="259">
        <f>IF(U313="sníž. přenesená",N313,0)</f>
        <v>0</v>
      </c>
      <c r="BI313" s="259">
        <f>IF(U313="nulová",N313,0)</f>
        <v>0</v>
      </c>
      <c r="BJ313" s="172" t="s">
        <v>16</v>
      </c>
      <c r="BK313" s="259">
        <f>ROUND(L313*K313,2)</f>
        <v>0</v>
      </c>
      <c r="BL313" s="172" t="s">
        <v>132</v>
      </c>
      <c r="BM313" s="172" t="s">
        <v>5965</v>
      </c>
    </row>
    <row r="314" spans="2:65" s="182" customFormat="1" ht="38.25" customHeight="1">
      <c r="B314" s="183"/>
      <c r="C314" s="151" t="s">
        <v>1018</v>
      </c>
      <c r="D314" s="151" t="s">
        <v>118</v>
      </c>
      <c r="E314" s="152" t="s">
        <v>5966</v>
      </c>
      <c r="F314" s="341" t="s">
        <v>768</v>
      </c>
      <c r="G314" s="341"/>
      <c r="H314" s="341"/>
      <c r="I314" s="341"/>
      <c r="J314" s="153" t="s">
        <v>238</v>
      </c>
      <c r="K314" s="154">
        <v>1</v>
      </c>
      <c r="L314" s="342"/>
      <c r="M314" s="342"/>
      <c r="N314" s="343">
        <f t="shared" si="3"/>
        <v>0</v>
      </c>
      <c r="O314" s="343"/>
      <c r="P314" s="343"/>
      <c r="Q314" s="343"/>
      <c r="R314" s="186"/>
      <c r="T314" s="254" t="s">
        <v>5</v>
      </c>
      <c r="U314" s="255" t="s">
        <v>36</v>
      </c>
      <c r="V314" s="256"/>
      <c r="W314" s="257">
        <f>V314*K314</f>
        <v>0</v>
      </c>
      <c r="X314" s="257">
        <v>0.00019816</v>
      </c>
      <c r="Y314" s="257">
        <f>X314*K314</f>
        <v>0.00019816</v>
      </c>
      <c r="Z314" s="257">
        <v>0</v>
      </c>
      <c r="AA314" s="258">
        <f>Z314*K314</f>
        <v>0</v>
      </c>
      <c r="AR314" s="172" t="s">
        <v>132</v>
      </c>
      <c r="AT314" s="172" t="s">
        <v>118</v>
      </c>
      <c r="AU314" s="172" t="s">
        <v>93</v>
      </c>
      <c r="AY314" s="172" t="s">
        <v>117</v>
      </c>
      <c r="BE314" s="259">
        <f>IF(U314="základní",N314,0)</f>
        <v>0</v>
      </c>
      <c r="BF314" s="259">
        <f>IF(U314="snížená",N314,0)</f>
        <v>0</v>
      </c>
      <c r="BG314" s="259">
        <f>IF(U314="zákl. přenesená",N314,0)</f>
        <v>0</v>
      </c>
      <c r="BH314" s="259">
        <f>IF(U314="sníž. přenesená",N314,0)</f>
        <v>0</v>
      </c>
      <c r="BI314" s="259">
        <f>IF(U314="nulová",N314,0)</f>
        <v>0</v>
      </c>
      <c r="BJ314" s="172" t="s">
        <v>16</v>
      </c>
      <c r="BK314" s="259">
        <f>ROUND(L314*K314,2)</f>
        <v>0</v>
      </c>
      <c r="BL314" s="172" t="s">
        <v>132</v>
      </c>
      <c r="BM314" s="172" t="s">
        <v>5967</v>
      </c>
    </row>
    <row r="315" spans="2:65" s="182" customFormat="1" ht="38.25" customHeight="1">
      <c r="B315" s="183"/>
      <c r="C315" s="151" t="s">
        <v>1022</v>
      </c>
      <c r="D315" s="151" t="s">
        <v>118</v>
      </c>
      <c r="E315" s="152" t="s">
        <v>5968</v>
      </c>
      <c r="F315" s="341" t="s">
        <v>772</v>
      </c>
      <c r="G315" s="341"/>
      <c r="H315" s="341"/>
      <c r="I315" s="341"/>
      <c r="J315" s="153" t="s">
        <v>238</v>
      </c>
      <c r="K315" s="154">
        <v>1</v>
      </c>
      <c r="L315" s="342"/>
      <c r="M315" s="342"/>
      <c r="N315" s="343">
        <f t="shared" si="3"/>
        <v>0</v>
      </c>
      <c r="O315" s="343"/>
      <c r="P315" s="343"/>
      <c r="Q315" s="343"/>
      <c r="R315" s="186"/>
      <c r="T315" s="254" t="s">
        <v>5</v>
      </c>
      <c r="U315" s="255" t="s">
        <v>36</v>
      </c>
      <c r="V315" s="256"/>
      <c r="W315" s="257">
        <f>V315*K315</f>
        <v>0</v>
      </c>
      <c r="X315" s="257">
        <v>0.00012156</v>
      </c>
      <c r="Y315" s="257">
        <f>X315*K315</f>
        <v>0.00012156</v>
      </c>
      <c r="Z315" s="257">
        <v>0</v>
      </c>
      <c r="AA315" s="258">
        <f>Z315*K315</f>
        <v>0</v>
      </c>
      <c r="AR315" s="172" t="s">
        <v>132</v>
      </c>
      <c r="AT315" s="172" t="s">
        <v>118</v>
      </c>
      <c r="AU315" s="172" t="s">
        <v>93</v>
      </c>
      <c r="AY315" s="172" t="s">
        <v>117</v>
      </c>
      <c r="BE315" s="259">
        <f>IF(U315="základní",N315,0)</f>
        <v>0</v>
      </c>
      <c r="BF315" s="259">
        <f>IF(U315="snížená",N315,0)</f>
        <v>0</v>
      </c>
      <c r="BG315" s="259">
        <f>IF(U315="zákl. přenesená",N315,0)</f>
        <v>0</v>
      </c>
      <c r="BH315" s="259">
        <f>IF(U315="sníž. přenesená",N315,0)</f>
        <v>0</v>
      </c>
      <c r="BI315" s="259">
        <f>IF(U315="nulová",N315,0)</f>
        <v>0</v>
      </c>
      <c r="BJ315" s="172" t="s">
        <v>16</v>
      </c>
      <c r="BK315" s="259">
        <f>ROUND(L315*K315,2)</f>
        <v>0</v>
      </c>
      <c r="BL315" s="172" t="s">
        <v>132</v>
      </c>
      <c r="BM315" s="172" t="s">
        <v>5969</v>
      </c>
    </row>
    <row r="316" spans="2:65" s="182" customFormat="1" ht="38.25" customHeight="1">
      <c r="B316" s="183"/>
      <c r="C316" s="151" t="s">
        <v>1026</v>
      </c>
      <c r="D316" s="151" t="s">
        <v>118</v>
      </c>
      <c r="E316" s="152" t="s">
        <v>5970</v>
      </c>
      <c r="F316" s="341" t="s">
        <v>776</v>
      </c>
      <c r="G316" s="341"/>
      <c r="H316" s="341"/>
      <c r="I316" s="341"/>
      <c r="J316" s="153" t="s">
        <v>238</v>
      </c>
      <c r="K316" s="154">
        <v>1</v>
      </c>
      <c r="L316" s="342"/>
      <c r="M316" s="342"/>
      <c r="N316" s="343">
        <f t="shared" si="3"/>
        <v>0</v>
      </c>
      <c r="O316" s="343"/>
      <c r="P316" s="343"/>
      <c r="Q316" s="343"/>
      <c r="R316" s="186"/>
      <c r="T316" s="254" t="s">
        <v>5</v>
      </c>
      <c r="U316" s="255" t="s">
        <v>36</v>
      </c>
      <c r="V316" s="256"/>
      <c r="W316" s="257">
        <f>V316*K316</f>
        <v>0</v>
      </c>
      <c r="X316" s="257">
        <v>0.00016312</v>
      </c>
      <c r="Y316" s="257">
        <f>X316*K316</f>
        <v>0.00016312</v>
      </c>
      <c r="Z316" s="257">
        <v>0</v>
      </c>
      <c r="AA316" s="258">
        <f>Z316*K316</f>
        <v>0</v>
      </c>
      <c r="AR316" s="172" t="s">
        <v>132</v>
      </c>
      <c r="AT316" s="172" t="s">
        <v>118</v>
      </c>
      <c r="AU316" s="172" t="s">
        <v>93</v>
      </c>
      <c r="AY316" s="172" t="s">
        <v>117</v>
      </c>
      <c r="BE316" s="259">
        <f>IF(U316="základní",N316,0)</f>
        <v>0</v>
      </c>
      <c r="BF316" s="259">
        <f>IF(U316="snížená",N316,0)</f>
        <v>0</v>
      </c>
      <c r="BG316" s="259">
        <f>IF(U316="zákl. přenesená",N316,0)</f>
        <v>0</v>
      </c>
      <c r="BH316" s="259">
        <f>IF(U316="sníž. přenesená",N316,0)</f>
        <v>0</v>
      </c>
      <c r="BI316" s="259">
        <f>IF(U316="nulová",N316,0)</f>
        <v>0</v>
      </c>
      <c r="BJ316" s="172" t="s">
        <v>16</v>
      </c>
      <c r="BK316" s="259">
        <f>ROUND(L316*K316,2)</f>
        <v>0</v>
      </c>
      <c r="BL316" s="172" t="s">
        <v>132</v>
      </c>
      <c r="BM316" s="172" t="s">
        <v>5971</v>
      </c>
    </row>
    <row r="317" spans="2:65" s="182" customFormat="1" ht="38.25" customHeight="1">
      <c r="B317" s="183"/>
      <c r="C317" s="151" t="s">
        <v>1030</v>
      </c>
      <c r="D317" s="151" t="s">
        <v>118</v>
      </c>
      <c r="E317" s="152" t="s">
        <v>5972</v>
      </c>
      <c r="F317" s="341" t="s">
        <v>780</v>
      </c>
      <c r="G317" s="341"/>
      <c r="H317" s="341"/>
      <c r="I317" s="341"/>
      <c r="J317" s="153" t="s">
        <v>238</v>
      </c>
      <c r="K317" s="154">
        <v>1</v>
      </c>
      <c r="L317" s="342"/>
      <c r="M317" s="342"/>
      <c r="N317" s="343">
        <f t="shared" si="3"/>
        <v>0</v>
      </c>
      <c r="O317" s="343"/>
      <c r="P317" s="343"/>
      <c r="Q317" s="343"/>
      <c r="R317" s="186"/>
      <c r="T317" s="254" t="s">
        <v>5</v>
      </c>
      <c r="U317" s="255" t="s">
        <v>36</v>
      </c>
      <c r="V317" s="256"/>
      <c r="W317" s="257">
        <f>V317*K317</f>
        <v>0</v>
      </c>
      <c r="X317" s="257">
        <v>0.0001941</v>
      </c>
      <c r="Y317" s="257">
        <f>X317*K317</f>
        <v>0.0001941</v>
      </c>
      <c r="Z317" s="257">
        <v>0</v>
      </c>
      <c r="AA317" s="258">
        <f>Z317*K317</f>
        <v>0</v>
      </c>
      <c r="AR317" s="172" t="s">
        <v>132</v>
      </c>
      <c r="AT317" s="172" t="s">
        <v>118</v>
      </c>
      <c r="AU317" s="172" t="s">
        <v>93</v>
      </c>
      <c r="AY317" s="172" t="s">
        <v>117</v>
      </c>
      <c r="BE317" s="259">
        <f>IF(U317="základní",N317,0)</f>
        <v>0</v>
      </c>
      <c r="BF317" s="259">
        <f>IF(U317="snížená",N317,0)</f>
        <v>0</v>
      </c>
      <c r="BG317" s="259">
        <f>IF(U317="zákl. přenesená",N317,0)</f>
        <v>0</v>
      </c>
      <c r="BH317" s="259">
        <f>IF(U317="sníž. přenesená",N317,0)</f>
        <v>0</v>
      </c>
      <c r="BI317" s="259">
        <f>IF(U317="nulová",N317,0)</f>
        <v>0</v>
      </c>
      <c r="BJ317" s="172" t="s">
        <v>16</v>
      </c>
      <c r="BK317" s="259">
        <f>ROUND(L317*K317,2)</f>
        <v>0</v>
      </c>
      <c r="BL317" s="172" t="s">
        <v>132</v>
      </c>
      <c r="BM317" s="172" t="s">
        <v>5973</v>
      </c>
    </row>
    <row r="318" spans="2:65" s="182" customFormat="1" ht="38.25" customHeight="1">
      <c r="B318" s="183"/>
      <c r="C318" s="151" t="s">
        <v>1034</v>
      </c>
      <c r="D318" s="151" t="s">
        <v>118</v>
      </c>
      <c r="E318" s="152" t="s">
        <v>5974</v>
      </c>
      <c r="F318" s="341" t="s">
        <v>784</v>
      </c>
      <c r="G318" s="341"/>
      <c r="H318" s="341"/>
      <c r="I318" s="341"/>
      <c r="J318" s="153" t="s">
        <v>238</v>
      </c>
      <c r="K318" s="154">
        <v>1</v>
      </c>
      <c r="L318" s="342"/>
      <c r="M318" s="342"/>
      <c r="N318" s="343">
        <f t="shared" si="3"/>
        <v>0</v>
      </c>
      <c r="O318" s="343"/>
      <c r="P318" s="343"/>
      <c r="Q318" s="343"/>
      <c r="R318" s="186"/>
      <c r="T318" s="254" t="s">
        <v>5</v>
      </c>
      <c r="U318" s="255" t="s">
        <v>36</v>
      </c>
      <c r="V318" s="256"/>
      <c r="W318" s="257">
        <f>V318*K318</f>
        <v>0</v>
      </c>
      <c r="X318" s="257">
        <v>0.00023604</v>
      </c>
      <c r="Y318" s="257">
        <f>X318*K318</f>
        <v>0.00023604</v>
      </c>
      <c r="Z318" s="257">
        <v>0</v>
      </c>
      <c r="AA318" s="258">
        <f>Z318*K318</f>
        <v>0</v>
      </c>
      <c r="AR318" s="172" t="s">
        <v>132</v>
      </c>
      <c r="AT318" s="172" t="s">
        <v>118</v>
      </c>
      <c r="AU318" s="172" t="s">
        <v>93</v>
      </c>
      <c r="AY318" s="172" t="s">
        <v>117</v>
      </c>
      <c r="BE318" s="259">
        <f>IF(U318="základní",N318,0)</f>
        <v>0</v>
      </c>
      <c r="BF318" s="259">
        <f>IF(U318="snížená",N318,0)</f>
        <v>0</v>
      </c>
      <c r="BG318" s="259">
        <f>IF(U318="zákl. přenesená",N318,0)</f>
        <v>0</v>
      </c>
      <c r="BH318" s="259">
        <f>IF(U318="sníž. přenesená",N318,0)</f>
        <v>0</v>
      </c>
      <c r="BI318" s="259">
        <f>IF(U318="nulová",N318,0)</f>
        <v>0</v>
      </c>
      <c r="BJ318" s="172" t="s">
        <v>16</v>
      </c>
      <c r="BK318" s="259">
        <f>ROUND(L318*K318,2)</f>
        <v>0</v>
      </c>
      <c r="BL318" s="172" t="s">
        <v>132</v>
      </c>
      <c r="BM318" s="172" t="s">
        <v>5975</v>
      </c>
    </row>
    <row r="319" spans="2:65" s="182" customFormat="1" ht="38.25" customHeight="1">
      <c r="B319" s="183"/>
      <c r="C319" s="151" t="s">
        <v>1038</v>
      </c>
      <c r="D319" s="151" t="s">
        <v>118</v>
      </c>
      <c r="E319" s="152" t="s">
        <v>5976</v>
      </c>
      <c r="F319" s="341" t="s">
        <v>788</v>
      </c>
      <c r="G319" s="341"/>
      <c r="H319" s="341"/>
      <c r="I319" s="341"/>
      <c r="J319" s="153" t="s">
        <v>238</v>
      </c>
      <c r="K319" s="154">
        <v>1</v>
      </c>
      <c r="L319" s="342"/>
      <c r="M319" s="342"/>
      <c r="N319" s="343">
        <f t="shared" si="3"/>
        <v>0</v>
      </c>
      <c r="O319" s="343"/>
      <c r="P319" s="343"/>
      <c r="Q319" s="343"/>
      <c r="R319" s="186"/>
      <c r="T319" s="254" t="s">
        <v>5</v>
      </c>
      <c r="U319" s="255" t="s">
        <v>36</v>
      </c>
      <c r="V319" s="256"/>
      <c r="W319" s="257">
        <f>V319*K319</f>
        <v>0</v>
      </c>
      <c r="X319" s="257">
        <v>0.00030896</v>
      </c>
      <c r="Y319" s="257">
        <f>X319*K319</f>
        <v>0.00030896</v>
      </c>
      <c r="Z319" s="257">
        <v>0</v>
      </c>
      <c r="AA319" s="258">
        <f>Z319*K319</f>
        <v>0</v>
      </c>
      <c r="AR319" s="172" t="s">
        <v>132</v>
      </c>
      <c r="AT319" s="172" t="s">
        <v>118</v>
      </c>
      <c r="AU319" s="172" t="s">
        <v>93</v>
      </c>
      <c r="AY319" s="172" t="s">
        <v>117</v>
      </c>
      <c r="BE319" s="259">
        <f>IF(U319="základní",N319,0)</f>
        <v>0</v>
      </c>
      <c r="BF319" s="259">
        <f>IF(U319="snížená",N319,0)</f>
        <v>0</v>
      </c>
      <c r="BG319" s="259">
        <f>IF(U319="zákl. přenesená",N319,0)</f>
        <v>0</v>
      </c>
      <c r="BH319" s="259">
        <f>IF(U319="sníž. přenesená",N319,0)</f>
        <v>0</v>
      </c>
      <c r="BI319" s="259">
        <f>IF(U319="nulová",N319,0)</f>
        <v>0</v>
      </c>
      <c r="BJ319" s="172" t="s">
        <v>16</v>
      </c>
      <c r="BK319" s="259">
        <f>ROUND(L319*K319,2)</f>
        <v>0</v>
      </c>
      <c r="BL319" s="172" t="s">
        <v>132</v>
      </c>
      <c r="BM319" s="172" t="s">
        <v>5977</v>
      </c>
    </row>
    <row r="320" spans="2:65" s="182" customFormat="1" ht="38.25" customHeight="1">
      <c r="B320" s="183"/>
      <c r="C320" s="151" t="s">
        <v>1042</v>
      </c>
      <c r="D320" s="151" t="s">
        <v>118</v>
      </c>
      <c r="E320" s="152" t="s">
        <v>5978</v>
      </c>
      <c r="F320" s="341" t="s">
        <v>792</v>
      </c>
      <c r="G320" s="341"/>
      <c r="H320" s="341"/>
      <c r="I320" s="341"/>
      <c r="J320" s="153" t="s">
        <v>238</v>
      </c>
      <c r="K320" s="154">
        <v>1</v>
      </c>
      <c r="L320" s="342"/>
      <c r="M320" s="342"/>
      <c r="N320" s="343">
        <f t="shared" si="3"/>
        <v>0</v>
      </c>
      <c r="O320" s="343"/>
      <c r="P320" s="343"/>
      <c r="Q320" s="343"/>
      <c r="R320" s="186"/>
      <c r="T320" s="254" t="s">
        <v>5</v>
      </c>
      <c r="U320" s="255" t="s">
        <v>36</v>
      </c>
      <c r="V320" s="256"/>
      <c r="W320" s="257">
        <f>V320*K320</f>
        <v>0</v>
      </c>
      <c r="X320" s="257">
        <v>0.00032182</v>
      </c>
      <c r="Y320" s="257">
        <f>X320*K320</f>
        <v>0.00032182</v>
      </c>
      <c r="Z320" s="257">
        <v>0</v>
      </c>
      <c r="AA320" s="258">
        <f>Z320*K320</f>
        <v>0</v>
      </c>
      <c r="AR320" s="172" t="s">
        <v>132</v>
      </c>
      <c r="AT320" s="172" t="s">
        <v>118</v>
      </c>
      <c r="AU320" s="172" t="s">
        <v>93</v>
      </c>
      <c r="AY320" s="172" t="s">
        <v>117</v>
      </c>
      <c r="BE320" s="259">
        <f>IF(U320="základní",N320,0)</f>
        <v>0</v>
      </c>
      <c r="BF320" s="259">
        <f>IF(U320="snížená",N320,0)</f>
        <v>0</v>
      </c>
      <c r="BG320" s="259">
        <f>IF(U320="zákl. přenesená",N320,0)</f>
        <v>0</v>
      </c>
      <c r="BH320" s="259">
        <f>IF(U320="sníž. přenesená",N320,0)</f>
        <v>0</v>
      </c>
      <c r="BI320" s="259">
        <f>IF(U320="nulová",N320,0)</f>
        <v>0</v>
      </c>
      <c r="BJ320" s="172" t="s">
        <v>16</v>
      </c>
      <c r="BK320" s="259">
        <f>ROUND(L320*K320,2)</f>
        <v>0</v>
      </c>
      <c r="BL320" s="172" t="s">
        <v>132</v>
      </c>
      <c r="BM320" s="172" t="s">
        <v>5979</v>
      </c>
    </row>
    <row r="321" spans="2:65" s="182" customFormat="1" ht="38.25" customHeight="1">
      <c r="B321" s="183"/>
      <c r="C321" s="151" t="s">
        <v>1046</v>
      </c>
      <c r="D321" s="151" t="s">
        <v>118</v>
      </c>
      <c r="E321" s="152" t="s">
        <v>5980</v>
      </c>
      <c r="F321" s="341" t="s">
        <v>796</v>
      </c>
      <c r="G321" s="341"/>
      <c r="H321" s="341"/>
      <c r="I321" s="341"/>
      <c r="J321" s="153" t="s">
        <v>238</v>
      </c>
      <c r="K321" s="154">
        <v>1</v>
      </c>
      <c r="L321" s="342"/>
      <c r="M321" s="342"/>
      <c r="N321" s="343">
        <f t="shared" si="3"/>
        <v>0</v>
      </c>
      <c r="O321" s="343"/>
      <c r="P321" s="343"/>
      <c r="Q321" s="343"/>
      <c r="R321" s="186"/>
      <c r="T321" s="254" t="s">
        <v>5</v>
      </c>
      <c r="U321" s="255" t="s">
        <v>36</v>
      </c>
      <c r="V321" s="256"/>
      <c r="W321" s="257">
        <f>V321*K321</f>
        <v>0</v>
      </c>
      <c r="X321" s="257">
        <v>0.00019656</v>
      </c>
      <c r="Y321" s="257">
        <f>X321*K321</f>
        <v>0.00019656</v>
      </c>
      <c r="Z321" s="257">
        <v>0</v>
      </c>
      <c r="AA321" s="258">
        <f>Z321*K321</f>
        <v>0</v>
      </c>
      <c r="AR321" s="172" t="s">
        <v>132</v>
      </c>
      <c r="AT321" s="172" t="s">
        <v>118</v>
      </c>
      <c r="AU321" s="172" t="s">
        <v>93</v>
      </c>
      <c r="AY321" s="172" t="s">
        <v>117</v>
      </c>
      <c r="BE321" s="259">
        <f>IF(U321="základní",N321,0)</f>
        <v>0</v>
      </c>
      <c r="BF321" s="259">
        <f>IF(U321="snížená",N321,0)</f>
        <v>0</v>
      </c>
      <c r="BG321" s="259">
        <f>IF(U321="zákl. přenesená",N321,0)</f>
        <v>0</v>
      </c>
      <c r="BH321" s="259">
        <f>IF(U321="sníž. přenesená",N321,0)</f>
        <v>0</v>
      </c>
      <c r="BI321" s="259">
        <f>IF(U321="nulová",N321,0)</f>
        <v>0</v>
      </c>
      <c r="BJ321" s="172" t="s">
        <v>16</v>
      </c>
      <c r="BK321" s="259">
        <f>ROUND(L321*K321,2)</f>
        <v>0</v>
      </c>
      <c r="BL321" s="172" t="s">
        <v>132</v>
      </c>
      <c r="BM321" s="172" t="s">
        <v>5981</v>
      </c>
    </row>
    <row r="322" spans="2:65" s="182" customFormat="1" ht="38.25" customHeight="1">
      <c r="B322" s="183"/>
      <c r="C322" s="151" t="s">
        <v>1051</v>
      </c>
      <c r="D322" s="151" t="s">
        <v>118</v>
      </c>
      <c r="E322" s="152" t="s">
        <v>5982</v>
      </c>
      <c r="F322" s="341" t="s">
        <v>800</v>
      </c>
      <c r="G322" s="341"/>
      <c r="H322" s="341"/>
      <c r="I322" s="341"/>
      <c r="J322" s="153" t="s">
        <v>238</v>
      </c>
      <c r="K322" s="154">
        <v>1</v>
      </c>
      <c r="L322" s="342"/>
      <c r="M322" s="342"/>
      <c r="N322" s="343">
        <f aca="true" t="shared" si="4" ref="N322:N330">ROUND(L322*K322,2)</f>
        <v>0</v>
      </c>
      <c r="O322" s="343"/>
      <c r="P322" s="343"/>
      <c r="Q322" s="343"/>
      <c r="R322" s="186"/>
      <c r="T322" s="254" t="s">
        <v>5</v>
      </c>
      <c r="U322" s="255" t="s">
        <v>36</v>
      </c>
      <c r="V322" s="256"/>
      <c r="W322" s="257">
        <f>V322*K322</f>
        <v>0</v>
      </c>
      <c r="X322" s="257">
        <v>0.00024078</v>
      </c>
      <c r="Y322" s="257">
        <f>X322*K322</f>
        <v>0.00024078</v>
      </c>
      <c r="Z322" s="257">
        <v>0</v>
      </c>
      <c r="AA322" s="258">
        <f>Z322*K322</f>
        <v>0</v>
      </c>
      <c r="AR322" s="172" t="s">
        <v>132</v>
      </c>
      <c r="AT322" s="172" t="s">
        <v>118</v>
      </c>
      <c r="AU322" s="172" t="s">
        <v>93</v>
      </c>
      <c r="AY322" s="172" t="s">
        <v>117</v>
      </c>
      <c r="BE322" s="259">
        <f>IF(U322="základní",N322,0)</f>
        <v>0</v>
      </c>
      <c r="BF322" s="259">
        <f>IF(U322="snížená",N322,0)</f>
        <v>0</v>
      </c>
      <c r="BG322" s="259">
        <f>IF(U322="zákl. přenesená",N322,0)</f>
        <v>0</v>
      </c>
      <c r="BH322" s="259">
        <f>IF(U322="sníž. přenesená",N322,0)</f>
        <v>0</v>
      </c>
      <c r="BI322" s="259">
        <f>IF(U322="nulová",N322,0)</f>
        <v>0</v>
      </c>
      <c r="BJ322" s="172" t="s">
        <v>16</v>
      </c>
      <c r="BK322" s="259">
        <f>ROUND(L322*K322,2)</f>
        <v>0</v>
      </c>
      <c r="BL322" s="172" t="s">
        <v>132</v>
      </c>
      <c r="BM322" s="172" t="s">
        <v>5983</v>
      </c>
    </row>
    <row r="323" spans="2:65" s="182" customFormat="1" ht="38.25" customHeight="1">
      <c r="B323" s="183"/>
      <c r="C323" s="151" t="s">
        <v>1055</v>
      </c>
      <c r="D323" s="151" t="s">
        <v>118</v>
      </c>
      <c r="E323" s="152" t="s">
        <v>5984</v>
      </c>
      <c r="F323" s="341" t="s">
        <v>804</v>
      </c>
      <c r="G323" s="341"/>
      <c r="H323" s="341"/>
      <c r="I323" s="341"/>
      <c r="J323" s="153" t="s">
        <v>238</v>
      </c>
      <c r="K323" s="154">
        <v>1</v>
      </c>
      <c r="L323" s="342"/>
      <c r="M323" s="342"/>
      <c r="N323" s="343">
        <f t="shared" si="4"/>
        <v>0</v>
      </c>
      <c r="O323" s="343"/>
      <c r="P323" s="343"/>
      <c r="Q323" s="343"/>
      <c r="R323" s="186"/>
      <c r="T323" s="254" t="s">
        <v>5</v>
      </c>
      <c r="U323" s="255" t="s">
        <v>36</v>
      </c>
      <c r="V323" s="256"/>
      <c r="W323" s="257">
        <f>V323*K323</f>
        <v>0</v>
      </c>
      <c r="X323" s="257">
        <v>0.00027328</v>
      </c>
      <c r="Y323" s="257">
        <f>X323*K323</f>
        <v>0.00027328</v>
      </c>
      <c r="Z323" s="257">
        <v>0</v>
      </c>
      <c r="AA323" s="258">
        <f>Z323*K323</f>
        <v>0</v>
      </c>
      <c r="AR323" s="172" t="s">
        <v>132</v>
      </c>
      <c r="AT323" s="172" t="s">
        <v>118</v>
      </c>
      <c r="AU323" s="172" t="s">
        <v>93</v>
      </c>
      <c r="AY323" s="172" t="s">
        <v>117</v>
      </c>
      <c r="BE323" s="259">
        <f>IF(U323="základní",N323,0)</f>
        <v>0</v>
      </c>
      <c r="BF323" s="259">
        <f>IF(U323="snížená",N323,0)</f>
        <v>0</v>
      </c>
      <c r="BG323" s="259">
        <f>IF(U323="zákl. přenesená",N323,0)</f>
        <v>0</v>
      </c>
      <c r="BH323" s="259">
        <f>IF(U323="sníž. přenesená",N323,0)</f>
        <v>0</v>
      </c>
      <c r="BI323" s="259">
        <f>IF(U323="nulová",N323,0)</f>
        <v>0</v>
      </c>
      <c r="BJ323" s="172" t="s">
        <v>16</v>
      </c>
      <c r="BK323" s="259">
        <f>ROUND(L323*K323,2)</f>
        <v>0</v>
      </c>
      <c r="BL323" s="172" t="s">
        <v>132</v>
      </c>
      <c r="BM323" s="172" t="s">
        <v>5985</v>
      </c>
    </row>
    <row r="324" spans="2:65" s="182" customFormat="1" ht="38.25" customHeight="1">
      <c r="B324" s="183"/>
      <c r="C324" s="151" t="s">
        <v>1059</v>
      </c>
      <c r="D324" s="151" t="s">
        <v>118</v>
      </c>
      <c r="E324" s="152" t="s">
        <v>5986</v>
      </c>
      <c r="F324" s="341" t="s">
        <v>808</v>
      </c>
      <c r="G324" s="341"/>
      <c r="H324" s="341"/>
      <c r="I324" s="341"/>
      <c r="J324" s="153" t="s">
        <v>238</v>
      </c>
      <c r="K324" s="154">
        <v>1</v>
      </c>
      <c r="L324" s="342"/>
      <c r="M324" s="342"/>
      <c r="N324" s="343">
        <f t="shared" si="4"/>
        <v>0</v>
      </c>
      <c r="O324" s="343"/>
      <c r="P324" s="343"/>
      <c r="Q324" s="343"/>
      <c r="R324" s="186"/>
      <c r="T324" s="254" t="s">
        <v>5</v>
      </c>
      <c r="U324" s="255" t="s">
        <v>36</v>
      </c>
      <c r="V324" s="256"/>
      <c r="W324" s="257">
        <f>V324*K324</f>
        <v>0</v>
      </c>
      <c r="X324" s="257">
        <v>0.00033828</v>
      </c>
      <c r="Y324" s="257">
        <f>X324*K324</f>
        <v>0.00033828</v>
      </c>
      <c r="Z324" s="257">
        <v>0</v>
      </c>
      <c r="AA324" s="258">
        <f>Z324*K324</f>
        <v>0</v>
      </c>
      <c r="AR324" s="172" t="s">
        <v>132</v>
      </c>
      <c r="AT324" s="172" t="s">
        <v>118</v>
      </c>
      <c r="AU324" s="172" t="s">
        <v>93</v>
      </c>
      <c r="AY324" s="172" t="s">
        <v>117</v>
      </c>
      <c r="BE324" s="259">
        <f>IF(U324="základní",N324,0)</f>
        <v>0</v>
      </c>
      <c r="BF324" s="259">
        <f>IF(U324="snížená",N324,0)</f>
        <v>0</v>
      </c>
      <c r="BG324" s="259">
        <f>IF(U324="zákl. přenesená",N324,0)</f>
        <v>0</v>
      </c>
      <c r="BH324" s="259">
        <f>IF(U324="sníž. přenesená",N324,0)</f>
        <v>0</v>
      </c>
      <c r="BI324" s="259">
        <f>IF(U324="nulová",N324,0)</f>
        <v>0</v>
      </c>
      <c r="BJ324" s="172" t="s">
        <v>16</v>
      </c>
      <c r="BK324" s="259">
        <f>ROUND(L324*K324,2)</f>
        <v>0</v>
      </c>
      <c r="BL324" s="172" t="s">
        <v>132</v>
      </c>
      <c r="BM324" s="172" t="s">
        <v>5987</v>
      </c>
    </row>
    <row r="325" spans="2:65" s="182" customFormat="1" ht="38.25" customHeight="1">
      <c r="B325" s="183"/>
      <c r="C325" s="151" t="s">
        <v>1063</v>
      </c>
      <c r="D325" s="151" t="s">
        <v>118</v>
      </c>
      <c r="E325" s="152" t="s">
        <v>5988</v>
      </c>
      <c r="F325" s="341" t="s">
        <v>812</v>
      </c>
      <c r="G325" s="341"/>
      <c r="H325" s="341"/>
      <c r="I325" s="341"/>
      <c r="J325" s="153" t="s">
        <v>238</v>
      </c>
      <c r="K325" s="154">
        <v>1</v>
      </c>
      <c r="L325" s="342"/>
      <c r="M325" s="342"/>
      <c r="N325" s="343">
        <f t="shared" si="4"/>
        <v>0</v>
      </c>
      <c r="O325" s="343"/>
      <c r="P325" s="343"/>
      <c r="Q325" s="343"/>
      <c r="R325" s="186"/>
      <c r="T325" s="254" t="s">
        <v>5</v>
      </c>
      <c r="U325" s="255" t="s">
        <v>36</v>
      </c>
      <c r="V325" s="256"/>
      <c r="W325" s="257">
        <f>V325*K325</f>
        <v>0</v>
      </c>
      <c r="X325" s="257">
        <v>0.00043616</v>
      </c>
      <c r="Y325" s="257">
        <f>X325*K325</f>
        <v>0.00043616</v>
      </c>
      <c r="Z325" s="257">
        <v>0</v>
      </c>
      <c r="AA325" s="258">
        <f>Z325*K325</f>
        <v>0</v>
      </c>
      <c r="AR325" s="172" t="s">
        <v>132</v>
      </c>
      <c r="AT325" s="172" t="s">
        <v>118</v>
      </c>
      <c r="AU325" s="172" t="s">
        <v>93</v>
      </c>
      <c r="AY325" s="172" t="s">
        <v>117</v>
      </c>
      <c r="BE325" s="259">
        <f>IF(U325="základní",N325,0)</f>
        <v>0</v>
      </c>
      <c r="BF325" s="259">
        <f>IF(U325="snížená",N325,0)</f>
        <v>0</v>
      </c>
      <c r="BG325" s="259">
        <f>IF(U325="zákl. přenesená",N325,0)</f>
        <v>0</v>
      </c>
      <c r="BH325" s="259">
        <f>IF(U325="sníž. přenesená",N325,0)</f>
        <v>0</v>
      </c>
      <c r="BI325" s="259">
        <f>IF(U325="nulová",N325,0)</f>
        <v>0</v>
      </c>
      <c r="BJ325" s="172" t="s">
        <v>16</v>
      </c>
      <c r="BK325" s="259">
        <f>ROUND(L325*K325,2)</f>
        <v>0</v>
      </c>
      <c r="BL325" s="172" t="s">
        <v>132</v>
      </c>
      <c r="BM325" s="172" t="s">
        <v>5989</v>
      </c>
    </row>
    <row r="326" spans="2:65" s="182" customFormat="1" ht="38.25" customHeight="1">
      <c r="B326" s="183"/>
      <c r="C326" s="151" t="s">
        <v>1067</v>
      </c>
      <c r="D326" s="151" t="s">
        <v>118</v>
      </c>
      <c r="E326" s="152" t="s">
        <v>5990</v>
      </c>
      <c r="F326" s="341" t="s">
        <v>816</v>
      </c>
      <c r="G326" s="341"/>
      <c r="H326" s="341"/>
      <c r="I326" s="341"/>
      <c r="J326" s="153" t="s">
        <v>238</v>
      </c>
      <c r="K326" s="154">
        <v>1</v>
      </c>
      <c r="L326" s="342"/>
      <c r="M326" s="342"/>
      <c r="N326" s="343">
        <f t="shared" si="4"/>
        <v>0</v>
      </c>
      <c r="O326" s="343"/>
      <c r="P326" s="343"/>
      <c r="Q326" s="343"/>
      <c r="R326" s="186"/>
      <c r="T326" s="254" t="s">
        <v>5</v>
      </c>
      <c r="U326" s="255" t="s">
        <v>36</v>
      </c>
      <c r="V326" s="256"/>
      <c r="W326" s="257">
        <f>V326*K326</f>
        <v>0</v>
      </c>
      <c r="X326" s="257">
        <v>0.0004653</v>
      </c>
      <c r="Y326" s="257">
        <f>X326*K326</f>
        <v>0.0004653</v>
      </c>
      <c r="Z326" s="257">
        <v>0</v>
      </c>
      <c r="AA326" s="258">
        <f>Z326*K326</f>
        <v>0</v>
      </c>
      <c r="AR326" s="172" t="s">
        <v>132</v>
      </c>
      <c r="AT326" s="172" t="s">
        <v>118</v>
      </c>
      <c r="AU326" s="172" t="s">
        <v>93</v>
      </c>
      <c r="AY326" s="172" t="s">
        <v>117</v>
      </c>
      <c r="BE326" s="259">
        <f>IF(U326="základní",N326,0)</f>
        <v>0</v>
      </c>
      <c r="BF326" s="259">
        <f>IF(U326="snížená",N326,0)</f>
        <v>0</v>
      </c>
      <c r="BG326" s="259">
        <f>IF(U326="zákl. přenesená",N326,0)</f>
        <v>0</v>
      </c>
      <c r="BH326" s="259">
        <f>IF(U326="sníž. přenesená",N326,0)</f>
        <v>0</v>
      </c>
      <c r="BI326" s="259">
        <f>IF(U326="nulová",N326,0)</f>
        <v>0</v>
      </c>
      <c r="BJ326" s="172" t="s">
        <v>16</v>
      </c>
      <c r="BK326" s="259">
        <f>ROUND(L326*K326,2)</f>
        <v>0</v>
      </c>
      <c r="BL326" s="172" t="s">
        <v>132</v>
      </c>
      <c r="BM326" s="172" t="s">
        <v>5991</v>
      </c>
    </row>
    <row r="327" spans="2:65" s="182" customFormat="1" ht="25.5" customHeight="1">
      <c r="B327" s="183"/>
      <c r="C327" s="151" t="s">
        <v>1071</v>
      </c>
      <c r="D327" s="151" t="s">
        <v>118</v>
      </c>
      <c r="E327" s="152" t="s">
        <v>5992</v>
      </c>
      <c r="F327" s="341" t="s">
        <v>5993</v>
      </c>
      <c r="G327" s="341"/>
      <c r="H327" s="341"/>
      <c r="I327" s="341"/>
      <c r="J327" s="153" t="s">
        <v>124</v>
      </c>
      <c r="K327" s="154">
        <v>1</v>
      </c>
      <c r="L327" s="342"/>
      <c r="M327" s="342"/>
      <c r="N327" s="343">
        <f t="shared" si="4"/>
        <v>0</v>
      </c>
      <c r="O327" s="343"/>
      <c r="P327" s="343"/>
      <c r="Q327" s="343"/>
      <c r="R327" s="186"/>
      <c r="T327" s="254" t="s">
        <v>5</v>
      </c>
      <c r="U327" s="255" t="s">
        <v>36</v>
      </c>
      <c r="V327" s="256"/>
      <c r="W327" s="257">
        <f>V327*K327</f>
        <v>0</v>
      </c>
      <c r="X327" s="257">
        <v>0</v>
      </c>
      <c r="Y327" s="257">
        <f>X327*K327</f>
        <v>0</v>
      </c>
      <c r="Z327" s="257">
        <v>0</v>
      </c>
      <c r="AA327" s="258">
        <f>Z327*K327</f>
        <v>0</v>
      </c>
      <c r="AR327" s="172" t="s">
        <v>132</v>
      </c>
      <c r="AT327" s="172" t="s">
        <v>118</v>
      </c>
      <c r="AU327" s="172" t="s">
        <v>93</v>
      </c>
      <c r="AY327" s="172" t="s">
        <v>117</v>
      </c>
      <c r="BE327" s="259">
        <f>IF(U327="základní",N327,0)</f>
        <v>0</v>
      </c>
      <c r="BF327" s="259">
        <f>IF(U327="snížená",N327,0)</f>
        <v>0</v>
      </c>
      <c r="BG327" s="259">
        <f>IF(U327="zákl. přenesená",N327,0)</f>
        <v>0</v>
      </c>
      <c r="BH327" s="259">
        <f>IF(U327="sníž. přenesená",N327,0)</f>
        <v>0</v>
      </c>
      <c r="BI327" s="259">
        <f>IF(U327="nulová",N327,0)</f>
        <v>0</v>
      </c>
      <c r="BJ327" s="172" t="s">
        <v>16</v>
      </c>
      <c r="BK327" s="259">
        <f>ROUND(L327*K327,2)</f>
        <v>0</v>
      </c>
      <c r="BL327" s="172" t="s">
        <v>132</v>
      </c>
      <c r="BM327" s="172" t="s">
        <v>5994</v>
      </c>
    </row>
    <row r="328" spans="2:65" s="182" customFormat="1" ht="25.5" customHeight="1">
      <c r="B328" s="183"/>
      <c r="C328" s="151" t="s">
        <v>1075</v>
      </c>
      <c r="D328" s="151" t="s">
        <v>118</v>
      </c>
      <c r="E328" s="152" t="s">
        <v>5995</v>
      </c>
      <c r="F328" s="341" t="s">
        <v>5996</v>
      </c>
      <c r="G328" s="341"/>
      <c r="H328" s="341"/>
      <c r="I328" s="341"/>
      <c r="J328" s="153" t="s">
        <v>124</v>
      </c>
      <c r="K328" s="154">
        <v>1</v>
      </c>
      <c r="L328" s="342"/>
      <c r="M328" s="342"/>
      <c r="N328" s="343">
        <f t="shared" si="4"/>
        <v>0</v>
      </c>
      <c r="O328" s="343"/>
      <c r="P328" s="343"/>
      <c r="Q328" s="343"/>
      <c r="R328" s="186"/>
      <c r="T328" s="254" t="s">
        <v>5</v>
      </c>
      <c r="U328" s="255" t="s">
        <v>36</v>
      </c>
      <c r="V328" s="256"/>
      <c r="W328" s="257">
        <f>V328*K328</f>
        <v>0</v>
      </c>
      <c r="X328" s="257">
        <v>0</v>
      </c>
      <c r="Y328" s="257">
        <f>X328*K328</f>
        <v>0</v>
      </c>
      <c r="Z328" s="257">
        <v>0</v>
      </c>
      <c r="AA328" s="258">
        <f>Z328*K328</f>
        <v>0</v>
      </c>
      <c r="AR328" s="172" t="s">
        <v>132</v>
      </c>
      <c r="AT328" s="172" t="s">
        <v>118</v>
      </c>
      <c r="AU328" s="172" t="s">
        <v>93</v>
      </c>
      <c r="AY328" s="172" t="s">
        <v>117</v>
      </c>
      <c r="BE328" s="259">
        <f>IF(U328="základní",N328,0)</f>
        <v>0</v>
      </c>
      <c r="BF328" s="259">
        <f>IF(U328="snížená",N328,0)</f>
        <v>0</v>
      </c>
      <c r="BG328" s="259">
        <f>IF(U328="zákl. přenesená",N328,0)</f>
        <v>0</v>
      </c>
      <c r="BH328" s="259">
        <f>IF(U328="sníž. přenesená",N328,0)</f>
        <v>0</v>
      </c>
      <c r="BI328" s="259">
        <f>IF(U328="nulová",N328,0)</f>
        <v>0</v>
      </c>
      <c r="BJ328" s="172" t="s">
        <v>16</v>
      </c>
      <c r="BK328" s="259">
        <f>ROUND(L328*K328,2)</f>
        <v>0</v>
      </c>
      <c r="BL328" s="172" t="s">
        <v>132</v>
      </c>
      <c r="BM328" s="172" t="s">
        <v>5997</v>
      </c>
    </row>
    <row r="329" spans="2:65" s="182" customFormat="1" ht="25.5" customHeight="1">
      <c r="B329" s="183"/>
      <c r="C329" s="151" t="s">
        <v>1079</v>
      </c>
      <c r="D329" s="151" t="s">
        <v>118</v>
      </c>
      <c r="E329" s="152" t="s">
        <v>5998</v>
      </c>
      <c r="F329" s="341" t="s">
        <v>5999</v>
      </c>
      <c r="G329" s="341"/>
      <c r="H329" s="341"/>
      <c r="I329" s="341"/>
      <c r="J329" s="153" t="s">
        <v>124</v>
      </c>
      <c r="K329" s="154">
        <v>1</v>
      </c>
      <c r="L329" s="342"/>
      <c r="M329" s="342"/>
      <c r="N329" s="343">
        <f t="shared" si="4"/>
        <v>0</v>
      </c>
      <c r="O329" s="343"/>
      <c r="P329" s="343"/>
      <c r="Q329" s="343"/>
      <c r="R329" s="186"/>
      <c r="T329" s="254" t="s">
        <v>5</v>
      </c>
      <c r="U329" s="255" t="s">
        <v>36</v>
      </c>
      <c r="V329" s="256"/>
      <c r="W329" s="257">
        <f>V329*K329</f>
        <v>0</v>
      </c>
      <c r="X329" s="257">
        <v>0</v>
      </c>
      <c r="Y329" s="257">
        <f>X329*K329</f>
        <v>0</v>
      </c>
      <c r="Z329" s="257">
        <v>0</v>
      </c>
      <c r="AA329" s="258">
        <f>Z329*K329</f>
        <v>0</v>
      </c>
      <c r="AR329" s="172" t="s">
        <v>132</v>
      </c>
      <c r="AT329" s="172" t="s">
        <v>118</v>
      </c>
      <c r="AU329" s="172" t="s">
        <v>93</v>
      </c>
      <c r="AY329" s="172" t="s">
        <v>117</v>
      </c>
      <c r="BE329" s="259">
        <f>IF(U329="základní",N329,0)</f>
        <v>0</v>
      </c>
      <c r="BF329" s="259">
        <f>IF(U329="snížená",N329,0)</f>
        <v>0</v>
      </c>
      <c r="BG329" s="259">
        <f>IF(U329="zákl. přenesená",N329,0)</f>
        <v>0</v>
      </c>
      <c r="BH329" s="259">
        <f>IF(U329="sníž. přenesená",N329,0)</f>
        <v>0</v>
      </c>
      <c r="BI329" s="259">
        <f>IF(U329="nulová",N329,0)</f>
        <v>0</v>
      </c>
      <c r="BJ329" s="172" t="s">
        <v>16</v>
      </c>
      <c r="BK329" s="259">
        <f>ROUND(L329*K329,2)</f>
        <v>0</v>
      </c>
      <c r="BL329" s="172" t="s">
        <v>132</v>
      </c>
      <c r="BM329" s="172" t="s">
        <v>6000</v>
      </c>
    </row>
    <row r="330" spans="2:65" s="182" customFormat="1" ht="25.5" customHeight="1">
      <c r="B330" s="183"/>
      <c r="C330" s="151" t="s">
        <v>1083</v>
      </c>
      <c r="D330" s="151" t="s">
        <v>118</v>
      </c>
      <c r="E330" s="152" t="s">
        <v>6001</v>
      </c>
      <c r="F330" s="341" t="s">
        <v>6002</v>
      </c>
      <c r="G330" s="341"/>
      <c r="H330" s="341"/>
      <c r="I330" s="341"/>
      <c r="J330" s="153" t="s">
        <v>124</v>
      </c>
      <c r="K330" s="154">
        <v>1</v>
      </c>
      <c r="L330" s="342"/>
      <c r="M330" s="342"/>
      <c r="N330" s="343">
        <f t="shared" si="4"/>
        <v>0</v>
      </c>
      <c r="O330" s="343"/>
      <c r="P330" s="343"/>
      <c r="Q330" s="343"/>
      <c r="R330" s="186"/>
      <c r="T330" s="254" t="s">
        <v>5</v>
      </c>
      <c r="U330" s="255" t="s">
        <v>36</v>
      </c>
      <c r="V330" s="256"/>
      <c r="W330" s="257">
        <f>V330*K330</f>
        <v>0</v>
      </c>
      <c r="X330" s="257">
        <v>0</v>
      </c>
      <c r="Y330" s="257">
        <f>X330*K330</f>
        <v>0</v>
      </c>
      <c r="Z330" s="257">
        <v>0</v>
      </c>
      <c r="AA330" s="258">
        <f>Z330*K330</f>
        <v>0</v>
      </c>
      <c r="AR330" s="172" t="s">
        <v>132</v>
      </c>
      <c r="AT330" s="172" t="s">
        <v>118</v>
      </c>
      <c r="AU330" s="172" t="s">
        <v>93</v>
      </c>
      <c r="AY330" s="172" t="s">
        <v>117</v>
      </c>
      <c r="BE330" s="259">
        <f>IF(U330="základní",N330,0)</f>
        <v>0</v>
      </c>
      <c r="BF330" s="259">
        <f>IF(U330="snížená",N330,0)</f>
        <v>0</v>
      </c>
      <c r="BG330" s="259">
        <f>IF(U330="zákl. přenesená",N330,0)</f>
        <v>0</v>
      </c>
      <c r="BH330" s="259">
        <f>IF(U330="sníž. přenesená",N330,0)</f>
        <v>0</v>
      </c>
      <c r="BI330" s="259">
        <f>IF(U330="nulová",N330,0)</f>
        <v>0</v>
      </c>
      <c r="BJ330" s="172" t="s">
        <v>16</v>
      </c>
      <c r="BK330" s="259">
        <f>ROUND(L330*K330,2)</f>
        <v>0</v>
      </c>
      <c r="BL330" s="172" t="s">
        <v>132</v>
      </c>
      <c r="BM330" s="172" t="s">
        <v>6003</v>
      </c>
    </row>
    <row r="331" spans="2:63" s="246" customFormat="1" ht="29.85" customHeight="1">
      <c r="B331" s="244"/>
      <c r="C331" s="155"/>
      <c r="D331" s="156" t="s">
        <v>5387</v>
      </c>
      <c r="E331" s="156"/>
      <c r="F331" s="156"/>
      <c r="G331" s="156"/>
      <c r="H331" s="156"/>
      <c r="I331" s="156"/>
      <c r="J331" s="156"/>
      <c r="L331" s="274"/>
      <c r="M331" s="274"/>
      <c r="N331" s="358">
        <f>BK331</f>
        <v>0</v>
      </c>
      <c r="O331" s="359"/>
      <c r="P331" s="359"/>
      <c r="Q331" s="359"/>
      <c r="R331" s="245"/>
      <c r="T331" s="247"/>
      <c r="U331" s="155"/>
      <c r="V331" s="248"/>
      <c r="W331" s="249">
        <f>SUM(W332:W363)</f>
        <v>0</v>
      </c>
      <c r="X331" s="155"/>
      <c r="Y331" s="249">
        <f>SUM(Y332:Y363)</f>
        <v>0.07900316500000001</v>
      </c>
      <c r="Z331" s="155"/>
      <c r="AA331" s="250">
        <f>SUM(AA332:AA363)</f>
        <v>0</v>
      </c>
      <c r="AR331" s="251" t="s">
        <v>93</v>
      </c>
      <c r="AT331" s="252" t="s">
        <v>70</v>
      </c>
      <c r="AU331" s="252" t="s">
        <v>16</v>
      </c>
      <c r="AY331" s="251" t="s">
        <v>117</v>
      </c>
      <c r="BK331" s="253">
        <f>SUM(BK332:BK363)</f>
        <v>0</v>
      </c>
    </row>
    <row r="332" spans="2:65" s="182" customFormat="1" ht="25.5" customHeight="1">
      <c r="B332" s="183"/>
      <c r="C332" s="151" t="s">
        <v>1087</v>
      </c>
      <c r="D332" s="151" t="s">
        <v>118</v>
      </c>
      <c r="E332" s="152" t="s">
        <v>6004</v>
      </c>
      <c r="F332" s="341" t="s">
        <v>6005</v>
      </c>
      <c r="G332" s="341"/>
      <c r="H332" s="341"/>
      <c r="I332" s="341"/>
      <c r="J332" s="153" t="s">
        <v>161</v>
      </c>
      <c r="K332" s="154">
        <v>1</v>
      </c>
      <c r="L332" s="342"/>
      <c r="M332" s="342"/>
      <c r="N332" s="343">
        <f aca="true" t="shared" si="5" ref="N332:N363">ROUND(L332*K332,2)</f>
        <v>0</v>
      </c>
      <c r="O332" s="343"/>
      <c r="P332" s="343"/>
      <c r="Q332" s="343"/>
      <c r="R332" s="186"/>
      <c r="T332" s="254" t="s">
        <v>5</v>
      </c>
      <c r="U332" s="255" t="s">
        <v>36</v>
      </c>
      <c r="V332" s="256"/>
      <c r="W332" s="257">
        <f>V332*K332</f>
        <v>0</v>
      </c>
      <c r="X332" s="257">
        <v>0.001671065</v>
      </c>
      <c r="Y332" s="257">
        <f>X332*K332</f>
        <v>0.001671065</v>
      </c>
      <c r="Z332" s="257">
        <v>0</v>
      </c>
      <c r="AA332" s="258">
        <f>Z332*K332</f>
        <v>0</v>
      </c>
      <c r="AR332" s="172" t="s">
        <v>132</v>
      </c>
      <c r="AT332" s="172" t="s">
        <v>118</v>
      </c>
      <c r="AU332" s="172" t="s">
        <v>93</v>
      </c>
      <c r="AY332" s="172" t="s">
        <v>117</v>
      </c>
      <c r="BE332" s="259">
        <f>IF(U332="základní",N332,0)</f>
        <v>0</v>
      </c>
      <c r="BF332" s="259">
        <f>IF(U332="snížená",N332,0)</f>
        <v>0</v>
      </c>
      <c r="BG332" s="259">
        <f>IF(U332="zákl. přenesená",N332,0)</f>
        <v>0</v>
      </c>
      <c r="BH332" s="259">
        <f>IF(U332="sníž. přenesená",N332,0)</f>
        <v>0</v>
      </c>
      <c r="BI332" s="259">
        <f>IF(U332="nulová",N332,0)</f>
        <v>0</v>
      </c>
      <c r="BJ332" s="172" t="s">
        <v>16</v>
      </c>
      <c r="BK332" s="259">
        <f>ROUND(L332*K332,2)</f>
        <v>0</v>
      </c>
      <c r="BL332" s="172" t="s">
        <v>132</v>
      </c>
      <c r="BM332" s="172" t="s">
        <v>6006</v>
      </c>
    </row>
    <row r="333" spans="2:65" s="182" customFormat="1" ht="25.5" customHeight="1">
      <c r="B333" s="183"/>
      <c r="C333" s="151" t="s">
        <v>1091</v>
      </c>
      <c r="D333" s="151" t="s">
        <v>118</v>
      </c>
      <c r="E333" s="152" t="s">
        <v>6007</v>
      </c>
      <c r="F333" s="341" t="s">
        <v>6008</v>
      </c>
      <c r="G333" s="341"/>
      <c r="H333" s="341"/>
      <c r="I333" s="341"/>
      <c r="J333" s="153" t="s">
        <v>161</v>
      </c>
      <c r="K333" s="154">
        <v>1</v>
      </c>
      <c r="L333" s="342"/>
      <c r="M333" s="342"/>
      <c r="N333" s="343">
        <f t="shared" si="5"/>
        <v>0</v>
      </c>
      <c r="O333" s="343"/>
      <c r="P333" s="343"/>
      <c r="Q333" s="343"/>
      <c r="R333" s="186"/>
      <c r="T333" s="254" t="s">
        <v>5</v>
      </c>
      <c r="U333" s="255" t="s">
        <v>36</v>
      </c>
      <c r="V333" s="256"/>
      <c r="W333" s="257">
        <f>V333*K333</f>
        <v>0</v>
      </c>
      <c r="X333" s="257">
        <v>0.002364815</v>
      </c>
      <c r="Y333" s="257">
        <f>X333*K333</f>
        <v>0.002364815</v>
      </c>
      <c r="Z333" s="257">
        <v>0</v>
      </c>
      <c r="AA333" s="258">
        <f>Z333*K333</f>
        <v>0</v>
      </c>
      <c r="AR333" s="172" t="s">
        <v>132</v>
      </c>
      <c r="AT333" s="172" t="s">
        <v>118</v>
      </c>
      <c r="AU333" s="172" t="s">
        <v>93</v>
      </c>
      <c r="AY333" s="172" t="s">
        <v>117</v>
      </c>
      <c r="BE333" s="259">
        <f>IF(U333="základní",N333,0)</f>
        <v>0</v>
      </c>
      <c r="BF333" s="259">
        <f>IF(U333="snížená",N333,0)</f>
        <v>0</v>
      </c>
      <c r="BG333" s="259">
        <f>IF(U333="zákl. přenesená",N333,0)</f>
        <v>0</v>
      </c>
      <c r="BH333" s="259">
        <f>IF(U333="sníž. přenesená",N333,0)</f>
        <v>0</v>
      </c>
      <c r="BI333" s="259">
        <f>IF(U333="nulová",N333,0)</f>
        <v>0</v>
      </c>
      <c r="BJ333" s="172" t="s">
        <v>16</v>
      </c>
      <c r="BK333" s="259">
        <f>ROUND(L333*K333,2)</f>
        <v>0</v>
      </c>
      <c r="BL333" s="172" t="s">
        <v>132</v>
      </c>
      <c r="BM333" s="172" t="s">
        <v>6009</v>
      </c>
    </row>
    <row r="334" spans="2:65" s="182" customFormat="1" ht="25.5" customHeight="1">
      <c r="B334" s="183"/>
      <c r="C334" s="151" t="s">
        <v>1095</v>
      </c>
      <c r="D334" s="151" t="s">
        <v>118</v>
      </c>
      <c r="E334" s="152" t="s">
        <v>6010</v>
      </c>
      <c r="F334" s="341" t="s">
        <v>6011</v>
      </c>
      <c r="G334" s="341"/>
      <c r="H334" s="341"/>
      <c r="I334" s="341"/>
      <c r="J334" s="153" t="s">
        <v>161</v>
      </c>
      <c r="K334" s="154">
        <v>1</v>
      </c>
      <c r="L334" s="342"/>
      <c r="M334" s="342"/>
      <c r="N334" s="343">
        <f t="shared" si="5"/>
        <v>0</v>
      </c>
      <c r="O334" s="343"/>
      <c r="P334" s="343"/>
      <c r="Q334" s="343"/>
      <c r="R334" s="186"/>
      <c r="T334" s="254" t="s">
        <v>5</v>
      </c>
      <c r="U334" s="255" t="s">
        <v>36</v>
      </c>
      <c r="V334" s="256"/>
      <c r="W334" s="257">
        <f>V334*K334</f>
        <v>0</v>
      </c>
      <c r="X334" s="257">
        <v>0.003540525</v>
      </c>
      <c r="Y334" s="257">
        <f>X334*K334</f>
        <v>0.003540525</v>
      </c>
      <c r="Z334" s="257">
        <v>0</v>
      </c>
      <c r="AA334" s="258">
        <f>Z334*K334</f>
        <v>0</v>
      </c>
      <c r="AR334" s="172" t="s">
        <v>132</v>
      </c>
      <c r="AT334" s="172" t="s">
        <v>118</v>
      </c>
      <c r="AU334" s="172" t="s">
        <v>93</v>
      </c>
      <c r="AY334" s="172" t="s">
        <v>117</v>
      </c>
      <c r="BE334" s="259">
        <f>IF(U334="základní",N334,0)</f>
        <v>0</v>
      </c>
      <c r="BF334" s="259">
        <f>IF(U334="snížená",N334,0)</f>
        <v>0</v>
      </c>
      <c r="BG334" s="259">
        <f>IF(U334="zákl. přenesená",N334,0)</f>
        <v>0</v>
      </c>
      <c r="BH334" s="259">
        <f>IF(U334="sníž. přenesená",N334,0)</f>
        <v>0</v>
      </c>
      <c r="BI334" s="259">
        <f>IF(U334="nulová",N334,0)</f>
        <v>0</v>
      </c>
      <c r="BJ334" s="172" t="s">
        <v>16</v>
      </c>
      <c r="BK334" s="259">
        <f>ROUND(L334*K334,2)</f>
        <v>0</v>
      </c>
      <c r="BL334" s="172" t="s">
        <v>132</v>
      </c>
      <c r="BM334" s="172" t="s">
        <v>6012</v>
      </c>
    </row>
    <row r="335" spans="2:65" s="182" customFormat="1" ht="25.5" customHeight="1">
      <c r="B335" s="183"/>
      <c r="C335" s="151" t="s">
        <v>1099</v>
      </c>
      <c r="D335" s="151" t="s">
        <v>118</v>
      </c>
      <c r="E335" s="152" t="s">
        <v>6013</v>
      </c>
      <c r="F335" s="341" t="s">
        <v>6014</v>
      </c>
      <c r="G335" s="341"/>
      <c r="H335" s="341"/>
      <c r="I335" s="341"/>
      <c r="J335" s="153" t="s">
        <v>161</v>
      </c>
      <c r="K335" s="154">
        <v>1</v>
      </c>
      <c r="L335" s="342"/>
      <c r="M335" s="342"/>
      <c r="N335" s="343">
        <f t="shared" si="5"/>
        <v>0</v>
      </c>
      <c r="O335" s="343"/>
      <c r="P335" s="343"/>
      <c r="Q335" s="343"/>
      <c r="R335" s="186"/>
      <c r="T335" s="254" t="s">
        <v>5</v>
      </c>
      <c r="U335" s="255" t="s">
        <v>36</v>
      </c>
      <c r="V335" s="256"/>
      <c r="W335" s="257">
        <f>V335*K335</f>
        <v>0</v>
      </c>
      <c r="X335" s="257">
        <v>0.00402415</v>
      </c>
      <c r="Y335" s="257">
        <f>X335*K335</f>
        <v>0.00402415</v>
      </c>
      <c r="Z335" s="257">
        <v>0</v>
      </c>
      <c r="AA335" s="258">
        <f>Z335*K335</f>
        <v>0</v>
      </c>
      <c r="AR335" s="172" t="s">
        <v>132</v>
      </c>
      <c r="AT335" s="172" t="s">
        <v>118</v>
      </c>
      <c r="AU335" s="172" t="s">
        <v>93</v>
      </c>
      <c r="AY335" s="172" t="s">
        <v>117</v>
      </c>
      <c r="BE335" s="259">
        <f>IF(U335="základní",N335,0)</f>
        <v>0</v>
      </c>
      <c r="BF335" s="259">
        <f>IF(U335="snížená",N335,0)</f>
        <v>0</v>
      </c>
      <c r="BG335" s="259">
        <f>IF(U335="zákl. přenesená",N335,0)</f>
        <v>0</v>
      </c>
      <c r="BH335" s="259">
        <f>IF(U335="sníž. přenesená",N335,0)</f>
        <v>0</v>
      </c>
      <c r="BI335" s="259">
        <f>IF(U335="nulová",N335,0)</f>
        <v>0</v>
      </c>
      <c r="BJ335" s="172" t="s">
        <v>16</v>
      </c>
      <c r="BK335" s="259">
        <f>ROUND(L335*K335,2)</f>
        <v>0</v>
      </c>
      <c r="BL335" s="172" t="s">
        <v>132</v>
      </c>
      <c r="BM335" s="172" t="s">
        <v>6015</v>
      </c>
    </row>
    <row r="336" spans="2:65" s="182" customFormat="1" ht="25.5" customHeight="1">
      <c r="B336" s="183"/>
      <c r="C336" s="151" t="s">
        <v>1103</v>
      </c>
      <c r="D336" s="151" t="s">
        <v>118</v>
      </c>
      <c r="E336" s="152" t="s">
        <v>6016</v>
      </c>
      <c r="F336" s="341" t="s">
        <v>6017</v>
      </c>
      <c r="G336" s="341"/>
      <c r="H336" s="341"/>
      <c r="I336" s="341"/>
      <c r="J336" s="153" t="s">
        <v>161</v>
      </c>
      <c r="K336" s="154">
        <v>1</v>
      </c>
      <c r="L336" s="342"/>
      <c r="M336" s="342"/>
      <c r="N336" s="343">
        <f t="shared" si="5"/>
        <v>0</v>
      </c>
      <c r="O336" s="343"/>
      <c r="P336" s="343"/>
      <c r="Q336" s="343"/>
      <c r="R336" s="186"/>
      <c r="T336" s="254" t="s">
        <v>5</v>
      </c>
      <c r="U336" s="255" t="s">
        <v>36</v>
      </c>
      <c r="V336" s="256"/>
      <c r="W336" s="257">
        <f>V336*K336</f>
        <v>0</v>
      </c>
      <c r="X336" s="257">
        <v>0.003482325</v>
      </c>
      <c r="Y336" s="257">
        <f>X336*K336</f>
        <v>0.003482325</v>
      </c>
      <c r="Z336" s="257">
        <v>0</v>
      </c>
      <c r="AA336" s="258">
        <f>Z336*K336</f>
        <v>0</v>
      </c>
      <c r="AR336" s="172" t="s">
        <v>132</v>
      </c>
      <c r="AT336" s="172" t="s">
        <v>118</v>
      </c>
      <c r="AU336" s="172" t="s">
        <v>93</v>
      </c>
      <c r="AY336" s="172" t="s">
        <v>117</v>
      </c>
      <c r="BE336" s="259">
        <f>IF(U336="základní",N336,0)</f>
        <v>0</v>
      </c>
      <c r="BF336" s="259">
        <f>IF(U336="snížená",N336,0)</f>
        <v>0</v>
      </c>
      <c r="BG336" s="259">
        <f>IF(U336="zákl. přenesená",N336,0)</f>
        <v>0</v>
      </c>
      <c r="BH336" s="259">
        <f>IF(U336="sníž. přenesená",N336,0)</f>
        <v>0</v>
      </c>
      <c r="BI336" s="259">
        <f>IF(U336="nulová",N336,0)</f>
        <v>0</v>
      </c>
      <c r="BJ336" s="172" t="s">
        <v>16</v>
      </c>
      <c r="BK336" s="259">
        <f>ROUND(L336*K336,2)</f>
        <v>0</v>
      </c>
      <c r="BL336" s="172" t="s">
        <v>132</v>
      </c>
      <c r="BM336" s="172" t="s">
        <v>6018</v>
      </c>
    </row>
    <row r="337" spans="2:65" s="182" customFormat="1" ht="25.5" customHeight="1">
      <c r="B337" s="183"/>
      <c r="C337" s="151" t="s">
        <v>1107</v>
      </c>
      <c r="D337" s="151" t="s">
        <v>118</v>
      </c>
      <c r="E337" s="152" t="s">
        <v>6019</v>
      </c>
      <c r="F337" s="341" t="s">
        <v>6020</v>
      </c>
      <c r="G337" s="341"/>
      <c r="H337" s="341"/>
      <c r="I337" s="341"/>
      <c r="J337" s="153" t="s">
        <v>161</v>
      </c>
      <c r="K337" s="154">
        <v>1</v>
      </c>
      <c r="L337" s="342"/>
      <c r="M337" s="342"/>
      <c r="N337" s="343">
        <f t="shared" si="5"/>
        <v>0</v>
      </c>
      <c r="O337" s="343"/>
      <c r="P337" s="343"/>
      <c r="Q337" s="343"/>
      <c r="R337" s="186"/>
      <c r="T337" s="254" t="s">
        <v>5</v>
      </c>
      <c r="U337" s="255" t="s">
        <v>36</v>
      </c>
      <c r="V337" s="256"/>
      <c r="W337" s="257">
        <f>V337*K337</f>
        <v>0</v>
      </c>
      <c r="X337" s="257">
        <v>0.002171065</v>
      </c>
      <c r="Y337" s="257">
        <f>X337*K337</f>
        <v>0.002171065</v>
      </c>
      <c r="Z337" s="257">
        <v>0</v>
      </c>
      <c r="AA337" s="258">
        <f>Z337*K337</f>
        <v>0</v>
      </c>
      <c r="AR337" s="172" t="s">
        <v>132</v>
      </c>
      <c r="AT337" s="172" t="s">
        <v>118</v>
      </c>
      <c r="AU337" s="172" t="s">
        <v>93</v>
      </c>
      <c r="AY337" s="172" t="s">
        <v>117</v>
      </c>
      <c r="BE337" s="259">
        <f>IF(U337="základní",N337,0)</f>
        <v>0</v>
      </c>
      <c r="BF337" s="259">
        <f>IF(U337="snížená",N337,0)</f>
        <v>0</v>
      </c>
      <c r="BG337" s="259">
        <f>IF(U337="zákl. přenesená",N337,0)</f>
        <v>0</v>
      </c>
      <c r="BH337" s="259">
        <f>IF(U337="sníž. přenesená",N337,0)</f>
        <v>0</v>
      </c>
      <c r="BI337" s="259">
        <f>IF(U337="nulová",N337,0)</f>
        <v>0</v>
      </c>
      <c r="BJ337" s="172" t="s">
        <v>16</v>
      </c>
      <c r="BK337" s="259">
        <f>ROUND(L337*K337,2)</f>
        <v>0</v>
      </c>
      <c r="BL337" s="172" t="s">
        <v>132</v>
      </c>
      <c r="BM337" s="172" t="s">
        <v>6021</v>
      </c>
    </row>
    <row r="338" spans="2:65" s="182" customFormat="1" ht="25.5" customHeight="1">
      <c r="B338" s="183"/>
      <c r="C338" s="151" t="s">
        <v>1111</v>
      </c>
      <c r="D338" s="151" t="s">
        <v>118</v>
      </c>
      <c r="E338" s="152" t="s">
        <v>6022</v>
      </c>
      <c r="F338" s="341" t="s">
        <v>6023</v>
      </c>
      <c r="G338" s="341"/>
      <c r="H338" s="341"/>
      <c r="I338" s="341"/>
      <c r="J338" s="153" t="s">
        <v>161</v>
      </c>
      <c r="K338" s="154">
        <v>1</v>
      </c>
      <c r="L338" s="342"/>
      <c r="M338" s="342"/>
      <c r="N338" s="343">
        <f t="shared" si="5"/>
        <v>0</v>
      </c>
      <c r="O338" s="343"/>
      <c r="P338" s="343"/>
      <c r="Q338" s="343"/>
      <c r="R338" s="186"/>
      <c r="T338" s="254" t="s">
        <v>5</v>
      </c>
      <c r="U338" s="255" t="s">
        <v>36</v>
      </c>
      <c r="V338" s="256"/>
      <c r="W338" s="257">
        <f>V338*K338</f>
        <v>0</v>
      </c>
      <c r="X338" s="257">
        <v>0.003244815</v>
      </c>
      <c r="Y338" s="257">
        <f>X338*K338</f>
        <v>0.003244815</v>
      </c>
      <c r="Z338" s="257">
        <v>0</v>
      </c>
      <c r="AA338" s="258">
        <f>Z338*K338</f>
        <v>0</v>
      </c>
      <c r="AR338" s="172" t="s">
        <v>132</v>
      </c>
      <c r="AT338" s="172" t="s">
        <v>118</v>
      </c>
      <c r="AU338" s="172" t="s">
        <v>93</v>
      </c>
      <c r="AY338" s="172" t="s">
        <v>117</v>
      </c>
      <c r="BE338" s="259">
        <f>IF(U338="základní",N338,0)</f>
        <v>0</v>
      </c>
      <c r="BF338" s="259">
        <f>IF(U338="snížená",N338,0)</f>
        <v>0</v>
      </c>
      <c r="BG338" s="259">
        <f>IF(U338="zákl. přenesená",N338,0)</f>
        <v>0</v>
      </c>
      <c r="BH338" s="259">
        <f>IF(U338="sníž. přenesená",N338,0)</f>
        <v>0</v>
      </c>
      <c r="BI338" s="259">
        <f>IF(U338="nulová",N338,0)</f>
        <v>0</v>
      </c>
      <c r="BJ338" s="172" t="s">
        <v>16</v>
      </c>
      <c r="BK338" s="259">
        <f>ROUND(L338*K338,2)</f>
        <v>0</v>
      </c>
      <c r="BL338" s="172" t="s">
        <v>132</v>
      </c>
      <c r="BM338" s="172" t="s">
        <v>6024</v>
      </c>
    </row>
    <row r="339" spans="2:65" s="182" customFormat="1" ht="25.5" customHeight="1">
      <c r="B339" s="183"/>
      <c r="C339" s="151" t="s">
        <v>1115</v>
      </c>
      <c r="D339" s="151" t="s">
        <v>118</v>
      </c>
      <c r="E339" s="152" t="s">
        <v>6025</v>
      </c>
      <c r="F339" s="341" t="s">
        <v>6026</v>
      </c>
      <c r="G339" s="341"/>
      <c r="H339" s="341"/>
      <c r="I339" s="341"/>
      <c r="J339" s="153" t="s">
        <v>161</v>
      </c>
      <c r="K339" s="154">
        <v>1</v>
      </c>
      <c r="L339" s="342"/>
      <c r="M339" s="342"/>
      <c r="N339" s="343">
        <f t="shared" si="5"/>
        <v>0</v>
      </c>
      <c r="O339" s="343"/>
      <c r="P339" s="343"/>
      <c r="Q339" s="343"/>
      <c r="R339" s="186"/>
      <c r="T339" s="254" t="s">
        <v>5</v>
      </c>
      <c r="U339" s="255" t="s">
        <v>36</v>
      </c>
      <c r="V339" s="256"/>
      <c r="W339" s="257">
        <f>V339*K339</f>
        <v>0</v>
      </c>
      <c r="X339" s="257">
        <v>0.005528925</v>
      </c>
      <c r="Y339" s="257">
        <f>X339*K339</f>
        <v>0.005528925</v>
      </c>
      <c r="Z339" s="257">
        <v>0</v>
      </c>
      <c r="AA339" s="258">
        <f>Z339*K339</f>
        <v>0</v>
      </c>
      <c r="AR339" s="172" t="s">
        <v>132</v>
      </c>
      <c r="AT339" s="172" t="s">
        <v>118</v>
      </c>
      <c r="AU339" s="172" t="s">
        <v>93</v>
      </c>
      <c r="AY339" s="172" t="s">
        <v>117</v>
      </c>
      <c r="BE339" s="259">
        <f>IF(U339="základní",N339,0)</f>
        <v>0</v>
      </c>
      <c r="BF339" s="259">
        <f>IF(U339="snížená",N339,0)</f>
        <v>0</v>
      </c>
      <c r="BG339" s="259">
        <f>IF(U339="zákl. přenesená",N339,0)</f>
        <v>0</v>
      </c>
      <c r="BH339" s="259">
        <f>IF(U339="sníž. přenesená",N339,0)</f>
        <v>0</v>
      </c>
      <c r="BI339" s="259">
        <f>IF(U339="nulová",N339,0)</f>
        <v>0</v>
      </c>
      <c r="BJ339" s="172" t="s">
        <v>16</v>
      </c>
      <c r="BK339" s="259">
        <f>ROUND(L339*K339,2)</f>
        <v>0</v>
      </c>
      <c r="BL339" s="172" t="s">
        <v>132</v>
      </c>
      <c r="BM339" s="172" t="s">
        <v>6027</v>
      </c>
    </row>
    <row r="340" spans="2:65" s="182" customFormat="1" ht="25.5" customHeight="1">
      <c r="B340" s="183"/>
      <c r="C340" s="151" t="s">
        <v>1119</v>
      </c>
      <c r="D340" s="151" t="s">
        <v>118</v>
      </c>
      <c r="E340" s="152" t="s">
        <v>6028</v>
      </c>
      <c r="F340" s="341" t="s">
        <v>6029</v>
      </c>
      <c r="G340" s="341"/>
      <c r="H340" s="341"/>
      <c r="I340" s="341"/>
      <c r="J340" s="153" t="s">
        <v>161</v>
      </c>
      <c r="K340" s="154">
        <v>1</v>
      </c>
      <c r="L340" s="342"/>
      <c r="M340" s="342"/>
      <c r="N340" s="343">
        <f t="shared" si="5"/>
        <v>0</v>
      </c>
      <c r="O340" s="343"/>
      <c r="P340" s="343"/>
      <c r="Q340" s="343"/>
      <c r="R340" s="186"/>
      <c r="T340" s="254" t="s">
        <v>5</v>
      </c>
      <c r="U340" s="255" t="s">
        <v>36</v>
      </c>
      <c r="V340" s="256"/>
      <c r="W340" s="257">
        <f>V340*K340</f>
        <v>0</v>
      </c>
      <c r="X340" s="257">
        <v>0.00704255</v>
      </c>
      <c r="Y340" s="257">
        <f>X340*K340</f>
        <v>0.00704255</v>
      </c>
      <c r="Z340" s="257">
        <v>0</v>
      </c>
      <c r="AA340" s="258">
        <f>Z340*K340</f>
        <v>0</v>
      </c>
      <c r="AR340" s="172" t="s">
        <v>132</v>
      </c>
      <c r="AT340" s="172" t="s">
        <v>118</v>
      </c>
      <c r="AU340" s="172" t="s">
        <v>93</v>
      </c>
      <c r="AY340" s="172" t="s">
        <v>117</v>
      </c>
      <c r="BE340" s="259">
        <f>IF(U340="základní",N340,0)</f>
        <v>0</v>
      </c>
      <c r="BF340" s="259">
        <f>IF(U340="snížená",N340,0)</f>
        <v>0</v>
      </c>
      <c r="BG340" s="259">
        <f>IF(U340="zákl. přenesená",N340,0)</f>
        <v>0</v>
      </c>
      <c r="BH340" s="259">
        <f>IF(U340="sníž. přenesená",N340,0)</f>
        <v>0</v>
      </c>
      <c r="BI340" s="259">
        <f>IF(U340="nulová",N340,0)</f>
        <v>0</v>
      </c>
      <c r="BJ340" s="172" t="s">
        <v>16</v>
      </c>
      <c r="BK340" s="259">
        <f>ROUND(L340*K340,2)</f>
        <v>0</v>
      </c>
      <c r="BL340" s="172" t="s">
        <v>132</v>
      </c>
      <c r="BM340" s="172" t="s">
        <v>6030</v>
      </c>
    </row>
    <row r="341" spans="2:65" s="182" customFormat="1" ht="25.5" customHeight="1">
      <c r="B341" s="183"/>
      <c r="C341" s="151" t="s">
        <v>1123</v>
      </c>
      <c r="D341" s="151" t="s">
        <v>118</v>
      </c>
      <c r="E341" s="152" t="s">
        <v>6031</v>
      </c>
      <c r="F341" s="341" t="s">
        <v>6032</v>
      </c>
      <c r="G341" s="341"/>
      <c r="H341" s="341"/>
      <c r="I341" s="341"/>
      <c r="J341" s="153" t="s">
        <v>161</v>
      </c>
      <c r="K341" s="154">
        <v>1</v>
      </c>
      <c r="L341" s="342"/>
      <c r="M341" s="342"/>
      <c r="N341" s="343">
        <f t="shared" si="5"/>
        <v>0</v>
      </c>
      <c r="O341" s="343"/>
      <c r="P341" s="343"/>
      <c r="Q341" s="343"/>
      <c r="R341" s="186"/>
      <c r="T341" s="254" t="s">
        <v>5</v>
      </c>
      <c r="U341" s="255" t="s">
        <v>36</v>
      </c>
      <c r="V341" s="256"/>
      <c r="W341" s="257">
        <f>V341*K341</f>
        <v>0</v>
      </c>
      <c r="X341" s="257">
        <v>0.004462325</v>
      </c>
      <c r="Y341" s="257">
        <f>X341*K341</f>
        <v>0.004462325</v>
      </c>
      <c r="Z341" s="257">
        <v>0</v>
      </c>
      <c r="AA341" s="258">
        <f>Z341*K341</f>
        <v>0</v>
      </c>
      <c r="AR341" s="172" t="s">
        <v>132</v>
      </c>
      <c r="AT341" s="172" t="s">
        <v>118</v>
      </c>
      <c r="AU341" s="172" t="s">
        <v>93</v>
      </c>
      <c r="AY341" s="172" t="s">
        <v>117</v>
      </c>
      <c r="BE341" s="259">
        <f>IF(U341="základní",N341,0)</f>
        <v>0</v>
      </c>
      <c r="BF341" s="259">
        <f>IF(U341="snížená",N341,0)</f>
        <v>0</v>
      </c>
      <c r="BG341" s="259">
        <f>IF(U341="zákl. přenesená",N341,0)</f>
        <v>0</v>
      </c>
      <c r="BH341" s="259">
        <f>IF(U341="sníž. přenesená",N341,0)</f>
        <v>0</v>
      </c>
      <c r="BI341" s="259">
        <f>IF(U341="nulová",N341,0)</f>
        <v>0</v>
      </c>
      <c r="BJ341" s="172" t="s">
        <v>16</v>
      </c>
      <c r="BK341" s="259">
        <f>ROUND(L341*K341,2)</f>
        <v>0</v>
      </c>
      <c r="BL341" s="172" t="s">
        <v>132</v>
      </c>
      <c r="BM341" s="172" t="s">
        <v>6033</v>
      </c>
    </row>
    <row r="342" spans="2:65" s="182" customFormat="1" ht="25.5" customHeight="1">
      <c r="B342" s="183"/>
      <c r="C342" s="151" t="s">
        <v>1127</v>
      </c>
      <c r="D342" s="151" t="s">
        <v>118</v>
      </c>
      <c r="E342" s="152" t="s">
        <v>6034</v>
      </c>
      <c r="F342" s="341" t="s">
        <v>6035</v>
      </c>
      <c r="G342" s="341"/>
      <c r="H342" s="341"/>
      <c r="I342" s="341"/>
      <c r="J342" s="153" t="s">
        <v>161</v>
      </c>
      <c r="K342" s="154">
        <v>1</v>
      </c>
      <c r="L342" s="342"/>
      <c r="M342" s="342"/>
      <c r="N342" s="343">
        <f t="shared" si="5"/>
        <v>0</v>
      </c>
      <c r="O342" s="343"/>
      <c r="P342" s="343"/>
      <c r="Q342" s="343"/>
      <c r="R342" s="186"/>
      <c r="T342" s="254" t="s">
        <v>5</v>
      </c>
      <c r="U342" s="255" t="s">
        <v>36</v>
      </c>
      <c r="V342" s="256"/>
      <c r="W342" s="257">
        <f>V342*K342</f>
        <v>0</v>
      </c>
      <c r="X342" s="257">
        <v>0.002486425</v>
      </c>
      <c r="Y342" s="257">
        <f>X342*K342</f>
        <v>0.002486425</v>
      </c>
      <c r="Z342" s="257">
        <v>0</v>
      </c>
      <c r="AA342" s="258">
        <f>Z342*K342</f>
        <v>0</v>
      </c>
      <c r="AR342" s="172" t="s">
        <v>132</v>
      </c>
      <c r="AT342" s="172" t="s">
        <v>118</v>
      </c>
      <c r="AU342" s="172" t="s">
        <v>93</v>
      </c>
      <c r="AY342" s="172" t="s">
        <v>117</v>
      </c>
      <c r="BE342" s="259">
        <f>IF(U342="základní",N342,0)</f>
        <v>0</v>
      </c>
      <c r="BF342" s="259">
        <f>IF(U342="snížená",N342,0)</f>
        <v>0</v>
      </c>
      <c r="BG342" s="259">
        <f>IF(U342="zákl. přenesená",N342,0)</f>
        <v>0</v>
      </c>
      <c r="BH342" s="259">
        <f>IF(U342="sníž. přenesená",N342,0)</f>
        <v>0</v>
      </c>
      <c r="BI342" s="259">
        <f>IF(U342="nulová",N342,0)</f>
        <v>0</v>
      </c>
      <c r="BJ342" s="172" t="s">
        <v>16</v>
      </c>
      <c r="BK342" s="259">
        <f>ROUND(L342*K342,2)</f>
        <v>0</v>
      </c>
      <c r="BL342" s="172" t="s">
        <v>132</v>
      </c>
      <c r="BM342" s="172" t="s">
        <v>6036</v>
      </c>
    </row>
    <row r="343" spans="2:65" s="182" customFormat="1" ht="25.5" customHeight="1">
      <c r="B343" s="183"/>
      <c r="C343" s="151" t="s">
        <v>1131</v>
      </c>
      <c r="D343" s="151" t="s">
        <v>118</v>
      </c>
      <c r="E343" s="152" t="s">
        <v>6037</v>
      </c>
      <c r="F343" s="341" t="s">
        <v>6038</v>
      </c>
      <c r="G343" s="341"/>
      <c r="H343" s="341"/>
      <c r="I343" s="341"/>
      <c r="J343" s="153" t="s">
        <v>161</v>
      </c>
      <c r="K343" s="154">
        <v>1</v>
      </c>
      <c r="L343" s="342"/>
      <c r="M343" s="342"/>
      <c r="N343" s="343">
        <f t="shared" si="5"/>
        <v>0</v>
      </c>
      <c r="O343" s="343"/>
      <c r="P343" s="343"/>
      <c r="Q343" s="343"/>
      <c r="R343" s="186"/>
      <c r="T343" s="254" t="s">
        <v>5</v>
      </c>
      <c r="U343" s="255" t="s">
        <v>36</v>
      </c>
      <c r="V343" s="256"/>
      <c r="W343" s="257">
        <f>V343*K343</f>
        <v>0</v>
      </c>
      <c r="X343" s="257">
        <v>0.003600175</v>
      </c>
      <c r="Y343" s="257">
        <f>X343*K343</f>
        <v>0.003600175</v>
      </c>
      <c r="Z343" s="257">
        <v>0</v>
      </c>
      <c r="AA343" s="258">
        <f>Z343*K343</f>
        <v>0</v>
      </c>
      <c r="AR343" s="172" t="s">
        <v>132</v>
      </c>
      <c r="AT343" s="172" t="s">
        <v>118</v>
      </c>
      <c r="AU343" s="172" t="s">
        <v>93</v>
      </c>
      <c r="AY343" s="172" t="s">
        <v>117</v>
      </c>
      <c r="BE343" s="259">
        <f>IF(U343="základní",N343,0)</f>
        <v>0</v>
      </c>
      <c r="BF343" s="259">
        <f>IF(U343="snížená",N343,0)</f>
        <v>0</v>
      </c>
      <c r="BG343" s="259">
        <f>IF(U343="zákl. přenesená",N343,0)</f>
        <v>0</v>
      </c>
      <c r="BH343" s="259">
        <f>IF(U343="sníž. přenesená",N343,0)</f>
        <v>0</v>
      </c>
      <c r="BI343" s="259">
        <f>IF(U343="nulová",N343,0)</f>
        <v>0</v>
      </c>
      <c r="BJ343" s="172" t="s">
        <v>16</v>
      </c>
      <c r="BK343" s="259">
        <f>ROUND(L343*K343,2)</f>
        <v>0</v>
      </c>
      <c r="BL343" s="172" t="s">
        <v>132</v>
      </c>
      <c r="BM343" s="172" t="s">
        <v>6039</v>
      </c>
    </row>
    <row r="344" spans="2:65" s="182" customFormat="1" ht="25.5" customHeight="1">
      <c r="B344" s="183"/>
      <c r="C344" s="151" t="s">
        <v>1135</v>
      </c>
      <c r="D344" s="151" t="s">
        <v>118</v>
      </c>
      <c r="E344" s="152" t="s">
        <v>6040</v>
      </c>
      <c r="F344" s="341" t="s">
        <v>6041</v>
      </c>
      <c r="G344" s="341"/>
      <c r="H344" s="341"/>
      <c r="I344" s="341"/>
      <c r="J344" s="153" t="s">
        <v>161</v>
      </c>
      <c r="K344" s="154">
        <v>1</v>
      </c>
      <c r="L344" s="342"/>
      <c r="M344" s="342"/>
      <c r="N344" s="343">
        <f t="shared" si="5"/>
        <v>0</v>
      </c>
      <c r="O344" s="343"/>
      <c r="P344" s="343"/>
      <c r="Q344" s="343"/>
      <c r="R344" s="186"/>
      <c r="T344" s="254" t="s">
        <v>5</v>
      </c>
      <c r="U344" s="255" t="s">
        <v>36</v>
      </c>
      <c r="V344" s="256"/>
      <c r="W344" s="257">
        <f>V344*K344</f>
        <v>0</v>
      </c>
      <c r="X344" s="257">
        <v>0.006063965</v>
      </c>
      <c r="Y344" s="257">
        <f>X344*K344</f>
        <v>0.006063965</v>
      </c>
      <c r="Z344" s="257">
        <v>0</v>
      </c>
      <c r="AA344" s="258">
        <f>Z344*K344</f>
        <v>0</v>
      </c>
      <c r="AR344" s="172" t="s">
        <v>132</v>
      </c>
      <c r="AT344" s="172" t="s">
        <v>118</v>
      </c>
      <c r="AU344" s="172" t="s">
        <v>93</v>
      </c>
      <c r="AY344" s="172" t="s">
        <v>117</v>
      </c>
      <c r="BE344" s="259">
        <f>IF(U344="základní",N344,0)</f>
        <v>0</v>
      </c>
      <c r="BF344" s="259">
        <f>IF(U344="snížená",N344,0)</f>
        <v>0</v>
      </c>
      <c r="BG344" s="259">
        <f>IF(U344="zákl. přenesená",N344,0)</f>
        <v>0</v>
      </c>
      <c r="BH344" s="259">
        <f>IF(U344="sníž. přenesená",N344,0)</f>
        <v>0</v>
      </c>
      <c r="BI344" s="259">
        <f>IF(U344="nulová",N344,0)</f>
        <v>0</v>
      </c>
      <c r="BJ344" s="172" t="s">
        <v>16</v>
      </c>
      <c r="BK344" s="259">
        <f>ROUND(L344*K344,2)</f>
        <v>0</v>
      </c>
      <c r="BL344" s="172" t="s">
        <v>132</v>
      </c>
      <c r="BM344" s="172" t="s">
        <v>6042</v>
      </c>
    </row>
    <row r="345" spans="2:65" s="182" customFormat="1" ht="25.5" customHeight="1">
      <c r="B345" s="183"/>
      <c r="C345" s="151" t="s">
        <v>1139</v>
      </c>
      <c r="D345" s="151" t="s">
        <v>118</v>
      </c>
      <c r="E345" s="152" t="s">
        <v>6043</v>
      </c>
      <c r="F345" s="341" t="s">
        <v>6044</v>
      </c>
      <c r="G345" s="341"/>
      <c r="H345" s="341"/>
      <c r="I345" s="341"/>
      <c r="J345" s="153" t="s">
        <v>161</v>
      </c>
      <c r="K345" s="154">
        <v>1</v>
      </c>
      <c r="L345" s="342"/>
      <c r="M345" s="342"/>
      <c r="N345" s="343">
        <f t="shared" si="5"/>
        <v>0</v>
      </c>
      <c r="O345" s="343"/>
      <c r="P345" s="343"/>
      <c r="Q345" s="343"/>
      <c r="R345" s="186"/>
      <c r="T345" s="254" t="s">
        <v>5</v>
      </c>
      <c r="U345" s="255" t="s">
        <v>36</v>
      </c>
      <c r="V345" s="256"/>
      <c r="W345" s="257">
        <f>V345*K345</f>
        <v>0</v>
      </c>
      <c r="X345" s="257">
        <v>0.004772725</v>
      </c>
      <c r="Y345" s="257">
        <f>X345*K345</f>
        <v>0.004772725</v>
      </c>
      <c r="Z345" s="257">
        <v>0</v>
      </c>
      <c r="AA345" s="258">
        <f>Z345*K345</f>
        <v>0</v>
      </c>
      <c r="AR345" s="172" t="s">
        <v>132</v>
      </c>
      <c r="AT345" s="172" t="s">
        <v>118</v>
      </c>
      <c r="AU345" s="172" t="s">
        <v>93</v>
      </c>
      <c r="AY345" s="172" t="s">
        <v>117</v>
      </c>
      <c r="BE345" s="259">
        <f>IF(U345="základní",N345,0)</f>
        <v>0</v>
      </c>
      <c r="BF345" s="259">
        <f>IF(U345="snížená",N345,0)</f>
        <v>0</v>
      </c>
      <c r="BG345" s="259">
        <f>IF(U345="zákl. přenesená",N345,0)</f>
        <v>0</v>
      </c>
      <c r="BH345" s="259">
        <f>IF(U345="sníž. přenesená",N345,0)</f>
        <v>0</v>
      </c>
      <c r="BI345" s="259">
        <f>IF(U345="nulová",N345,0)</f>
        <v>0</v>
      </c>
      <c r="BJ345" s="172" t="s">
        <v>16</v>
      </c>
      <c r="BK345" s="259">
        <f>ROUND(L345*K345,2)</f>
        <v>0</v>
      </c>
      <c r="BL345" s="172" t="s">
        <v>132</v>
      </c>
      <c r="BM345" s="172" t="s">
        <v>6045</v>
      </c>
    </row>
    <row r="346" spans="2:65" s="182" customFormat="1" ht="25.5" customHeight="1">
      <c r="B346" s="183"/>
      <c r="C346" s="151" t="s">
        <v>1143</v>
      </c>
      <c r="D346" s="151" t="s">
        <v>118</v>
      </c>
      <c r="E346" s="152" t="s">
        <v>6046</v>
      </c>
      <c r="F346" s="341" t="s">
        <v>6047</v>
      </c>
      <c r="G346" s="341"/>
      <c r="H346" s="341"/>
      <c r="I346" s="341"/>
      <c r="J346" s="153" t="s">
        <v>161</v>
      </c>
      <c r="K346" s="154">
        <v>1</v>
      </c>
      <c r="L346" s="342"/>
      <c r="M346" s="342"/>
      <c r="N346" s="343">
        <f t="shared" si="5"/>
        <v>0</v>
      </c>
      <c r="O346" s="343"/>
      <c r="P346" s="343"/>
      <c r="Q346" s="343"/>
      <c r="R346" s="186"/>
      <c r="T346" s="254" t="s">
        <v>5</v>
      </c>
      <c r="U346" s="255" t="s">
        <v>36</v>
      </c>
      <c r="V346" s="256"/>
      <c r="W346" s="257">
        <f>V346*K346</f>
        <v>0</v>
      </c>
      <c r="X346" s="257">
        <v>0.00326137</v>
      </c>
      <c r="Y346" s="257">
        <f>X346*K346</f>
        <v>0.00326137</v>
      </c>
      <c r="Z346" s="257">
        <v>0</v>
      </c>
      <c r="AA346" s="258">
        <f>Z346*K346</f>
        <v>0</v>
      </c>
      <c r="AR346" s="172" t="s">
        <v>132</v>
      </c>
      <c r="AT346" s="172" t="s">
        <v>118</v>
      </c>
      <c r="AU346" s="172" t="s">
        <v>93</v>
      </c>
      <c r="AY346" s="172" t="s">
        <v>117</v>
      </c>
      <c r="BE346" s="259">
        <f>IF(U346="základní",N346,0)</f>
        <v>0</v>
      </c>
      <c r="BF346" s="259">
        <f>IF(U346="snížená",N346,0)</f>
        <v>0</v>
      </c>
      <c r="BG346" s="259">
        <f>IF(U346="zákl. přenesená",N346,0)</f>
        <v>0</v>
      </c>
      <c r="BH346" s="259">
        <f>IF(U346="sníž. přenesená",N346,0)</f>
        <v>0</v>
      </c>
      <c r="BI346" s="259">
        <f>IF(U346="nulová",N346,0)</f>
        <v>0</v>
      </c>
      <c r="BJ346" s="172" t="s">
        <v>16</v>
      </c>
      <c r="BK346" s="259">
        <f>ROUND(L346*K346,2)</f>
        <v>0</v>
      </c>
      <c r="BL346" s="172" t="s">
        <v>132</v>
      </c>
      <c r="BM346" s="172" t="s">
        <v>6048</v>
      </c>
    </row>
    <row r="347" spans="2:65" s="182" customFormat="1" ht="25.5" customHeight="1">
      <c r="B347" s="183"/>
      <c r="C347" s="151" t="s">
        <v>1147</v>
      </c>
      <c r="D347" s="151" t="s">
        <v>118</v>
      </c>
      <c r="E347" s="152" t="s">
        <v>6049</v>
      </c>
      <c r="F347" s="341" t="s">
        <v>6050</v>
      </c>
      <c r="G347" s="341"/>
      <c r="H347" s="341"/>
      <c r="I347" s="341"/>
      <c r="J347" s="153" t="s">
        <v>161</v>
      </c>
      <c r="K347" s="154">
        <v>1</v>
      </c>
      <c r="L347" s="342"/>
      <c r="M347" s="342"/>
      <c r="N347" s="343">
        <f t="shared" si="5"/>
        <v>0</v>
      </c>
      <c r="O347" s="343"/>
      <c r="P347" s="343"/>
      <c r="Q347" s="343"/>
      <c r="R347" s="186"/>
      <c r="T347" s="254" t="s">
        <v>5</v>
      </c>
      <c r="U347" s="255" t="s">
        <v>36</v>
      </c>
      <c r="V347" s="256"/>
      <c r="W347" s="257">
        <f>V347*K347</f>
        <v>0</v>
      </c>
      <c r="X347" s="257">
        <v>0.00487237</v>
      </c>
      <c r="Y347" s="257">
        <f>X347*K347</f>
        <v>0.00487237</v>
      </c>
      <c r="Z347" s="257">
        <v>0</v>
      </c>
      <c r="AA347" s="258">
        <f>Z347*K347</f>
        <v>0</v>
      </c>
      <c r="AR347" s="172" t="s">
        <v>132</v>
      </c>
      <c r="AT347" s="172" t="s">
        <v>118</v>
      </c>
      <c r="AU347" s="172" t="s">
        <v>93</v>
      </c>
      <c r="AY347" s="172" t="s">
        <v>117</v>
      </c>
      <c r="BE347" s="259">
        <f>IF(U347="základní",N347,0)</f>
        <v>0</v>
      </c>
      <c r="BF347" s="259">
        <f>IF(U347="snížená",N347,0)</f>
        <v>0</v>
      </c>
      <c r="BG347" s="259">
        <f>IF(U347="zákl. přenesená",N347,0)</f>
        <v>0</v>
      </c>
      <c r="BH347" s="259">
        <f>IF(U347="sníž. přenesená",N347,0)</f>
        <v>0</v>
      </c>
      <c r="BI347" s="259">
        <f>IF(U347="nulová",N347,0)</f>
        <v>0</v>
      </c>
      <c r="BJ347" s="172" t="s">
        <v>16</v>
      </c>
      <c r="BK347" s="259">
        <f>ROUND(L347*K347,2)</f>
        <v>0</v>
      </c>
      <c r="BL347" s="172" t="s">
        <v>132</v>
      </c>
      <c r="BM347" s="172" t="s">
        <v>6051</v>
      </c>
    </row>
    <row r="348" spans="2:65" s="182" customFormat="1" ht="25.5" customHeight="1">
      <c r="B348" s="183"/>
      <c r="C348" s="151" t="s">
        <v>1151</v>
      </c>
      <c r="D348" s="151" t="s">
        <v>118</v>
      </c>
      <c r="E348" s="152" t="s">
        <v>6052</v>
      </c>
      <c r="F348" s="341" t="s">
        <v>6053</v>
      </c>
      <c r="G348" s="341"/>
      <c r="H348" s="341"/>
      <c r="I348" s="341"/>
      <c r="J348" s="153" t="s">
        <v>161</v>
      </c>
      <c r="K348" s="154">
        <v>1</v>
      </c>
      <c r="L348" s="342"/>
      <c r="M348" s="342"/>
      <c r="N348" s="343">
        <f t="shared" si="5"/>
        <v>0</v>
      </c>
      <c r="O348" s="343"/>
      <c r="P348" s="343"/>
      <c r="Q348" s="343"/>
      <c r="R348" s="186"/>
      <c r="T348" s="254" t="s">
        <v>5</v>
      </c>
      <c r="U348" s="255" t="s">
        <v>36</v>
      </c>
      <c r="V348" s="256"/>
      <c r="W348" s="257">
        <f>V348*K348</f>
        <v>0</v>
      </c>
      <c r="X348" s="257">
        <v>0.00829324</v>
      </c>
      <c r="Y348" s="257">
        <f>X348*K348</f>
        <v>0.00829324</v>
      </c>
      <c r="Z348" s="257">
        <v>0</v>
      </c>
      <c r="AA348" s="258">
        <f>Z348*K348</f>
        <v>0</v>
      </c>
      <c r="AR348" s="172" t="s">
        <v>132</v>
      </c>
      <c r="AT348" s="172" t="s">
        <v>118</v>
      </c>
      <c r="AU348" s="172" t="s">
        <v>93</v>
      </c>
      <c r="AY348" s="172" t="s">
        <v>117</v>
      </c>
      <c r="BE348" s="259">
        <f>IF(U348="základní",N348,0)</f>
        <v>0</v>
      </c>
      <c r="BF348" s="259">
        <f>IF(U348="snížená",N348,0)</f>
        <v>0</v>
      </c>
      <c r="BG348" s="259">
        <f>IF(U348="zákl. přenesená",N348,0)</f>
        <v>0</v>
      </c>
      <c r="BH348" s="259">
        <f>IF(U348="sníž. přenesená",N348,0)</f>
        <v>0</v>
      </c>
      <c r="BI348" s="259">
        <f>IF(U348="nulová",N348,0)</f>
        <v>0</v>
      </c>
      <c r="BJ348" s="172" t="s">
        <v>16</v>
      </c>
      <c r="BK348" s="259">
        <f>ROUND(L348*K348,2)</f>
        <v>0</v>
      </c>
      <c r="BL348" s="172" t="s">
        <v>132</v>
      </c>
      <c r="BM348" s="172" t="s">
        <v>6054</v>
      </c>
    </row>
    <row r="349" spans="2:65" s="182" customFormat="1" ht="25.5" customHeight="1">
      <c r="B349" s="183"/>
      <c r="C349" s="151" t="s">
        <v>1155</v>
      </c>
      <c r="D349" s="151" t="s">
        <v>118</v>
      </c>
      <c r="E349" s="152" t="s">
        <v>6055</v>
      </c>
      <c r="F349" s="341" t="s">
        <v>6056</v>
      </c>
      <c r="G349" s="341"/>
      <c r="H349" s="341"/>
      <c r="I349" s="341"/>
      <c r="J349" s="153" t="s">
        <v>161</v>
      </c>
      <c r="K349" s="154">
        <v>1</v>
      </c>
      <c r="L349" s="342"/>
      <c r="M349" s="342"/>
      <c r="N349" s="343">
        <f t="shared" si="5"/>
        <v>0</v>
      </c>
      <c r="O349" s="343"/>
      <c r="P349" s="343"/>
      <c r="Q349" s="343"/>
      <c r="R349" s="186"/>
      <c r="T349" s="254" t="s">
        <v>5</v>
      </c>
      <c r="U349" s="255" t="s">
        <v>36</v>
      </c>
      <c r="V349" s="256"/>
      <c r="W349" s="257">
        <f>V349*K349</f>
        <v>0</v>
      </c>
      <c r="X349" s="257">
        <v>0.00669042</v>
      </c>
      <c r="Y349" s="257">
        <f>X349*K349</f>
        <v>0.00669042</v>
      </c>
      <c r="Z349" s="257">
        <v>0</v>
      </c>
      <c r="AA349" s="258">
        <f>Z349*K349</f>
        <v>0</v>
      </c>
      <c r="AR349" s="172" t="s">
        <v>132</v>
      </c>
      <c r="AT349" s="172" t="s">
        <v>118</v>
      </c>
      <c r="AU349" s="172" t="s">
        <v>93</v>
      </c>
      <c r="AY349" s="172" t="s">
        <v>117</v>
      </c>
      <c r="BE349" s="259">
        <f>IF(U349="základní",N349,0)</f>
        <v>0</v>
      </c>
      <c r="BF349" s="259">
        <f>IF(U349="snížená",N349,0)</f>
        <v>0</v>
      </c>
      <c r="BG349" s="259">
        <f>IF(U349="zákl. přenesená",N349,0)</f>
        <v>0</v>
      </c>
      <c r="BH349" s="259">
        <f>IF(U349="sníž. přenesená",N349,0)</f>
        <v>0</v>
      </c>
      <c r="BI349" s="259">
        <f>IF(U349="nulová",N349,0)</f>
        <v>0</v>
      </c>
      <c r="BJ349" s="172" t="s">
        <v>16</v>
      </c>
      <c r="BK349" s="259">
        <f>ROUND(L349*K349,2)</f>
        <v>0</v>
      </c>
      <c r="BL349" s="172" t="s">
        <v>132</v>
      </c>
      <c r="BM349" s="172" t="s">
        <v>6057</v>
      </c>
    </row>
    <row r="350" spans="2:65" s="182" customFormat="1" ht="25.5" customHeight="1">
      <c r="B350" s="183"/>
      <c r="C350" s="151" t="s">
        <v>1159</v>
      </c>
      <c r="D350" s="151" t="s">
        <v>118</v>
      </c>
      <c r="E350" s="152" t="s">
        <v>6058</v>
      </c>
      <c r="F350" s="341" t="s">
        <v>6059</v>
      </c>
      <c r="G350" s="341"/>
      <c r="H350" s="341"/>
      <c r="I350" s="341"/>
      <c r="J350" s="153" t="s">
        <v>142</v>
      </c>
      <c r="K350" s="154">
        <v>1</v>
      </c>
      <c r="L350" s="342"/>
      <c r="M350" s="342"/>
      <c r="N350" s="343">
        <f t="shared" si="5"/>
        <v>0</v>
      </c>
      <c r="O350" s="343"/>
      <c r="P350" s="343"/>
      <c r="Q350" s="343"/>
      <c r="R350" s="186"/>
      <c r="T350" s="254" t="s">
        <v>5</v>
      </c>
      <c r="U350" s="255" t="s">
        <v>36</v>
      </c>
      <c r="V350" s="256"/>
      <c r="W350" s="257">
        <f>V350*K350</f>
        <v>0</v>
      </c>
      <c r="X350" s="257">
        <v>3.005E-05</v>
      </c>
      <c r="Y350" s="257">
        <f>X350*K350</f>
        <v>3.005E-05</v>
      </c>
      <c r="Z350" s="257">
        <v>0</v>
      </c>
      <c r="AA350" s="258">
        <f>Z350*K350</f>
        <v>0</v>
      </c>
      <c r="AR350" s="172" t="s">
        <v>132</v>
      </c>
      <c r="AT350" s="172" t="s">
        <v>118</v>
      </c>
      <c r="AU350" s="172" t="s">
        <v>93</v>
      </c>
      <c r="AY350" s="172" t="s">
        <v>117</v>
      </c>
      <c r="BE350" s="259">
        <f>IF(U350="základní",N350,0)</f>
        <v>0</v>
      </c>
      <c r="BF350" s="259">
        <f>IF(U350="snížená",N350,0)</f>
        <v>0</v>
      </c>
      <c r="BG350" s="259">
        <f>IF(U350="zákl. přenesená",N350,0)</f>
        <v>0</v>
      </c>
      <c r="BH350" s="259">
        <f>IF(U350="sníž. přenesená",N350,0)</f>
        <v>0</v>
      </c>
      <c r="BI350" s="259">
        <f>IF(U350="nulová",N350,0)</f>
        <v>0</v>
      </c>
      <c r="BJ350" s="172" t="s">
        <v>16</v>
      </c>
      <c r="BK350" s="259">
        <f>ROUND(L350*K350,2)</f>
        <v>0</v>
      </c>
      <c r="BL350" s="172" t="s">
        <v>132</v>
      </c>
      <c r="BM350" s="172" t="s">
        <v>6060</v>
      </c>
    </row>
    <row r="351" spans="2:65" s="182" customFormat="1" ht="25.5" customHeight="1">
      <c r="B351" s="183"/>
      <c r="C351" s="151" t="s">
        <v>1163</v>
      </c>
      <c r="D351" s="151" t="s">
        <v>118</v>
      </c>
      <c r="E351" s="152" t="s">
        <v>6061</v>
      </c>
      <c r="F351" s="341" t="s">
        <v>6062</v>
      </c>
      <c r="G351" s="341"/>
      <c r="H351" s="341"/>
      <c r="I351" s="341"/>
      <c r="J351" s="153" t="s">
        <v>142</v>
      </c>
      <c r="K351" s="154">
        <v>1</v>
      </c>
      <c r="L351" s="342"/>
      <c r="M351" s="342"/>
      <c r="N351" s="343">
        <f t="shared" si="5"/>
        <v>0</v>
      </c>
      <c r="O351" s="343"/>
      <c r="P351" s="343"/>
      <c r="Q351" s="343"/>
      <c r="R351" s="186"/>
      <c r="T351" s="254" t="s">
        <v>5</v>
      </c>
      <c r="U351" s="255" t="s">
        <v>36</v>
      </c>
      <c r="V351" s="256"/>
      <c r="W351" s="257">
        <f>V351*K351</f>
        <v>0</v>
      </c>
      <c r="X351" s="257">
        <v>3.005E-05</v>
      </c>
      <c r="Y351" s="257">
        <f>X351*K351</f>
        <v>3.005E-05</v>
      </c>
      <c r="Z351" s="257">
        <v>0</v>
      </c>
      <c r="AA351" s="258">
        <f>Z351*K351</f>
        <v>0</v>
      </c>
      <c r="AR351" s="172" t="s">
        <v>132</v>
      </c>
      <c r="AT351" s="172" t="s">
        <v>118</v>
      </c>
      <c r="AU351" s="172" t="s">
        <v>93</v>
      </c>
      <c r="AY351" s="172" t="s">
        <v>117</v>
      </c>
      <c r="BE351" s="259">
        <f>IF(U351="základní",N351,0)</f>
        <v>0</v>
      </c>
      <c r="BF351" s="259">
        <f>IF(U351="snížená",N351,0)</f>
        <v>0</v>
      </c>
      <c r="BG351" s="259">
        <f>IF(U351="zákl. přenesená",N351,0)</f>
        <v>0</v>
      </c>
      <c r="BH351" s="259">
        <f>IF(U351="sníž. přenesená",N351,0)</f>
        <v>0</v>
      </c>
      <c r="BI351" s="259">
        <f>IF(U351="nulová",N351,0)</f>
        <v>0</v>
      </c>
      <c r="BJ351" s="172" t="s">
        <v>16</v>
      </c>
      <c r="BK351" s="259">
        <f>ROUND(L351*K351,2)</f>
        <v>0</v>
      </c>
      <c r="BL351" s="172" t="s">
        <v>132</v>
      </c>
      <c r="BM351" s="172" t="s">
        <v>6063</v>
      </c>
    </row>
    <row r="352" spans="2:65" s="182" customFormat="1" ht="25.5" customHeight="1">
      <c r="B352" s="183"/>
      <c r="C352" s="151" t="s">
        <v>1167</v>
      </c>
      <c r="D352" s="151" t="s">
        <v>118</v>
      </c>
      <c r="E352" s="152" t="s">
        <v>6064</v>
      </c>
      <c r="F352" s="341" t="s">
        <v>6065</v>
      </c>
      <c r="G352" s="341"/>
      <c r="H352" s="341"/>
      <c r="I352" s="341"/>
      <c r="J352" s="153" t="s">
        <v>142</v>
      </c>
      <c r="K352" s="154">
        <v>1</v>
      </c>
      <c r="L352" s="342"/>
      <c r="M352" s="342"/>
      <c r="N352" s="343">
        <f t="shared" si="5"/>
        <v>0</v>
      </c>
      <c r="O352" s="343"/>
      <c r="P352" s="343"/>
      <c r="Q352" s="343"/>
      <c r="R352" s="186"/>
      <c r="T352" s="254" t="s">
        <v>5</v>
      </c>
      <c r="U352" s="255" t="s">
        <v>36</v>
      </c>
      <c r="V352" s="256"/>
      <c r="W352" s="257">
        <f>V352*K352</f>
        <v>0</v>
      </c>
      <c r="X352" s="257">
        <v>3.005E-05</v>
      </c>
      <c r="Y352" s="257">
        <f>X352*K352</f>
        <v>3.005E-05</v>
      </c>
      <c r="Z352" s="257">
        <v>0</v>
      </c>
      <c r="AA352" s="258">
        <f>Z352*K352</f>
        <v>0</v>
      </c>
      <c r="AR352" s="172" t="s">
        <v>132</v>
      </c>
      <c r="AT352" s="172" t="s">
        <v>118</v>
      </c>
      <c r="AU352" s="172" t="s">
        <v>93</v>
      </c>
      <c r="AY352" s="172" t="s">
        <v>117</v>
      </c>
      <c r="BE352" s="259">
        <f>IF(U352="základní",N352,0)</f>
        <v>0</v>
      </c>
      <c r="BF352" s="259">
        <f>IF(U352="snížená",N352,0)</f>
        <v>0</v>
      </c>
      <c r="BG352" s="259">
        <f>IF(U352="zákl. přenesená",N352,0)</f>
        <v>0</v>
      </c>
      <c r="BH352" s="259">
        <f>IF(U352="sníž. přenesená",N352,0)</f>
        <v>0</v>
      </c>
      <c r="BI352" s="259">
        <f>IF(U352="nulová",N352,0)</f>
        <v>0</v>
      </c>
      <c r="BJ352" s="172" t="s">
        <v>16</v>
      </c>
      <c r="BK352" s="259">
        <f>ROUND(L352*K352,2)</f>
        <v>0</v>
      </c>
      <c r="BL352" s="172" t="s">
        <v>132</v>
      </c>
      <c r="BM352" s="172" t="s">
        <v>6066</v>
      </c>
    </row>
    <row r="353" spans="2:65" s="182" customFormat="1" ht="25.5" customHeight="1">
      <c r="B353" s="183"/>
      <c r="C353" s="151" t="s">
        <v>1171</v>
      </c>
      <c r="D353" s="151" t="s">
        <v>118</v>
      </c>
      <c r="E353" s="152" t="s">
        <v>6067</v>
      </c>
      <c r="F353" s="341" t="s">
        <v>6068</v>
      </c>
      <c r="G353" s="341"/>
      <c r="H353" s="341"/>
      <c r="I353" s="341"/>
      <c r="J353" s="153" t="s">
        <v>142</v>
      </c>
      <c r="K353" s="154">
        <v>1</v>
      </c>
      <c r="L353" s="342"/>
      <c r="M353" s="342"/>
      <c r="N353" s="343">
        <f t="shared" si="5"/>
        <v>0</v>
      </c>
      <c r="O353" s="343"/>
      <c r="P353" s="343"/>
      <c r="Q353" s="343"/>
      <c r="R353" s="186"/>
      <c r="T353" s="254" t="s">
        <v>5</v>
      </c>
      <c r="U353" s="255" t="s">
        <v>36</v>
      </c>
      <c r="V353" s="256"/>
      <c r="W353" s="257">
        <f>V353*K353</f>
        <v>0</v>
      </c>
      <c r="X353" s="257">
        <v>3.005E-05</v>
      </c>
      <c r="Y353" s="257">
        <f>X353*K353</f>
        <v>3.005E-05</v>
      </c>
      <c r="Z353" s="257">
        <v>0</v>
      </c>
      <c r="AA353" s="258">
        <f>Z353*K353</f>
        <v>0</v>
      </c>
      <c r="AR353" s="172" t="s">
        <v>132</v>
      </c>
      <c r="AT353" s="172" t="s">
        <v>118</v>
      </c>
      <c r="AU353" s="172" t="s">
        <v>93</v>
      </c>
      <c r="AY353" s="172" t="s">
        <v>117</v>
      </c>
      <c r="BE353" s="259">
        <f>IF(U353="základní",N353,0)</f>
        <v>0</v>
      </c>
      <c r="BF353" s="259">
        <f>IF(U353="snížená",N353,0)</f>
        <v>0</v>
      </c>
      <c r="BG353" s="259">
        <f>IF(U353="zákl. přenesená",N353,0)</f>
        <v>0</v>
      </c>
      <c r="BH353" s="259">
        <f>IF(U353="sníž. přenesená",N353,0)</f>
        <v>0</v>
      </c>
      <c r="BI353" s="259">
        <f>IF(U353="nulová",N353,0)</f>
        <v>0</v>
      </c>
      <c r="BJ353" s="172" t="s">
        <v>16</v>
      </c>
      <c r="BK353" s="259">
        <f>ROUND(L353*K353,2)</f>
        <v>0</v>
      </c>
      <c r="BL353" s="172" t="s">
        <v>132</v>
      </c>
      <c r="BM353" s="172" t="s">
        <v>6069</v>
      </c>
    </row>
    <row r="354" spans="2:65" s="182" customFormat="1" ht="25.5" customHeight="1">
      <c r="B354" s="183"/>
      <c r="C354" s="151" t="s">
        <v>1175</v>
      </c>
      <c r="D354" s="151" t="s">
        <v>118</v>
      </c>
      <c r="E354" s="152" t="s">
        <v>6070</v>
      </c>
      <c r="F354" s="341" t="s">
        <v>6071</v>
      </c>
      <c r="G354" s="341"/>
      <c r="H354" s="341"/>
      <c r="I354" s="341"/>
      <c r="J354" s="153" t="s">
        <v>142</v>
      </c>
      <c r="K354" s="154">
        <v>1</v>
      </c>
      <c r="L354" s="342"/>
      <c r="M354" s="342"/>
      <c r="N354" s="343">
        <f t="shared" si="5"/>
        <v>0</v>
      </c>
      <c r="O354" s="343"/>
      <c r="P354" s="343"/>
      <c r="Q354" s="343"/>
      <c r="R354" s="186"/>
      <c r="T354" s="254" t="s">
        <v>5</v>
      </c>
      <c r="U354" s="255" t="s">
        <v>36</v>
      </c>
      <c r="V354" s="256"/>
      <c r="W354" s="257">
        <f>V354*K354</f>
        <v>0</v>
      </c>
      <c r="X354" s="257">
        <v>3.005E-05</v>
      </c>
      <c r="Y354" s="257">
        <f>X354*K354</f>
        <v>3.005E-05</v>
      </c>
      <c r="Z354" s="257">
        <v>0</v>
      </c>
      <c r="AA354" s="258">
        <f>Z354*K354</f>
        <v>0</v>
      </c>
      <c r="AR354" s="172" t="s">
        <v>132</v>
      </c>
      <c r="AT354" s="172" t="s">
        <v>118</v>
      </c>
      <c r="AU354" s="172" t="s">
        <v>93</v>
      </c>
      <c r="AY354" s="172" t="s">
        <v>117</v>
      </c>
      <c r="BE354" s="259">
        <f>IF(U354="základní",N354,0)</f>
        <v>0</v>
      </c>
      <c r="BF354" s="259">
        <f>IF(U354="snížená",N354,0)</f>
        <v>0</v>
      </c>
      <c r="BG354" s="259">
        <f>IF(U354="zákl. přenesená",N354,0)</f>
        <v>0</v>
      </c>
      <c r="BH354" s="259">
        <f>IF(U354="sníž. přenesená",N354,0)</f>
        <v>0</v>
      </c>
      <c r="BI354" s="259">
        <f>IF(U354="nulová",N354,0)</f>
        <v>0</v>
      </c>
      <c r="BJ354" s="172" t="s">
        <v>16</v>
      </c>
      <c r="BK354" s="259">
        <f>ROUND(L354*K354,2)</f>
        <v>0</v>
      </c>
      <c r="BL354" s="172" t="s">
        <v>132</v>
      </c>
      <c r="BM354" s="172" t="s">
        <v>6072</v>
      </c>
    </row>
    <row r="355" spans="2:65" s="182" customFormat="1" ht="25.5" customHeight="1">
      <c r="B355" s="183"/>
      <c r="C355" s="151" t="s">
        <v>1179</v>
      </c>
      <c r="D355" s="151" t="s">
        <v>118</v>
      </c>
      <c r="E355" s="152" t="s">
        <v>6073</v>
      </c>
      <c r="F355" s="341" t="s">
        <v>6074</v>
      </c>
      <c r="G355" s="341"/>
      <c r="H355" s="341"/>
      <c r="I355" s="341"/>
      <c r="J355" s="153" t="s">
        <v>142</v>
      </c>
      <c r="K355" s="154">
        <v>1</v>
      </c>
      <c r="L355" s="342"/>
      <c r="M355" s="342"/>
      <c r="N355" s="343">
        <f t="shared" si="5"/>
        <v>0</v>
      </c>
      <c r="O355" s="343"/>
      <c r="P355" s="343"/>
      <c r="Q355" s="343"/>
      <c r="R355" s="186"/>
      <c r="T355" s="254" t="s">
        <v>5</v>
      </c>
      <c r="U355" s="255" t="s">
        <v>36</v>
      </c>
      <c r="V355" s="256"/>
      <c r="W355" s="257">
        <f>V355*K355</f>
        <v>0</v>
      </c>
      <c r="X355" s="257">
        <v>6.282E-05</v>
      </c>
      <c r="Y355" s="257">
        <f>X355*K355</f>
        <v>6.282E-05</v>
      </c>
      <c r="Z355" s="257">
        <v>0</v>
      </c>
      <c r="AA355" s="258">
        <f>Z355*K355</f>
        <v>0</v>
      </c>
      <c r="AR355" s="172" t="s">
        <v>132</v>
      </c>
      <c r="AT355" s="172" t="s">
        <v>118</v>
      </c>
      <c r="AU355" s="172" t="s">
        <v>93</v>
      </c>
      <c r="AY355" s="172" t="s">
        <v>117</v>
      </c>
      <c r="BE355" s="259">
        <f>IF(U355="základní",N355,0)</f>
        <v>0</v>
      </c>
      <c r="BF355" s="259">
        <f>IF(U355="snížená",N355,0)</f>
        <v>0</v>
      </c>
      <c r="BG355" s="259">
        <f>IF(U355="zákl. přenesená",N355,0)</f>
        <v>0</v>
      </c>
      <c r="BH355" s="259">
        <f>IF(U355="sníž. přenesená",N355,0)</f>
        <v>0</v>
      </c>
      <c r="BI355" s="259">
        <f>IF(U355="nulová",N355,0)</f>
        <v>0</v>
      </c>
      <c r="BJ355" s="172" t="s">
        <v>16</v>
      </c>
      <c r="BK355" s="259">
        <f>ROUND(L355*K355,2)</f>
        <v>0</v>
      </c>
      <c r="BL355" s="172" t="s">
        <v>132</v>
      </c>
      <c r="BM355" s="172" t="s">
        <v>6075</v>
      </c>
    </row>
    <row r="356" spans="2:65" s="182" customFormat="1" ht="25.5" customHeight="1">
      <c r="B356" s="183"/>
      <c r="C356" s="151" t="s">
        <v>1183</v>
      </c>
      <c r="D356" s="151" t="s">
        <v>118</v>
      </c>
      <c r="E356" s="152" t="s">
        <v>6076</v>
      </c>
      <c r="F356" s="341" t="s">
        <v>6077</v>
      </c>
      <c r="G356" s="341"/>
      <c r="H356" s="341"/>
      <c r="I356" s="341"/>
      <c r="J356" s="153" t="s">
        <v>142</v>
      </c>
      <c r="K356" s="154">
        <v>1</v>
      </c>
      <c r="L356" s="342"/>
      <c r="M356" s="342"/>
      <c r="N356" s="343">
        <f t="shared" si="5"/>
        <v>0</v>
      </c>
      <c r="O356" s="343"/>
      <c r="P356" s="343"/>
      <c r="Q356" s="343"/>
      <c r="R356" s="186"/>
      <c r="T356" s="254" t="s">
        <v>5</v>
      </c>
      <c r="U356" s="255" t="s">
        <v>36</v>
      </c>
      <c r="V356" s="256"/>
      <c r="W356" s="257">
        <f>V356*K356</f>
        <v>0</v>
      </c>
      <c r="X356" s="257">
        <v>7.893E-05</v>
      </c>
      <c r="Y356" s="257">
        <f>X356*K356</f>
        <v>7.893E-05</v>
      </c>
      <c r="Z356" s="257">
        <v>0</v>
      </c>
      <c r="AA356" s="258">
        <f>Z356*K356</f>
        <v>0</v>
      </c>
      <c r="AR356" s="172" t="s">
        <v>132</v>
      </c>
      <c r="AT356" s="172" t="s">
        <v>118</v>
      </c>
      <c r="AU356" s="172" t="s">
        <v>93</v>
      </c>
      <c r="AY356" s="172" t="s">
        <v>117</v>
      </c>
      <c r="BE356" s="259">
        <f>IF(U356="základní",N356,0)</f>
        <v>0</v>
      </c>
      <c r="BF356" s="259">
        <f>IF(U356="snížená",N356,0)</f>
        <v>0</v>
      </c>
      <c r="BG356" s="259">
        <f>IF(U356="zákl. přenesená",N356,0)</f>
        <v>0</v>
      </c>
      <c r="BH356" s="259">
        <f>IF(U356="sníž. přenesená",N356,0)</f>
        <v>0</v>
      </c>
      <c r="BI356" s="259">
        <f>IF(U356="nulová",N356,0)</f>
        <v>0</v>
      </c>
      <c r="BJ356" s="172" t="s">
        <v>16</v>
      </c>
      <c r="BK356" s="259">
        <f>ROUND(L356*K356,2)</f>
        <v>0</v>
      </c>
      <c r="BL356" s="172" t="s">
        <v>132</v>
      </c>
      <c r="BM356" s="172" t="s">
        <v>6078</v>
      </c>
    </row>
    <row r="357" spans="2:65" s="182" customFormat="1" ht="25.5" customHeight="1">
      <c r="B357" s="183"/>
      <c r="C357" s="151" t="s">
        <v>1187</v>
      </c>
      <c r="D357" s="151" t="s">
        <v>118</v>
      </c>
      <c r="E357" s="152" t="s">
        <v>6079</v>
      </c>
      <c r="F357" s="341" t="s">
        <v>6080</v>
      </c>
      <c r="G357" s="341"/>
      <c r="H357" s="341"/>
      <c r="I357" s="341"/>
      <c r="J357" s="153" t="s">
        <v>142</v>
      </c>
      <c r="K357" s="154">
        <v>1</v>
      </c>
      <c r="L357" s="342"/>
      <c r="M357" s="342"/>
      <c r="N357" s="343">
        <f t="shared" si="5"/>
        <v>0</v>
      </c>
      <c r="O357" s="343"/>
      <c r="P357" s="343"/>
      <c r="Q357" s="343"/>
      <c r="R357" s="186"/>
      <c r="T357" s="254" t="s">
        <v>5</v>
      </c>
      <c r="U357" s="255" t="s">
        <v>36</v>
      </c>
      <c r="V357" s="256"/>
      <c r="W357" s="257">
        <f>V357*K357</f>
        <v>0</v>
      </c>
      <c r="X357" s="257">
        <v>0.00010035</v>
      </c>
      <c r="Y357" s="257">
        <f>X357*K357</f>
        <v>0.00010035</v>
      </c>
      <c r="Z357" s="257">
        <v>0</v>
      </c>
      <c r="AA357" s="258">
        <f>Z357*K357</f>
        <v>0</v>
      </c>
      <c r="AR357" s="172" t="s">
        <v>132</v>
      </c>
      <c r="AT357" s="172" t="s">
        <v>118</v>
      </c>
      <c r="AU357" s="172" t="s">
        <v>93</v>
      </c>
      <c r="AY357" s="172" t="s">
        <v>117</v>
      </c>
      <c r="BE357" s="259">
        <f>IF(U357="základní",N357,0)</f>
        <v>0</v>
      </c>
      <c r="BF357" s="259">
        <f>IF(U357="snížená",N357,0)</f>
        <v>0</v>
      </c>
      <c r="BG357" s="259">
        <f>IF(U357="zákl. přenesená",N357,0)</f>
        <v>0</v>
      </c>
      <c r="BH357" s="259">
        <f>IF(U357="sníž. přenesená",N357,0)</f>
        <v>0</v>
      </c>
      <c r="BI357" s="259">
        <f>IF(U357="nulová",N357,0)</f>
        <v>0</v>
      </c>
      <c r="BJ357" s="172" t="s">
        <v>16</v>
      </c>
      <c r="BK357" s="259">
        <f>ROUND(L357*K357,2)</f>
        <v>0</v>
      </c>
      <c r="BL357" s="172" t="s">
        <v>132</v>
      </c>
      <c r="BM357" s="172" t="s">
        <v>6081</v>
      </c>
    </row>
    <row r="358" spans="2:65" s="182" customFormat="1" ht="25.5" customHeight="1">
      <c r="B358" s="183"/>
      <c r="C358" s="151" t="s">
        <v>1191</v>
      </c>
      <c r="D358" s="151" t="s">
        <v>118</v>
      </c>
      <c r="E358" s="152" t="s">
        <v>6082</v>
      </c>
      <c r="F358" s="341" t="s">
        <v>6083</v>
      </c>
      <c r="G358" s="341"/>
      <c r="H358" s="341"/>
      <c r="I358" s="341"/>
      <c r="J358" s="153" t="s">
        <v>142</v>
      </c>
      <c r="K358" s="154">
        <v>1</v>
      </c>
      <c r="L358" s="342"/>
      <c r="M358" s="342"/>
      <c r="N358" s="343">
        <f t="shared" si="5"/>
        <v>0</v>
      </c>
      <c r="O358" s="343"/>
      <c r="P358" s="343"/>
      <c r="Q358" s="343"/>
      <c r="R358" s="186"/>
      <c r="T358" s="254" t="s">
        <v>5</v>
      </c>
      <c r="U358" s="255" t="s">
        <v>36</v>
      </c>
      <c r="V358" s="256"/>
      <c r="W358" s="257">
        <f>V358*K358</f>
        <v>0</v>
      </c>
      <c r="X358" s="257">
        <v>0.00014508</v>
      </c>
      <c r="Y358" s="257">
        <f>X358*K358</f>
        <v>0.00014508</v>
      </c>
      <c r="Z358" s="257">
        <v>0</v>
      </c>
      <c r="AA358" s="258">
        <f>Z358*K358</f>
        <v>0</v>
      </c>
      <c r="AR358" s="172" t="s">
        <v>132</v>
      </c>
      <c r="AT358" s="172" t="s">
        <v>118</v>
      </c>
      <c r="AU358" s="172" t="s">
        <v>93</v>
      </c>
      <c r="AY358" s="172" t="s">
        <v>117</v>
      </c>
      <c r="BE358" s="259">
        <f>IF(U358="základní",N358,0)</f>
        <v>0</v>
      </c>
      <c r="BF358" s="259">
        <f>IF(U358="snížená",N358,0)</f>
        <v>0</v>
      </c>
      <c r="BG358" s="259">
        <f>IF(U358="zákl. přenesená",N358,0)</f>
        <v>0</v>
      </c>
      <c r="BH358" s="259">
        <f>IF(U358="sníž. přenesená",N358,0)</f>
        <v>0</v>
      </c>
      <c r="BI358" s="259">
        <f>IF(U358="nulová",N358,0)</f>
        <v>0</v>
      </c>
      <c r="BJ358" s="172" t="s">
        <v>16</v>
      </c>
      <c r="BK358" s="259">
        <f>ROUND(L358*K358,2)</f>
        <v>0</v>
      </c>
      <c r="BL358" s="172" t="s">
        <v>132</v>
      </c>
      <c r="BM358" s="172" t="s">
        <v>6084</v>
      </c>
    </row>
    <row r="359" spans="2:65" s="182" customFormat="1" ht="25.5" customHeight="1">
      <c r="B359" s="183"/>
      <c r="C359" s="151" t="s">
        <v>1195</v>
      </c>
      <c r="D359" s="151" t="s">
        <v>118</v>
      </c>
      <c r="E359" s="152" t="s">
        <v>6085</v>
      </c>
      <c r="F359" s="341" t="s">
        <v>6086</v>
      </c>
      <c r="G359" s="341"/>
      <c r="H359" s="341"/>
      <c r="I359" s="341"/>
      <c r="J359" s="153" t="s">
        <v>142</v>
      </c>
      <c r="K359" s="154">
        <v>1</v>
      </c>
      <c r="L359" s="342"/>
      <c r="M359" s="342"/>
      <c r="N359" s="343">
        <f t="shared" si="5"/>
        <v>0</v>
      </c>
      <c r="O359" s="343"/>
      <c r="P359" s="343"/>
      <c r="Q359" s="343"/>
      <c r="R359" s="186"/>
      <c r="T359" s="254" t="s">
        <v>5</v>
      </c>
      <c r="U359" s="255" t="s">
        <v>36</v>
      </c>
      <c r="V359" s="256"/>
      <c r="W359" s="257">
        <f>V359*K359</f>
        <v>0</v>
      </c>
      <c r="X359" s="257">
        <v>9.423E-05</v>
      </c>
      <c r="Y359" s="257">
        <f>X359*K359</f>
        <v>9.423E-05</v>
      </c>
      <c r="Z359" s="257">
        <v>0</v>
      </c>
      <c r="AA359" s="258">
        <f>Z359*K359</f>
        <v>0</v>
      </c>
      <c r="AR359" s="172" t="s">
        <v>132</v>
      </c>
      <c r="AT359" s="172" t="s">
        <v>118</v>
      </c>
      <c r="AU359" s="172" t="s">
        <v>93</v>
      </c>
      <c r="AY359" s="172" t="s">
        <v>117</v>
      </c>
      <c r="BE359" s="259">
        <f>IF(U359="základní",N359,0)</f>
        <v>0</v>
      </c>
      <c r="BF359" s="259">
        <f>IF(U359="snížená",N359,0)</f>
        <v>0</v>
      </c>
      <c r="BG359" s="259">
        <f>IF(U359="zákl. přenesená",N359,0)</f>
        <v>0</v>
      </c>
      <c r="BH359" s="259">
        <f>IF(U359="sníž. přenesená",N359,0)</f>
        <v>0</v>
      </c>
      <c r="BI359" s="259">
        <f>IF(U359="nulová",N359,0)</f>
        <v>0</v>
      </c>
      <c r="BJ359" s="172" t="s">
        <v>16</v>
      </c>
      <c r="BK359" s="259">
        <f>ROUND(L359*K359,2)</f>
        <v>0</v>
      </c>
      <c r="BL359" s="172" t="s">
        <v>132</v>
      </c>
      <c r="BM359" s="172" t="s">
        <v>6087</v>
      </c>
    </row>
    <row r="360" spans="2:65" s="182" customFormat="1" ht="25.5" customHeight="1">
      <c r="B360" s="183"/>
      <c r="C360" s="151" t="s">
        <v>1199</v>
      </c>
      <c r="D360" s="151" t="s">
        <v>118</v>
      </c>
      <c r="E360" s="152" t="s">
        <v>6088</v>
      </c>
      <c r="F360" s="341" t="s">
        <v>6089</v>
      </c>
      <c r="G360" s="341"/>
      <c r="H360" s="341"/>
      <c r="I360" s="341"/>
      <c r="J360" s="153" t="s">
        <v>142</v>
      </c>
      <c r="K360" s="154">
        <v>1</v>
      </c>
      <c r="L360" s="342"/>
      <c r="M360" s="342"/>
      <c r="N360" s="343">
        <f t="shared" si="5"/>
        <v>0</v>
      </c>
      <c r="O360" s="343"/>
      <c r="P360" s="343"/>
      <c r="Q360" s="343"/>
      <c r="R360" s="186"/>
      <c r="T360" s="254" t="s">
        <v>5</v>
      </c>
      <c r="U360" s="255" t="s">
        <v>36</v>
      </c>
      <c r="V360" s="256"/>
      <c r="W360" s="257">
        <f>V360*K360</f>
        <v>0</v>
      </c>
      <c r="X360" s="257">
        <v>0.000118395</v>
      </c>
      <c r="Y360" s="257">
        <f>X360*K360</f>
        <v>0.000118395</v>
      </c>
      <c r="Z360" s="257">
        <v>0</v>
      </c>
      <c r="AA360" s="258">
        <f>Z360*K360</f>
        <v>0</v>
      </c>
      <c r="AR360" s="172" t="s">
        <v>132</v>
      </c>
      <c r="AT360" s="172" t="s">
        <v>118</v>
      </c>
      <c r="AU360" s="172" t="s">
        <v>93</v>
      </c>
      <c r="AY360" s="172" t="s">
        <v>117</v>
      </c>
      <c r="BE360" s="259">
        <f>IF(U360="základní",N360,0)</f>
        <v>0</v>
      </c>
      <c r="BF360" s="259">
        <f>IF(U360="snížená",N360,0)</f>
        <v>0</v>
      </c>
      <c r="BG360" s="259">
        <f>IF(U360="zákl. přenesená",N360,0)</f>
        <v>0</v>
      </c>
      <c r="BH360" s="259">
        <f>IF(U360="sníž. přenesená",N360,0)</f>
        <v>0</v>
      </c>
      <c r="BI360" s="259">
        <f>IF(U360="nulová",N360,0)</f>
        <v>0</v>
      </c>
      <c r="BJ360" s="172" t="s">
        <v>16</v>
      </c>
      <c r="BK360" s="259">
        <f>ROUND(L360*K360,2)</f>
        <v>0</v>
      </c>
      <c r="BL360" s="172" t="s">
        <v>132</v>
      </c>
      <c r="BM360" s="172" t="s">
        <v>6090</v>
      </c>
    </row>
    <row r="361" spans="2:65" s="182" customFormat="1" ht="25.5" customHeight="1">
      <c r="B361" s="183"/>
      <c r="C361" s="151" t="s">
        <v>1203</v>
      </c>
      <c r="D361" s="151" t="s">
        <v>118</v>
      </c>
      <c r="E361" s="152" t="s">
        <v>6091</v>
      </c>
      <c r="F361" s="341" t="s">
        <v>6092</v>
      </c>
      <c r="G361" s="341"/>
      <c r="H361" s="341"/>
      <c r="I361" s="341"/>
      <c r="J361" s="153" t="s">
        <v>142</v>
      </c>
      <c r="K361" s="154">
        <v>1</v>
      </c>
      <c r="L361" s="342"/>
      <c r="M361" s="342"/>
      <c r="N361" s="343">
        <f t="shared" si="5"/>
        <v>0</v>
      </c>
      <c r="O361" s="343"/>
      <c r="P361" s="343"/>
      <c r="Q361" s="343"/>
      <c r="R361" s="186"/>
      <c r="T361" s="254" t="s">
        <v>5</v>
      </c>
      <c r="U361" s="255" t="s">
        <v>36</v>
      </c>
      <c r="V361" s="256"/>
      <c r="W361" s="257">
        <f>V361*K361</f>
        <v>0</v>
      </c>
      <c r="X361" s="257">
        <v>0.000150525</v>
      </c>
      <c r="Y361" s="257">
        <f>X361*K361</f>
        <v>0.000150525</v>
      </c>
      <c r="Z361" s="257">
        <v>0</v>
      </c>
      <c r="AA361" s="258">
        <f>Z361*K361</f>
        <v>0</v>
      </c>
      <c r="AR361" s="172" t="s">
        <v>132</v>
      </c>
      <c r="AT361" s="172" t="s">
        <v>118</v>
      </c>
      <c r="AU361" s="172" t="s">
        <v>93</v>
      </c>
      <c r="AY361" s="172" t="s">
        <v>117</v>
      </c>
      <c r="BE361" s="259">
        <f>IF(U361="základní",N361,0)</f>
        <v>0</v>
      </c>
      <c r="BF361" s="259">
        <f>IF(U361="snížená",N361,0)</f>
        <v>0</v>
      </c>
      <c r="BG361" s="259">
        <f>IF(U361="zákl. přenesená",N361,0)</f>
        <v>0</v>
      </c>
      <c r="BH361" s="259">
        <f>IF(U361="sníž. přenesená",N361,0)</f>
        <v>0</v>
      </c>
      <c r="BI361" s="259">
        <f>IF(U361="nulová",N361,0)</f>
        <v>0</v>
      </c>
      <c r="BJ361" s="172" t="s">
        <v>16</v>
      </c>
      <c r="BK361" s="259">
        <f>ROUND(L361*K361,2)</f>
        <v>0</v>
      </c>
      <c r="BL361" s="172" t="s">
        <v>132</v>
      </c>
      <c r="BM361" s="172" t="s">
        <v>6093</v>
      </c>
    </row>
    <row r="362" spans="2:65" s="182" customFormat="1" ht="25.5" customHeight="1">
      <c r="B362" s="183"/>
      <c r="C362" s="151" t="s">
        <v>1207</v>
      </c>
      <c r="D362" s="151" t="s">
        <v>118</v>
      </c>
      <c r="E362" s="152" t="s">
        <v>6094</v>
      </c>
      <c r="F362" s="341" t="s">
        <v>6095</v>
      </c>
      <c r="G362" s="341"/>
      <c r="H362" s="341"/>
      <c r="I362" s="341"/>
      <c r="J362" s="153" t="s">
        <v>142</v>
      </c>
      <c r="K362" s="154">
        <v>1</v>
      </c>
      <c r="L362" s="342"/>
      <c r="M362" s="342"/>
      <c r="N362" s="343">
        <f t="shared" si="5"/>
        <v>0</v>
      </c>
      <c r="O362" s="343"/>
      <c r="P362" s="343"/>
      <c r="Q362" s="343"/>
      <c r="R362" s="186"/>
      <c r="T362" s="254" t="s">
        <v>5</v>
      </c>
      <c r="U362" s="255" t="s">
        <v>36</v>
      </c>
      <c r="V362" s="256"/>
      <c r="W362" s="257">
        <f>V362*K362</f>
        <v>0</v>
      </c>
      <c r="X362" s="257">
        <v>0.00021762</v>
      </c>
      <c r="Y362" s="257">
        <f>X362*K362</f>
        <v>0.00021762</v>
      </c>
      <c r="Z362" s="257">
        <v>0</v>
      </c>
      <c r="AA362" s="258">
        <f>Z362*K362</f>
        <v>0</v>
      </c>
      <c r="AR362" s="172" t="s">
        <v>132</v>
      </c>
      <c r="AT362" s="172" t="s">
        <v>118</v>
      </c>
      <c r="AU362" s="172" t="s">
        <v>93</v>
      </c>
      <c r="AY362" s="172" t="s">
        <v>117</v>
      </c>
      <c r="BE362" s="259">
        <f>IF(U362="základní",N362,0)</f>
        <v>0</v>
      </c>
      <c r="BF362" s="259">
        <f>IF(U362="snížená",N362,0)</f>
        <v>0</v>
      </c>
      <c r="BG362" s="259">
        <f>IF(U362="zákl. přenesená",N362,0)</f>
        <v>0</v>
      </c>
      <c r="BH362" s="259">
        <f>IF(U362="sníž. přenesená",N362,0)</f>
        <v>0</v>
      </c>
      <c r="BI362" s="259">
        <f>IF(U362="nulová",N362,0)</f>
        <v>0</v>
      </c>
      <c r="BJ362" s="172" t="s">
        <v>16</v>
      </c>
      <c r="BK362" s="259">
        <f>ROUND(L362*K362,2)</f>
        <v>0</v>
      </c>
      <c r="BL362" s="172" t="s">
        <v>132</v>
      </c>
      <c r="BM362" s="172" t="s">
        <v>6096</v>
      </c>
    </row>
    <row r="363" spans="2:65" s="182" customFormat="1" ht="25.5" customHeight="1">
      <c r="B363" s="183"/>
      <c r="C363" s="151" t="s">
        <v>1211</v>
      </c>
      <c r="D363" s="151" t="s">
        <v>118</v>
      </c>
      <c r="E363" s="152" t="s">
        <v>6097</v>
      </c>
      <c r="F363" s="341" t="s">
        <v>6098</v>
      </c>
      <c r="G363" s="341"/>
      <c r="H363" s="341"/>
      <c r="I363" s="341"/>
      <c r="J363" s="153" t="s">
        <v>142</v>
      </c>
      <c r="K363" s="154">
        <v>1</v>
      </c>
      <c r="L363" s="342"/>
      <c r="M363" s="342"/>
      <c r="N363" s="343">
        <f t="shared" si="5"/>
        <v>0</v>
      </c>
      <c r="O363" s="343"/>
      <c r="P363" s="343"/>
      <c r="Q363" s="343"/>
      <c r="R363" s="186"/>
      <c r="T363" s="254" t="s">
        <v>5</v>
      </c>
      <c r="U363" s="255" t="s">
        <v>36</v>
      </c>
      <c r="V363" s="256"/>
      <c r="W363" s="257">
        <f>V363*K363</f>
        <v>0</v>
      </c>
      <c r="X363" s="257">
        <v>0.000311715</v>
      </c>
      <c r="Y363" s="257">
        <f>X363*K363</f>
        <v>0.000311715</v>
      </c>
      <c r="Z363" s="257">
        <v>0</v>
      </c>
      <c r="AA363" s="258">
        <f>Z363*K363</f>
        <v>0</v>
      </c>
      <c r="AR363" s="172" t="s">
        <v>132</v>
      </c>
      <c r="AT363" s="172" t="s">
        <v>118</v>
      </c>
      <c r="AU363" s="172" t="s">
        <v>93</v>
      </c>
      <c r="AY363" s="172" t="s">
        <v>117</v>
      </c>
      <c r="BE363" s="259">
        <f>IF(U363="základní",N363,0)</f>
        <v>0</v>
      </c>
      <c r="BF363" s="259">
        <f>IF(U363="snížená",N363,0)</f>
        <v>0</v>
      </c>
      <c r="BG363" s="259">
        <f>IF(U363="zákl. přenesená",N363,0)</f>
        <v>0</v>
      </c>
      <c r="BH363" s="259">
        <f>IF(U363="sníž. přenesená",N363,0)</f>
        <v>0</v>
      </c>
      <c r="BI363" s="259">
        <f>IF(U363="nulová",N363,0)</f>
        <v>0</v>
      </c>
      <c r="BJ363" s="172" t="s">
        <v>16</v>
      </c>
      <c r="BK363" s="259">
        <f>ROUND(L363*K363,2)</f>
        <v>0</v>
      </c>
      <c r="BL363" s="172" t="s">
        <v>132</v>
      </c>
      <c r="BM363" s="172" t="s">
        <v>6099</v>
      </c>
    </row>
    <row r="364" spans="2:63" s="246" customFormat="1" ht="29.85" customHeight="1">
      <c r="B364" s="244"/>
      <c r="C364" s="155"/>
      <c r="D364" s="156" t="s">
        <v>5388</v>
      </c>
      <c r="E364" s="156"/>
      <c r="F364" s="156"/>
      <c r="G364" s="156"/>
      <c r="H364" s="156"/>
      <c r="I364" s="156"/>
      <c r="J364" s="156"/>
      <c r="L364" s="274"/>
      <c r="M364" s="274"/>
      <c r="N364" s="358">
        <f>BK364</f>
        <v>0</v>
      </c>
      <c r="O364" s="359"/>
      <c r="P364" s="359"/>
      <c r="Q364" s="359"/>
      <c r="R364" s="245"/>
      <c r="T364" s="247"/>
      <c r="U364" s="155"/>
      <c r="V364" s="248"/>
      <c r="W364" s="249">
        <f>SUM(W365:W407)</f>
        <v>0</v>
      </c>
      <c r="X364" s="155"/>
      <c r="Y364" s="249">
        <f>SUM(Y365:Y407)</f>
        <v>0.0062997</v>
      </c>
      <c r="Z364" s="155"/>
      <c r="AA364" s="250">
        <f>SUM(AA365:AA407)</f>
        <v>0.43812</v>
      </c>
      <c r="AR364" s="251" t="s">
        <v>93</v>
      </c>
      <c r="AT364" s="252" t="s">
        <v>70</v>
      </c>
      <c r="AU364" s="252" t="s">
        <v>16</v>
      </c>
      <c r="AY364" s="251" t="s">
        <v>117</v>
      </c>
      <c r="BK364" s="253">
        <f>SUM(BK365:BK407)</f>
        <v>0</v>
      </c>
    </row>
    <row r="365" spans="2:65" s="182" customFormat="1" ht="25.5" customHeight="1">
      <c r="B365" s="183"/>
      <c r="C365" s="151" t="s">
        <v>1215</v>
      </c>
      <c r="D365" s="151" t="s">
        <v>118</v>
      </c>
      <c r="E365" s="152" t="s">
        <v>6100</v>
      </c>
      <c r="F365" s="341" t="s">
        <v>6101</v>
      </c>
      <c r="G365" s="341"/>
      <c r="H365" s="341"/>
      <c r="I365" s="341"/>
      <c r="J365" s="153" t="s">
        <v>4575</v>
      </c>
      <c r="K365" s="154">
        <v>1</v>
      </c>
      <c r="L365" s="342"/>
      <c r="M365" s="342"/>
      <c r="N365" s="343">
        <f aca="true" t="shared" si="6" ref="N365:N396">ROUND(L365*K365,2)</f>
        <v>0</v>
      </c>
      <c r="O365" s="343"/>
      <c r="P365" s="343"/>
      <c r="Q365" s="343"/>
      <c r="R365" s="186"/>
      <c r="T365" s="254" t="s">
        <v>5</v>
      </c>
      <c r="U365" s="255" t="s">
        <v>36</v>
      </c>
      <c r="V365" s="256"/>
      <c r="W365" s="257">
        <f>V365*K365</f>
        <v>0</v>
      </c>
      <c r="X365" s="257">
        <v>0</v>
      </c>
      <c r="Y365" s="257">
        <f>X365*K365</f>
        <v>0</v>
      </c>
      <c r="Z365" s="257">
        <v>0.0238</v>
      </c>
      <c r="AA365" s="258">
        <f>Z365*K365</f>
        <v>0.0238</v>
      </c>
      <c r="AR365" s="172" t="s">
        <v>132</v>
      </c>
      <c r="AT365" s="172" t="s">
        <v>118</v>
      </c>
      <c r="AU365" s="172" t="s">
        <v>93</v>
      </c>
      <c r="AY365" s="172" t="s">
        <v>117</v>
      </c>
      <c r="BE365" s="259">
        <f>IF(U365="základní",N365,0)</f>
        <v>0</v>
      </c>
      <c r="BF365" s="259">
        <f>IF(U365="snížená",N365,0)</f>
        <v>0</v>
      </c>
      <c r="BG365" s="259">
        <f>IF(U365="zákl. přenesená",N365,0)</f>
        <v>0</v>
      </c>
      <c r="BH365" s="259">
        <f>IF(U365="sníž. přenesená",N365,0)</f>
        <v>0</v>
      </c>
      <c r="BI365" s="259">
        <f>IF(U365="nulová",N365,0)</f>
        <v>0</v>
      </c>
      <c r="BJ365" s="172" t="s">
        <v>16</v>
      </c>
      <c r="BK365" s="259">
        <f>ROUND(L365*K365,2)</f>
        <v>0</v>
      </c>
      <c r="BL365" s="172" t="s">
        <v>132</v>
      </c>
      <c r="BM365" s="172" t="s">
        <v>6102</v>
      </c>
    </row>
    <row r="366" spans="2:65" s="182" customFormat="1" ht="25.5" customHeight="1">
      <c r="B366" s="183"/>
      <c r="C366" s="151" t="s">
        <v>1219</v>
      </c>
      <c r="D366" s="151" t="s">
        <v>118</v>
      </c>
      <c r="E366" s="152" t="s">
        <v>6103</v>
      </c>
      <c r="F366" s="341" t="s">
        <v>6104</v>
      </c>
      <c r="G366" s="341"/>
      <c r="H366" s="341"/>
      <c r="I366" s="341"/>
      <c r="J366" s="153" t="s">
        <v>4575</v>
      </c>
      <c r="K366" s="154">
        <v>1</v>
      </c>
      <c r="L366" s="342"/>
      <c r="M366" s="342"/>
      <c r="N366" s="343">
        <f t="shared" si="6"/>
        <v>0</v>
      </c>
      <c r="O366" s="343"/>
      <c r="P366" s="343"/>
      <c r="Q366" s="343"/>
      <c r="R366" s="186"/>
      <c r="T366" s="254" t="s">
        <v>5</v>
      </c>
      <c r="U366" s="255" t="s">
        <v>36</v>
      </c>
      <c r="V366" s="256"/>
      <c r="W366" s="257">
        <f>V366*K366</f>
        <v>0</v>
      </c>
      <c r="X366" s="257">
        <v>0</v>
      </c>
      <c r="Y366" s="257">
        <f>X366*K366</f>
        <v>0</v>
      </c>
      <c r="Z366" s="257">
        <v>0.01057</v>
      </c>
      <c r="AA366" s="258">
        <f>Z366*K366</f>
        <v>0.01057</v>
      </c>
      <c r="AR366" s="172" t="s">
        <v>132</v>
      </c>
      <c r="AT366" s="172" t="s">
        <v>118</v>
      </c>
      <c r="AU366" s="172" t="s">
        <v>93</v>
      </c>
      <c r="AY366" s="172" t="s">
        <v>117</v>
      </c>
      <c r="BE366" s="259">
        <f>IF(U366="základní",N366,0)</f>
        <v>0</v>
      </c>
      <c r="BF366" s="259">
        <f>IF(U366="snížená",N366,0)</f>
        <v>0</v>
      </c>
      <c r="BG366" s="259">
        <f>IF(U366="zákl. přenesená",N366,0)</f>
        <v>0</v>
      </c>
      <c r="BH366" s="259">
        <f>IF(U366="sníž. přenesená",N366,0)</f>
        <v>0</v>
      </c>
      <c r="BI366" s="259">
        <f>IF(U366="nulová",N366,0)</f>
        <v>0</v>
      </c>
      <c r="BJ366" s="172" t="s">
        <v>16</v>
      </c>
      <c r="BK366" s="259">
        <f>ROUND(L366*K366,2)</f>
        <v>0</v>
      </c>
      <c r="BL366" s="172" t="s">
        <v>132</v>
      </c>
      <c r="BM366" s="172" t="s">
        <v>6105</v>
      </c>
    </row>
    <row r="367" spans="2:65" s="182" customFormat="1" ht="25.5" customHeight="1">
      <c r="B367" s="183"/>
      <c r="C367" s="151" t="s">
        <v>1223</v>
      </c>
      <c r="D367" s="151" t="s">
        <v>118</v>
      </c>
      <c r="E367" s="152" t="s">
        <v>6106</v>
      </c>
      <c r="F367" s="341" t="s">
        <v>6107</v>
      </c>
      <c r="G367" s="341"/>
      <c r="H367" s="341"/>
      <c r="I367" s="341"/>
      <c r="J367" s="153" t="s">
        <v>4575</v>
      </c>
      <c r="K367" s="154">
        <v>1</v>
      </c>
      <c r="L367" s="342"/>
      <c r="M367" s="342"/>
      <c r="N367" s="343">
        <f t="shared" si="6"/>
        <v>0</v>
      </c>
      <c r="O367" s="343"/>
      <c r="P367" s="343"/>
      <c r="Q367" s="343"/>
      <c r="R367" s="186"/>
      <c r="T367" s="254" t="s">
        <v>5</v>
      </c>
      <c r="U367" s="255" t="s">
        <v>36</v>
      </c>
      <c r="V367" s="256"/>
      <c r="W367" s="257">
        <f>V367*K367</f>
        <v>0</v>
      </c>
      <c r="X367" s="257">
        <v>0</v>
      </c>
      <c r="Y367" s="257">
        <f>X367*K367</f>
        <v>0</v>
      </c>
      <c r="Z367" s="257">
        <v>0.00484</v>
      </c>
      <c r="AA367" s="258">
        <f>Z367*K367</f>
        <v>0.00484</v>
      </c>
      <c r="AR367" s="172" t="s">
        <v>132</v>
      </c>
      <c r="AT367" s="172" t="s">
        <v>118</v>
      </c>
      <c r="AU367" s="172" t="s">
        <v>93</v>
      </c>
      <c r="AY367" s="172" t="s">
        <v>117</v>
      </c>
      <c r="BE367" s="259">
        <f>IF(U367="základní",N367,0)</f>
        <v>0</v>
      </c>
      <c r="BF367" s="259">
        <f>IF(U367="snížená",N367,0)</f>
        <v>0</v>
      </c>
      <c r="BG367" s="259">
        <f>IF(U367="zákl. přenesená",N367,0)</f>
        <v>0</v>
      </c>
      <c r="BH367" s="259">
        <f>IF(U367="sníž. přenesená",N367,0)</f>
        <v>0</v>
      </c>
      <c r="BI367" s="259">
        <f>IF(U367="nulová",N367,0)</f>
        <v>0</v>
      </c>
      <c r="BJ367" s="172" t="s">
        <v>16</v>
      </c>
      <c r="BK367" s="259">
        <f>ROUND(L367*K367,2)</f>
        <v>0</v>
      </c>
      <c r="BL367" s="172" t="s">
        <v>132</v>
      </c>
      <c r="BM367" s="172" t="s">
        <v>6108</v>
      </c>
    </row>
    <row r="368" spans="2:65" s="182" customFormat="1" ht="25.5" customHeight="1">
      <c r="B368" s="183"/>
      <c r="C368" s="151" t="s">
        <v>1227</v>
      </c>
      <c r="D368" s="151" t="s">
        <v>118</v>
      </c>
      <c r="E368" s="152" t="s">
        <v>6109</v>
      </c>
      <c r="F368" s="341" t="s">
        <v>6110</v>
      </c>
      <c r="G368" s="341"/>
      <c r="H368" s="341"/>
      <c r="I368" s="341"/>
      <c r="J368" s="153" t="s">
        <v>142</v>
      </c>
      <c r="K368" s="154">
        <v>1</v>
      </c>
      <c r="L368" s="342"/>
      <c r="M368" s="342"/>
      <c r="N368" s="343">
        <f t="shared" si="6"/>
        <v>0</v>
      </c>
      <c r="O368" s="343"/>
      <c r="P368" s="343"/>
      <c r="Q368" s="343"/>
      <c r="R368" s="186"/>
      <c r="T368" s="254" t="s">
        <v>5</v>
      </c>
      <c r="U368" s="255" t="s">
        <v>36</v>
      </c>
      <c r="V368" s="256"/>
      <c r="W368" s="257">
        <f>V368*K368</f>
        <v>0</v>
      </c>
      <c r="X368" s="257">
        <v>4.8E-05</v>
      </c>
      <c r="Y368" s="257">
        <f>X368*K368</f>
        <v>4.8E-05</v>
      </c>
      <c r="Z368" s="257">
        <v>0.01235</v>
      </c>
      <c r="AA368" s="258">
        <f>Z368*K368</f>
        <v>0.01235</v>
      </c>
      <c r="AR368" s="172" t="s">
        <v>132</v>
      </c>
      <c r="AT368" s="172" t="s">
        <v>118</v>
      </c>
      <c r="AU368" s="172" t="s">
        <v>93</v>
      </c>
      <c r="AY368" s="172" t="s">
        <v>117</v>
      </c>
      <c r="BE368" s="259">
        <f>IF(U368="základní",N368,0)</f>
        <v>0</v>
      </c>
      <c r="BF368" s="259">
        <f>IF(U368="snížená",N368,0)</f>
        <v>0</v>
      </c>
      <c r="BG368" s="259">
        <f>IF(U368="zákl. přenesená",N368,0)</f>
        <v>0</v>
      </c>
      <c r="BH368" s="259">
        <f>IF(U368="sníž. přenesená",N368,0)</f>
        <v>0</v>
      </c>
      <c r="BI368" s="259">
        <f>IF(U368="nulová",N368,0)</f>
        <v>0</v>
      </c>
      <c r="BJ368" s="172" t="s">
        <v>16</v>
      </c>
      <c r="BK368" s="259">
        <f>ROUND(L368*K368,2)</f>
        <v>0</v>
      </c>
      <c r="BL368" s="172" t="s">
        <v>132</v>
      </c>
      <c r="BM368" s="172" t="s">
        <v>6111</v>
      </c>
    </row>
    <row r="369" spans="2:65" s="182" customFormat="1" ht="25.5" customHeight="1">
      <c r="B369" s="183"/>
      <c r="C369" s="151" t="s">
        <v>1231</v>
      </c>
      <c r="D369" s="151" t="s">
        <v>118</v>
      </c>
      <c r="E369" s="152" t="s">
        <v>6112</v>
      </c>
      <c r="F369" s="341" t="s">
        <v>6113</v>
      </c>
      <c r="G369" s="341"/>
      <c r="H369" s="341"/>
      <c r="I369" s="341"/>
      <c r="J369" s="153" t="s">
        <v>142</v>
      </c>
      <c r="K369" s="154">
        <v>1</v>
      </c>
      <c r="L369" s="342"/>
      <c r="M369" s="342"/>
      <c r="N369" s="343">
        <f t="shared" si="6"/>
        <v>0</v>
      </c>
      <c r="O369" s="343"/>
      <c r="P369" s="343"/>
      <c r="Q369" s="343"/>
      <c r="R369" s="186"/>
      <c r="T369" s="254" t="s">
        <v>5</v>
      </c>
      <c r="U369" s="255" t="s">
        <v>36</v>
      </c>
      <c r="V369" s="256"/>
      <c r="W369" s="257">
        <f>V369*K369</f>
        <v>0</v>
      </c>
      <c r="X369" s="257">
        <v>4.8E-05</v>
      </c>
      <c r="Y369" s="257">
        <f>X369*K369</f>
        <v>4.8E-05</v>
      </c>
      <c r="Z369" s="257">
        <v>0.02326</v>
      </c>
      <c r="AA369" s="258">
        <f>Z369*K369</f>
        <v>0.02326</v>
      </c>
      <c r="AR369" s="172" t="s">
        <v>132</v>
      </c>
      <c r="AT369" s="172" t="s">
        <v>118</v>
      </c>
      <c r="AU369" s="172" t="s">
        <v>93</v>
      </c>
      <c r="AY369" s="172" t="s">
        <v>117</v>
      </c>
      <c r="BE369" s="259">
        <f>IF(U369="základní",N369,0)</f>
        <v>0</v>
      </c>
      <c r="BF369" s="259">
        <f>IF(U369="snížená",N369,0)</f>
        <v>0</v>
      </c>
      <c r="BG369" s="259">
        <f>IF(U369="zákl. přenesená",N369,0)</f>
        <v>0</v>
      </c>
      <c r="BH369" s="259">
        <f>IF(U369="sníž. přenesená",N369,0)</f>
        <v>0</v>
      </c>
      <c r="BI369" s="259">
        <f>IF(U369="nulová",N369,0)</f>
        <v>0</v>
      </c>
      <c r="BJ369" s="172" t="s">
        <v>16</v>
      </c>
      <c r="BK369" s="259">
        <f>ROUND(L369*K369,2)</f>
        <v>0</v>
      </c>
      <c r="BL369" s="172" t="s">
        <v>132</v>
      </c>
      <c r="BM369" s="172" t="s">
        <v>6114</v>
      </c>
    </row>
    <row r="370" spans="2:65" s="182" customFormat="1" ht="25.5" customHeight="1">
      <c r="B370" s="183"/>
      <c r="C370" s="151" t="s">
        <v>1235</v>
      </c>
      <c r="D370" s="151" t="s">
        <v>118</v>
      </c>
      <c r="E370" s="152" t="s">
        <v>6115</v>
      </c>
      <c r="F370" s="341" t="s">
        <v>6116</v>
      </c>
      <c r="G370" s="341"/>
      <c r="H370" s="341"/>
      <c r="I370" s="341"/>
      <c r="J370" s="153" t="s">
        <v>142</v>
      </c>
      <c r="K370" s="154">
        <v>1</v>
      </c>
      <c r="L370" s="342"/>
      <c r="M370" s="342"/>
      <c r="N370" s="343">
        <f t="shared" si="6"/>
        <v>0</v>
      </c>
      <c r="O370" s="343"/>
      <c r="P370" s="343"/>
      <c r="Q370" s="343"/>
      <c r="R370" s="186"/>
      <c r="T370" s="254" t="s">
        <v>5</v>
      </c>
      <c r="U370" s="255" t="s">
        <v>36</v>
      </c>
      <c r="V370" s="256"/>
      <c r="W370" s="257">
        <f>V370*K370</f>
        <v>0</v>
      </c>
      <c r="X370" s="257">
        <v>7.6E-05</v>
      </c>
      <c r="Y370" s="257">
        <f>X370*K370</f>
        <v>7.6E-05</v>
      </c>
      <c r="Z370" s="257">
        <v>0.02493</v>
      </c>
      <c r="AA370" s="258">
        <f>Z370*K370</f>
        <v>0.02493</v>
      </c>
      <c r="AR370" s="172" t="s">
        <v>132</v>
      </c>
      <c r="AT370" s="172" t="s">
        <v>118</v>
      </c>
      <c r="AU370" s="172" t="s">
        <v>93</v>
      </c>
      <c r="AY370" s="172" t="s">
        <v>117</v>
      </c>
      <c r="BE370" s="259">
        <f>IF(U370="základní",N370,0)</f>
        <v>0</v>
      </c>
      <c r="BF370" s="259">
        <f>IF(U370="snížená",N370,0)</f>
        <v>0</v>
      </c>
      <c r="BG370" s="259">
        <f>IF(U370="zákl. přenesená",N370,0)</f>
        <v>0</v>
      </c>
      <c r="BH370" s="259">
        <f>IF(U370="sníž. přenesená",N370,0)</f>
        <v>0</v>
      </c>
      <c r="BI370" s="259">
        <f>IF(U370="nulová",N370,0)</f>
        <v>0</v>
      </c>
      <c r="BJ370" s="172" t="s">
        <v>16</v>
      </c>
      <c r="BK370" s="259">
        <f>ROUND(L370*K370,2)</f>
        <v>0</v>
      </c>
      <c r="BL370" s="172" t="s">
        <v>132</v>
      </c>
      <c r="BM370" s="172" t="s">
        <v>6117</v>
      </c>
    </row>
    <row r="371" spans="2:65" s="182" customFormat="1" ht="25.5" customHeight="1">
      <c r="B371" s="183"/>
      <c r="C371" s="151" t="s">
        <v>1239</v>
      </c>
      <c r="D371" s="151" t="s">
        <v>118</v>
      </c>
      <c r="E371" s="152" t="s">
        <v>6118</v>
      </c>
      <c r="F371" s="341" t="s">
        <v>6119</v>
      </c>
      <c r="G371" s="341"/>
      <c r="H371" s="341"/>
      <c r="I371" s="341"/>
      <c r="J371" s="153" t="s">
        <v>142</v>
      </c>
      <c r="K371" s="154">
        <v>1</v>
      </c>
      <c r="L371" s="342"/>
      <c r="M371" s="342"/>
      <c r="N371" s="343">
        <f t="shared" si="6"/>
        <v>0</v>
      </c>
      <c r="O371" s="343"/>
      <c r="P371" s="343"/>
      <c r="Q371" s="343"/>
      <c r="R371" s="186"/>
      <c r="T371" s="254" t="s">
        <v>5</v>
      </c>
      <c r="U371" s="255" t="s">
        <v>36</v>
      </c>
      <c r="V371" s="256"/>
      <c r="W371" s="257">
        <f>V371*K371</f>
        <v>0</v>
      </c>
      <c r="X371" s="257">
        <v>7.6E-05</v>
      </c>
      <c r="Y371" s="257">
        <f>X371*K371</f>
        <v>7.6E-05</v>
      </c>
      <c r="Z371" s="257">
        <v>0.04675</v>
      </c>
      <c r="AA371" s="258">
        <f>Z371*K371</f>
        <v>0.04675</v>
      </c>
      <c r="AR371" s="172" t="s">
        <v>132</v>
      </c>
      <c r="AT371" s="172" t="s">
        <v>118</v>
      </c>
      <c r="AU371" s="172" t="s">
        <v>93</v>
      </c>
      <c r="AY371" s="172" t="s">
        <v>117</v>
      </c>
      <c r="BE371" s="259">
        <f>IF(U371="základní",N371,0)</f>
        <v>0</v>
      </c>
      <c r="BF371" s="259">
        <f>IF(U371="snížená",N371,0)</f>
        <v>0</v>
      </c>
      <c r="BG371" s="259">
        <f>IF(U371="zákl. přenesená",N371,0)</f>
        <v>0</v>
      </c>
      <c r="BH371" s="259">
        <f>IF(U371="sníž. přenesená",N371,0)</f>
        <v>0</v>
      </c>
      <c r="BI371" s="259">
        <f>IF(U371="nulová",N371,0)</f>
        <v>0</v>
      </c>
      <c r="BJ371" s="172" t="s">
        <v>16</v>
      </c>
      <c r="BK371" s="259">
        <f>ROUND(L371*K371,2)</f>
        <v>0</v>
      </c>
      <c r="BL371" s="172" t="s">
        <v>132</v>
      </c>
      <c r="BM371" s="172" t="s">
        <v>6120</v>
      </c>
    </row>
    <row r="372" spans="2:65" s="182" customFormat="1" ht="25.5" customHeight="1">
      <c r="B372" s="183"/>
      <c r="C372" s="151" t="s">
        <v>1243</v>
      </c>
      <c r="D372" s="151" t="s">
        <v>118</v>
      </c>
      <c r="E372" s="152" t="s">
        <v>6121</v>
      </c>
      <c r="F372" s="341" t="s">
        <v>6122</v>
      </c>
      <c r="G372" s="341"/>
      <c r="H372" s="341"/>
      <c r="I372" s="341"/>
      <c r="J372" s="153" t="s">
        <v>142</v>
      </c>
      <c r="K372" s="154">
        <v>1</v>
      </c>
      <c r="L372" s="342"/>
      <c r="M372" s="342"/>
      <c r="N372" s="343">
        <f t="shared" si="6"/>
        <v>0</v>
      </c>
      <c r="O372" s="343"/>
      <c r="P372" s="343"/>
      <c r="Q372" s="343"/>
      <c r="R372" s="186"/>
      <c r="T372" s="254" t="s">
        <v>5</v>
      </c>
      <c r="U372" s="255" t="s">
        <v>36</v>
      </c>
      <c r="V372" s="256"/>
      <c r="W372" s="257">
        <f>V372*K372</f>
        <v>0</v>
      </c>
      <c r="X372" s="257">
        <v>0.0001</v>
      </c>
      <c r="Y372" s="257">
        <f>X372*K372</f>
        <v>0.0001</v>
      </c>
      <c r="Z372" s="257">
        <v>0.03749</v>
      </c>
      <c r="AA372" s="258">
        <f>Z372*K372</f>
        <v>0.03749</v>
      </c>
      <c r="AR372" s="172" t="s">
        <v>132</v>
      </c>
      <c r="AT372" s="172" t="s">
        <v>118</v>
      </c>
      <c r="AU372" s="172" t="s">
        <v>93</v>
      </c>
      <c r="AY372" s="172" t="s">
        <v>117</v>
      </c>
      <c r="BE372" s="259">
        <f>IF(U372="základní",N372,0)</f>
        <v>0</v>
      </c>
      <c r="BF372" s="259">
        <f>IF(U372="snížená",N372,0)</f>
        <v>0</v>
      </c>
      <c r="BG372" s="259">
        <f>IF(U372="zákl. přenesená",N372,0)</f>
        <v>0</v>
      </c>
      <c r="BH372" s="259">
        <f>IF(U372="sníž. přenesená",N372,0)</f>
        <v>0</v>
      </c>
      <c r="BI372" s="259">
        <f>IF(U372="nulová",N372,0)</f>
        <v>0</v>
      </c>
      <c r="BJ372" s="172" t="s">
        <v>16</v>
      </c>
      <c r="BK372" s="259">
        <f>ROUND(L372*K372,2)</f>
        <v>0</v>
      </c>
      <c r="BL372" s="172" t="s">
        <v>132</v>
      </c>
      <c r="BM372" s="172" t="s">
        <v>6123</v>
      </c>
    </row>
    <row r="373" spans="2:65" s="182" customFormat="1" ht="25.5" customHeight="1">
      <c r="B373" s="183"/>
      <c r="C373" s="151" t="s">
        <v>1247</v>
      </c>
      <c r="D373" s="151" t="s">
        <v>118</v>
      </c>
      <c r="E373" s="152" t="s">
        <v>6124</v>
      </c>
      <c r="F373" s="341" t="s">
        <v>6125</v>
      </c>
      <c r="G373" s="341"/>
      <c r="H373" s="341"/>
      <c r="I373" s="341"/>
      <c r="J373" s="153" t="s">
        <v>142</v>
      </c>
      <c r="K373" s="154">
        <v>1</v>
      </c>
      <c r="L373" s="342"/>
      <c r="M373" s="342"/>
      <c r="N373" s="343">
        <f t="shared" si="6"/>
        <v>0</v>
      </c>
      <c r="O373" s="343"/>
      <c r="P373" s="343"/>
      <c r="Q373" s="343"/>
      <c r="R373" s="186"/>
      <c r="T373" s="254" t="s">
        <v>5</v>
      </c>
      <c r="U373" s="255" t="s">
        <v>36</v>
      </c>
      <c r="V373" s="256"/>
      <c r="W373" s="257">
        <f>V373*K373</f>
        <v>0</v>
      </c>
      <c r="X373" s="257">
        <v>0.0001</v>
      </c>
      <c r="Y373" s="257">
        <f>X373*K373</f>
        <v>0.0001</v>
      </c>
      <c r="Z373" s="257">
        <v>0.07003</v>
      </c>
      <c r="AA373" s="258">
        <f>Z373*K373</f>
        <v>0.07003</v>
      </c>
      <c r="AR373" s="172" t="s">
        <v>132</v>
      </c>
      <c r="AT373" s="172" t="s">
        <v>118</v>
      </c>
      <c r="AU373" s="172" t="s">
        <v>93</v>
      </c>
      <c r="AY373" s="172" t="s">
        <v>117</v>
      </c>
      <c r="BE373" s="259">
        <f>IF(U373="základní",N373,0)</f>
        <v>0</v>
      </c>
      <c r="BF373" s="259">
        <f>IF(U373="snížená",N373,0)</f>
        <v>0</v>
      </c>
      <c r="BG373" s="259">
        <f>IF(U373="zákl. přenesená",N373,0)</f>
        <v>0</v>
      </c>
      <c r="BH373" s="259">
        <f>IF(U373="sníž. přenesená",N373,0)</f>
        <v>0</v>
      </c>
      <c r="BI373" s="259">
        <f>IF(U373="nulová",N373,0)</f>
        <v>0</v>
      </c>
      <c r="BJ373" s="172" t="s">
        <v>16</v>
      </c>
      <c r="BK373" s="259">
        <f>ROUND(L373*K373,2)</f>
        <v>0</v>
      </c>
      <c r="BL373" s="172" t="s">
        <v>132</v>
      </c>
      <c r="BM373" s="172" t="s">
        <v>6126</v>
      </c>
    </row>
    <row r="374" spans="2:65" s="182" customFormat="1" ht="38.25" customHeight="1">
      <c r="B374" s="183"/>
      <c r="C374" s="151" t="s">
        <v>1251</v>
      </c>
      <c r="D374" s="151" t="s">
        <v>118</v>
      </c>
      <c r="E374" s="152" t="s">
        <v>6127</v>
      </c>
      <c r="F374" s="341" t="s">
        <v>6128</v>
      </c>
      <c r="G374" s="341"/>
      <c r="H374" s="341"/>
      <c r="I374" s="341"/>
      <c r="J374" s="153" t="s">
        <v>142</v>
      </c>
      <c r="K374" s="154">
        <v>1</v>
      </c>
      <c r="L374" s="342"/>
      <c r="M374" s="342"/>
      <c r="N374" s="343">
        <f t="shared" si="6"/>
        <v>0</v>
      </c>
      <c r="O374" s="343"/>
      <c r="P374" s="343"/>
      <c r="Q374" s="343"/>
      <c r="R374" s="186"/>
      <c r="T374" s="254" t="s">
        <v>5</v>
      </c>
      <c r="U374" s="255" t="s">
        <v>36</v>
      </c>
      <c r="V374" s="256"/>
      <c r="W374" s="257">
        <f>V374*K374</f>
        <v>0</v>
      </c>
      <c r="X374" s="257">
        <v>0</v>
      </c>
      <c r="Y374" s="257">
        <f>X374*K374</f>
        <v>0</v>
      </c>
      <c r="Z374" s="257">
        <v>0</v>
      </c>
      <c r="AA374" s="258">
        <f>Z374*K374</f>
        <v>0</v>
      </c>
      <c r="AR374" s="172" t="s">
        <v>132</v>
      </c>
      <c r="AT374" s="172" t="s">
        <v>118</v>
      </c>
      <c r="AU374" s="172" t="s">
        <v>93</v>
      </c>
      <c r="AY374" s="172" t="s">
        <v>117</v>
      </c>
      <c r="BE374" s="259">
        <f>IF(U374="základní",N374,0)</f>
        <v>0</v>
      </c>
      <c r="BF374" s="259">
        <f>IF(U374="snížená",N374,0)</f>
        <v>0</v>
      </c>
      <c r="BG374" s="259">
        <f>IF(U374="zákl. přenesená",N374,0)</f>
        <v>0</v>
      </c>
      <c r="BH374" s="259">
        <f>IF(U374="sníž. přenesená",N374,0)</f>
        <v>0</v>
      </c>
      <c r="BI374" s="259">
        <f>IF(U374="nulová",N374,0)</f>
        <v>0</v>
      </c>
      <c r="BJ374" s="172" t="s">
        <v>16</v>
      </c>
      <c r="BK374" s="259">
        <f>ROUND(L374*K374,2)</f>
        <v>0</v>
      </c>
      <c r="BL374" s="172" t="s">
        <v>132</v>
      </c>
      <c r="BM374" s="172" t="s">
        <v>6129</v>
      </c>
    </row>
    <row r="375" spans="2:65" s="182" customFormat="1" ht="38.25" customHeight="1">
      <c r="B375" s="183"/>
      <c r="C375" s="151" t="s">
        <v>1255</v>
      </c>
      <c r="D375" s="151" t="s">
        <v>118</v>
      </c>
      <c r="E375" s="152" t="s">
        <v>6130</v>
      </c>
      <c r="F375" s="341" t="s">
        <v>6131</v>
      </c>
      <c r="G375" s="341"/>
      <c r="H375" s="341"/>
      <c r="I375" s="341"/>
      <c r="J375" s="153" t="s">
        <v>142</v>
      </c>
      <c r="K375" s="154">
        <v>1</v>
      </c>
      <c r="L375" s="342"/>
      <c r="M375" s="342"/>
      <c r="N375" s="343">
        <f t="shared" si="6"/>
        <v>0</v>
      </c>
      <c r="O375" s="343"/>
      <c r="P375" s="343"/>
      <c r="Q375" s="343"/>
      <c r="R375" s="186"/>
      <c r="T375" s="254" t="s">
        <v>5</v>
      </c>
      <c r="U375" s="255" t="s">
        <v>36</v>
      </c>
      <c r="V375" s="256"/>
      <c r="W375" s="257">
        <f>V375*K375</f>
        <v>0</v>
      </c>
      <c r="X375" s="257">
        <v>0</v>
      </c>
      <c r="Y375" s="257">
        <f>X375*K375</f>
        <v>0</v>
      </c>
      <c r="Z375" s="257">
        <v>0</v>
      </c>
      <c r="AA375" s="258">
        <f>Z375*K375</f>
        <v>0</v>
      </c>
      <c r="AR375" s="172" t="s">
        <v>132</v>
      </c>
      <c r="AT375" s="172" t="s">
        <v>118</v>
      </c>
      <c r="AU375" s="172" t="s">
        <v>93</v>
      </c>
      <c r="AY375" s="172" t="s">
        <v>117</v>
      </c>
      <c r="BE375" s="259">
        <f>IF(U375="základní",N375,0)</f>
        <v>0</v>
      </c>
      <c r="BF375" s="259">
        <f>IF(U375="snížená",N375,0)</f>
        <v>0</v>
      </c>
      <c r="BG375" s="259">
        <f>IF(U375="zákl. přenesená",N375,0)</f>
        <v>0</v>
      </c>
      <c r="BH375" s="259">
        <f>IF(U375="sníž. přenesená",N375,0)</f>
        <v>0</v>
      </c>
      <c r="BI375" s="259">
        <f>IF(U375="nulová",N375,0)</f>
        <v>0</v>
      </c>
      <c r="BJ375" s="172" t="s">
        <v>16</v>
      </c>
      <c r="BK375" s="259">
        <f>ROUND(L375*K375,2)</f>
        <v>0</v>
      </c>
      <c r="BL375" s="172" t="s">
        <v>132</v>
      </c>
      <c r="BM375" s="172" t="s">
        <v>6132</v>
      </c>
    </row>
    <row r="376" spans="2:65" s="182" customFormat="1" ht="38.25" customHeight="1">
      <c r="B376" s="183"/>
      <c r="C376" s="151" t="s">
        <v>1259</v>
      </c>
      <c r="D376" s="151" t="s">
        <v>118</v>
      </c>
      <c r="E376" s="152" t="s">
        <v>6133</v>
      </c>
      <c r="F376" s="341" t="s">
        <v>6134</v>
      </c>
      <c r="G376" s="341"/>
      <c r="H376" s="341"/>
      <c r="I376" s="341"/>
      <c r="J376" s="153" t="s">
        <v>142</v>
      </c>
      <c r="K376" s="154">
        <v>1</v>
      </c>
      <c r="L376" s="342"/>
      <c r="M376" s="342"/>
      <c r="N376" s="343">
        <f t="shared" si="6"/>
        <v>0</v>
      </c>
      <c r="O376" s="343"/>
      <c r="P376" s="343"/>
      <c r="Q376" s="343"/>
      <c r="R376" s="186"/>
      <c r="T376" s="254" t="s">
        <v>5</v>
      </c>
      <c r="U376" s="255" t="s">
        <v>36</v>
      </c>
      <c r="V376" s="256"/>
      <c r="W376" s="257">
        <f>V376*K376</f>
        <v>0</v>
      </c>
      <c r="X376" s="257">
        <v>0</v>
      </c>
      <c r="Y376" s="257">
        <f>X376*K376</f>
        <v>0</v>
      </c>
      <c r="Z376" s="257">
        <v>0</v>
      </c>
      <c r="AA376" s="258">
        <f>Z376*K376</f>
        <v>0</v>
      </c>
      <c r="AR376" s="172" t="s">
        <v>132</v>
      </c>
      <c r="AT376" s="172" t="s">
        <v>118</v>
      </c>
      <c r="AU376" s="172" t="s">
        <v>93</v>
      </c>
      <c r="AY376" s="172" t="s">
        <v>117</v>
      </c>
      <c r="BE376" s="259">
        <f>IF(U376="základní",N376,0)</f>
        <v>0</v>
      </c>
      <c r="BF376" s="259">
        <f>IF(U376="snížená",N376,0)</f>
        <v>0</v>
      </c>
      <c r="BG376" s="259">
        <f>IF(U376="zákl. přenesená",N376,0)</f>
        <v>0</v>
      </c>
      <c r="BH376" s="259">
        <f>IF(U376="sníž. přenesená",N376,0)</f>
        <v>0</v>
      </c>
      <c r="BI376" s="259">
        <f>IF(U376="nulová",N376,0)</f>
        <v>0</v>
      </c>
      <c r="BJ376" s="172" t="s">
        <v>16</v>
      </c>
      <c r="BK376" s="259">
        <f>ROUND(L376*K376,2)</f>
        <v>0</v>
      </c>
      <c r="BL376" s="172" t="s">
        <v>132</v>
      </c>
      <c r="BM376" s="172" t="s">
        <v>6135</v>
      </c>
    </row>
    <row r="377" spans="2:65" s="182" customFormat="1" ht="38.25" customHeight="1">
      <c r="B377" s="183"/>
      <c r="C377" s="151" t="s">
        <v>1263</v>
      </c>
      <c r="D377" s="151" t="s">
        <v>118</v>
      </c>
      <c r="E377" s="152" t="s">
        <v>6136</v>
      </c>
      <c r="F377" s="341" t="s">
        <v>6137</v>
      </c>
      <c r="G377" s="341"/>
      <c r="H377" s="341"/>
      <c r="I377" s="341"/>
      <c r="J377" s="153" t="s">
        <v>142</v>
      </c>
      <c r="K377" s="154">
        <v>1</v>
      </c>
      <c r="L377" s="342"/>
      <c r="M377" s="342"/>
      <c r="N377" s="343">
        <f t="shared" si="6"/>
        <v>0</v>
      </c>
      <c r="O377" s="343"/>
      <c r="P377" s="343"/>
      <c r="Q377" s="343"/>
      <c r="R377" s="186"/>
      <c r="T377" s="254" t="s">
        <v>5</v>
      </c>
      <c r="U377" s="255" t="s">
        <v>36</v>
      </c>
      <c r="V377" s="256"/>
      <c r="W377" s="257">
        <f>V377*K377</f>
        <v>0</v>
      </c>
      <c r="X377" s="257">
        <v>0</v>
      </c>
      <c r="Y377" s="257">
        <f>X377*K377</f>
        <v>0</v>
      </c>
      <c r="Z377" s="257">
        <v>0</v>
      </c>
      <c r="AA377" s="258">
        <f>Z377*K377</f>
        <v>0</v>
      </c>
      <c r="AR377" s="172" t="s">
        <v>132</v>
      </c>
      <c r="AT377" s="172" t="s">
        <v>118</v>
      </c>
      <c r="AU377" s="172" t="s">
        <v>93</v>
      </c>
      <c r="AY377" s="172" t="s">
        <v>117</v>
      </c>
      <c r="BE377" s="259">
        <f>IF(U377="základní",N377,0)</f>
        <v>0</v>
      </c>
      <c r="BF377" s="259">
        <f>IF(U377="snížená",N377,0)</f>
        <v>0</v>
      </c>
      <c r="BG377" s="259">
        <f>IF(U377="zákl. přenesená",N377,0)</f>
        <v>0</v>
      </c>
      <c r="BH377" s="259">
        <f>IF(U377="sníž. přenesená",N377,0)</f>
        <v>0</v>
      </c>
      <c r="BI377" s="259">
        <f>IF(U377="nulová",N377,0)</f>
        <v>0</v>
      </c>
      <c r="BJ377" s="172" t="s">
        <v>16</v>
      </c>
      <c r="BK377" s="259">
        <f>ROUND(L377*K377,2)</f>
        <v>0</v>
      </c>
      <c r="BL377" s="172" t="s">
        <v>132</v>
      </c>
      <c r="BM377" s="172" t="s">
        <v>6138</v>
      </c>
    </row>
    <row r="378" spans="2:65" s="182" customFormat="1" ht="38.25" customHeight="1">
      <c r="B378" s="183"/>
      <c r="C378" s="151" t="s">
        <v>1267</v>
      </c>
      <c r="D378" s="151" t="s">
        <v>118</v>
      </c>
      <c r="E378" s="152" t="s">
        <v>6139</v>
      </c>
      <c r="F378" s="341" t="s">
        <v>6140</v>
      </c>
      <c r="G378" s="341"/>
      <c r="H378" s="341"/>
      <c r="I378" s="341"/>
      <c r="J378" s="153" t="s">
        <v>142</v>
      </c>
      <c r="K378" s="154">
        <v>1</v>
      </c>
      <c r="L378" s="342"/>
      <c r="M378" s="342"/>
      <c r="N378" s="343">
        <f t="shared" si="6"/>
        <v>0</v>
      </c>
      <c r="O378" s="343"/>
      <c r="P378" s="343"/>
      <c r="Q378" s="343"/>
      <c r="R378" s="186"/>
      <c r="T378" s="254" t="s">
        <v>5</v>
      </c>
      <c r="U378" s="255" t="s">
        <v>36</v>
      </c>
      <c r="V378" s="256"/>
      <c r="W378" s="257">
        <f>V378*K378</f>
        <v>0</v>
      </c>
      <c r="X378" s="257">
        <v>0</v>
      </c>
      <c r="Y378" s="257">
        <f>X378*K378</f>
        <v>0</v>
      </c>
      <c r="Z378" s="257">
        <v>0</v>
      </c>
      <c r="AA378" s="258">
        <f>Z378*K378</f>
        <v>0</v>
      </c>
      <c r="AR378" s="172" t="s">
        <v>132</v>
      </c>
      <c r="AT378" s="172" t="s">
        <v>118</v>
      </c>
      <c r="AU378" s="172" t="s">
        <v>93</v>
      </c>
      <c r="AY378" s="172" t="s">
        <v>117</v>
      </c>
      <c r="BE378" s="259">
        <f>IF(U378="základní",N378,0)</f>
        <v>0</v>
      </c>
      <c r="BF378" s="259">
        <f>IF(U378="snížená",N378,0)</f>
        <v>0</v>
      </c>
      <c r="BG378" s="259">
        <f>IF(U378="zákl. přenesená",N378,0)</f>
        <v>0</v>
      </c>
      <c r="BH378" s="259">
        <f>IF(U378="sníž. přenesená",N378,0)</f>
        <v>0</v>
      </c>
      <c r="BI378" s="259">
        <f>IF(U378="nulová",N378,0)</f>
        <v>0</v>
      </c>
      <c r="BJ378" s="172" t="s">
        <v>16</v>
      </c>
      <c r="BK378" s="259">
        <f>ROUND(L378*K378,2)</f>
        <v>0</v>
      </c>
      <c r="BL378" s="172" t="s">
        <v>132</v>
      </c>
      <c r="BM378" s="172" t="s">
        <v>6141</v>
      </c>
    </row>
    <row r="379" spans="2:65" s="182" customFormat="1" ht="38.25" customHeight="1">
      <c r="B379" s="183"/>
      <c r="C379" s="151" t="s">
        <v>1271</v>
      </c>
      <c r="D379" s="151" t="s">
        <v>118</v>
      </c>
      <c r="E379" s="152" t="s">
        <v>6142</v>
      </c>
      <c r="F379" s="341" t="s">
        <v>6143</v>
      </c>
      <c r="G379" s="341"/>
      <c r="H379" s="341"/>
      <c r="I379" s="341"/>
      <c r="J379" s="153" t="s">
        <v>142</v>
      </c>
      <c r="K379" s="154">
        <v>1</v>
      </c>
      <c r="L379" s="342"/>
      <c r="M379" s="342"/>
      <c r="N379" s="343">
        <f t="shared" si="6"/>
        <v>0</v>
      </c>
      <c r="O379" s="343"/>
      <c r="P379" s="343"/>
      <c r="Q379" s="343"/>
      <c r="R379" s="186"/>
      <c r="T379" s="254" t="s">
        <v>5</v>
      </c>
      <c r="U379" s="255" t="s">
        <v>36</v>
      </c>
      <c r="V379" s="256"/>
      <c r="W379" s="257">
        <f>V379*K379</f>
        <v>0</v>
      </c>
      <c r="X379" s="257">
        <v>0</v>
      </c>
      <c r="Y379" s="257">
        <f>X379*K379</f>
        <v>0</v>
      </c>
      <c r="Z379" s="257">
        <v>0</v>
      </c>
      <c r="AA379" s="258">
        <f>Z379*K379</f>
        <v>0</v>
      </c>
      <c r="AR379" s="172" t="s">
        <v>132</v>
      </c>
      <c r="AT379" s="172" t="s">
        <v>118</v>
      </c>
      <c r="AU379" s="172" t="s">
        <v>93</v>
      </c>
      <c r="AY379" s="172" t="s">
        <v>117</v>
      </c>
      <c r="BE379" s="259">
        <f>IF(U379="základní",N379,0)</f>
        <v>0</v>
      </c>
      <c r="BF379" s="259">
        <f>IF(U379="snížená",N379,0)</f>
        <v>0</v>
      </c>
      <c r="BG379" s="259">
        <f>IF(U379="zákl. přenesená",N379,0)</f>
        <v>0</v>
      </c>
      <c r="BH379" s="259">
        <f>IF(U379="sníž. přenesená",N379,0)</f>
        <v>0</v>
      </c>
      <c r="BI379" s="259">
        <f>IF(U379="nulová",N379,0)</f>
        <v>0</v>
      </c>
      <c r="BJ379" s="172" t="s">
        <v>16</v>
      </c>
      <c r="BK379" s="259">
        <f>ROUND(L379*K379,2)</f>
        <v>0</v>
      </c>
      <c r="BL379" s="172" t="s">
        <v>132</v>
      </c>
      <c r="BM379" s="172" t="s">
        <v>6144</v>
      </c>
    </row>
    <row r="380" spans="2:65" s="182" customFormat="1" ht="38.25" customHeight="1">
      <c r="B380" s="183"/>
      <c r="C380" s="151" t="s">
        <v>1275</v>
      </c>
      <c r="D380" s="151" t="s">
        <v>118</v>
      </c>
      <c r="E380" s="152" t="s">
        <v>6145</v>
      </c>
      <c r="F380" s="341" t="s">
        <v>6146</v>
      </c>
      <c r="G380" s="341"/>
      <c r="H380" s="341"/>
      <c r="I380" s="341"/>
      <c r="J380" s="153" t="s">
        <v>142</v>
      </c>
      <c r="K380" s="154">
        <v>1</v>
      </c>
      <c r="L380" s="342"/>
      <c r="M380" s="342"/>
      <c r="N380" s="343">
        <f t="shared" si="6"/>
        <v>0</v>
      </c>
      <c r="O380" s="343"/>
      <c r="P380" s="343"/>
      <c r="Q380" s="343"/>
      <c r="R380" s="186"/>
      <c r="T380" s="254" t="s">
        <v>5</v>
      </c>
      <c r="U380" s="255" t="s">
        <v>36</v>
      </c>
      <c r="V380" s="256"/>
      <c r="W380" s="257">
        <f>V380*K380</f>
        <v>0</v>
      </c>
      <c r="X380" s="257">
        <v>0</v>
      </c>
      <c r="Y380" s="257">
        <f>X380*K380</f>
        <v>0</v>
      </c>
      <c r="Z380" s="257">
        <v>0</v>
      </c>
      <c r="AA380" s="258">
        <f>Z380*K380</f>
        <v>0</v>
      </c>
      <c r="AR380" s="172" t="s">
        <v>132</v>
      </c>
      <c r="AT380" s="172" t="s">
        <v>118</v>
      </c>
      <c r="AU380" s="172" t="s">
        <v>93</v>
      </c>
      <c r="AY380" s="172" t="s">
        <v>117</v>
      </c>
      <c r="BE380" s="259">
        <f>IF(U380="základní",N380,0)</f>
        <v>0</v>
      </c>
      <c r="BF380" s="259">
        <f>IF(U380="snížená",N380,0)</f>
        <v>0</v>
      </c>
      <c r="BG380" s="259">
        <f>IF(U380="zákl. přenesená",N380,0)</f>
        <v>0</v>
      </c>
      <c r="BH380" s="259">
        <f>IF(U380="sníž. přenesená",N380,0)</f>
        <v>0</v>
      </c>
      <c r="BI380" s="259">
        <f>IF(U380="nulová",N380,0)</f>
        <v>0</v>
      </c>
      <c r="BJ380" s="172" t="s">
        <v>16</v>
      </c>
      <c r="BK380" s="259">
        <f>ROUND(L380*K380,2)</f>
        <v>0</v>
      </c>
      <c r="BL380" s="172" t="s">
        <v>132</v>
      </c>
      <c r="BM380" s="172" t="s">
        <v>6147</v>
      </c>
    </row>
    <row r="381" spans="2:65" s="182" customFormat="1" ht="38.25" customHeight="1">
      <c r="B381" s="183"/>
      <c r="C381" s="151" t="s">
        <v>1279</v>
      </c>
      <c r="D381" s="151" t="s">
        <v>118</v>
      </c>
      <c r="E381" s="152" t="s">
        <v>6148</v>
      </c>
      <c r="F381" s="341" t="s">
        <v>6149</v>
      </c>
      <c r="G381" s="341"/>
      <c r="H381" s="341"/>
      <c r="I381" s="341"/>
      <c r="J381" s="153" t="s">
        <v>142</v>
      </c>
      <c r="K381" s="154">
        <v>1</v>
      </c>
      <c r="L381" s="342"/>
      <c r="M381" s="342"/>
      <c r="N381" s="343">
        <f t="shared" si="6"/>
        <v>0</v>
      </c>
      <c r="O381" s="343"/>
      <c r="P381" s="343"/>
      <c r="Q381" s="343"/>
      <c r="R381" s="186"/>
      <c r="T381" s="254" t="s">
        <v>5</v>
      </c>
      <c r="U381" s="255" t="s">
        <v>36</v>
      </c>
      <c r="V381" s="256"/>
      <c r="W381" s="257">
        <f>V381*K381</f>
        <v>0</v>
      </c>
      <c r="X381" s="257">
        <v>0</v>
      </c>
      <c r="Y381" s="257">
        <f>X381*K381</f>
        <v>0</v>
      </c>
      <c r="Z381" s="257">
        <v>0</v>
      </c>
      <c r="AA381" s="258">
        <f>Z381*K381</f>
        <v>0</v>
      </c>
      <c r="AR381" s="172" t="s">
        <v>132</v>
      </c>
      <c r="AT381" s="172" t="s">
        <v>118</v>
      </c>
      <c r="AU381" s="172" t="s">
        <v>93</v>
      </c>
      <c r="AY381" s="172" t="s">
        <v>117</v>
      </c>
      <c r="BE381" s="259">
        <f>IF(U381="základní",N381,0)</f>
        <v>0</v>
      </c>
      <c r="BF381" s="259">
        <f>IF(U381="snížená",N381,0)</f>
        <v>0</v>
      </c>
      <c r="BG381" s="259">
        <f>IF(U381="zákl. přenesená",N381,0)</f>
        <v>0</v>
      </c>
      <c r="BH381" s="259">
        <f>IF(U381="sníž. přenesená",N381,0)</f>
        <v>0</v>
      </c>
      <c r="BI381" s="259">
        <f>IF(U381="nulová",N381,0)</f>
        <v>0</v>
      </c>
      <c r="BJ381" s="172" t="s">
        <v>16</v>
      </c>
      <c r="BK381" s="259">
        <f>ROUND(L381*K381,2)</f>
        <v>0</v>
      </c>
      <c r="BL381" s="172" t="s">
        <v>132</v>
      </c>
      <c r="BM381" s="172" t="s">
        <v>6150</v>
      </c>
    </row>
    <row r="382" spans="2:65" s="182" customFormat="1" ht="38.25" customHeight="1">
      <c r="B382" s="183"/>
      <c r="C382" s="151" t="s">
        <v>1283</v>
      </c>
      <c r="D382" s="151" t="s">
        <v>118</v>
      </c>
      <c r="E382" s="152" t="s">
        <v>6151</v>
      </c>
      <c r="F382" s="341" t="s">
        <v>6152</v>
      </c>
      <c r="G382" s="341"/>
      <c r="H382" s="341"/>
      <c r="I382" s="341"/>
      <c r="J382" s="153" t="s">
        <v>142</v>
      </c>
      <c r="K382" s="154">
        <v>1</v>
      </c>
      <c r="L382" s="342"/>
      <c r="M382" s="342"/>
      <c r="N382" s="343">
        <f t="shared" si="6"/>
        <v>0</v>
      </c>
      <c r="O382" s="343"/>
      <c r="P382" s="343"/>
      <c r="Q382" s="343"/>
      <c r="R382" s="186"/>
      <c r="T382" s="254" t="s">
        <v>5</v>
      </c>
      <c r="U382" s="255" t="s">
        <v>36</v>
      </c>
      <c r="V382" s="256"/>
      <c r="W382" s="257">
        <f>V382*K382</f>
        <v>0</v>
      </c>
      <c r="X382" s="257">
        <v>0</v>
      </c>
      <c r="Y382" s="257">
        <f>X382*K382</f>
        <v>0</v>
      </c>
      <c r="Z382" s="257">
        <v>0</v>
      </c>
      <c r="AA382" s="258">
        <f>Z382*K382</f>
        <v>0</v>
      </c>
      <c r="AR382" s="172" t="s">
        <v>132</v>
      </c>
      <c r="AT382" s="172" t="s">
        <v>118</v>
      </c>
      <c r="AU382" s="172" t="s">
        <v>93</v>
      </c>
      <c r="AY382" s="172" t="s">
        <v>117</v>
      </c>
      <c r="BE382" s="259">
        <f>IF(U382="základní",N382,0)</f>
        <v>0</v>
      </c>
      <c r="BF382" s="259">
        <f>IF(U382="snížená",N382,0)</f>
        <v>0</v>
      </c>
      <c r="BG382" s="259">
        <f>IF(U382="zákl. přenesená",N382,0)</f>
        <v>0</v>
      </c>
      <c r="BH382" s="259">
        <f>IF(U382="sníž. přenesená",N382,0)</f>
        <v>0</v>
      </c>
      <c r="BI382" s="259">
        <f>IF(U382="nulová",N382,0)</f>
        <v>0</v>
      </c>
      <c r="BJ382" s="172" t="s">
        <v>16</v>
      </c>
      <c r="BK382" s="259">
        <f>ROUND(L382*K382,2)</f>
        <v>0</v>
      </c>
      <c r="BL382" s="172" t="s">
        <v>132</v>
      </c>
      <c r="BM382" s="172" t="s">
        <v>6153</v>
      </c>
    </row>
    <row r="383" spans="2:65" s="182" customFormat="1" ht="38.25" customHeight="1">
      <c r="B383" s="183"/>
      <c r="C383" s="151" t="s">
        <v>1287</v>
      </c>
      <c r="D383" s="151" t="s">
        <v>118</v>
      </c>
      <c r="E383" s="152" t="s">
        <v>6154</v>
      </c>
      <c r="F383" s="341" t="s">
        <v>6155</v>
      </c>
      <c r="G383" s="341"/>
      <c r="H383" s="341"/>
      <c r="I383" s="341"/>
      <c r="J383" s="153" t="s">
        <v>142</v>
      </c>
      <c r="K383" s="154">
        <v>1</v>
      </c>
      <c r="L383" s="342"/>
      <c r="M383" s="342"/>
      <c r="N383" s="343">
        <f t="shared" si="6"/>
        <v>0</v>
      </c>
      <c r="O383" s="343"/>
      <c r="P383" s="343"/>
      <c r="Q383" s="343"/>
      <c r="R383" s="186"/>
      <c r="T383" s="254" t="s">
        <v>5</v>
      </c>
      <c r="U383" s="255" t="s">
        <v>36</v>
      </c>
      <c r="V383" s="256"/>
      <c r="W383" s="257">
        <f>V383*K383</f>
        <v>0</v>
      </c>
      <c r="X383" s="257">
        <v>0</v>
      </c>
      <c r="Y383" s="257">
        <f>X383*K383</f>
        <v>0</v>
      </c>
      <c r="Z383" s="257">
        <v>0</v>
      </c>
      <c r="AA383" s="258">
        <f>Z383*K383</f>
        <v>0</v>
      </c>
      <c r="AR383" s="172" t="s">
        <v>132</v>
      </c>
      <c r="AT383" s="172" t="s">
        <v>118</v>
      </c>
      <c r="AU383" s="172" t="s">
        <v>93</v>
      </c>
      <c r="AY383" s="172" t="s">
        <v>117</v>
      </c>
      <c r="BE383" s="259">
        <f>IF(U383="základní",N383,0)</f>
        <v>0</v>
      </c>
      <c r="BF383" s="259">
        <f>IF(U383="snížená",N383,0)</f>
        <v>0</v>
      </c>
      <c r="BG383" s="259">
        <f>IF(U383="zákl. přenesená",N383,0)</f>
        <v>0</v>
      </c>
      <c r="BH383" s="259">
        <f>IF(U383="sníž. přenesená",N383,0)</f>
        <v>0</v>
      </c>
      <c r="BI383" s="259">
        <f>IF(U383="nulová",N383,0)</f>
        <v>0</v>
      </c>
      <c r="BJ383" s="172" t="s">
        <v>16</v>
      </c>
      <c r="BK383" s="259">
        <f>ROUND(L383*K383,2)</f>
        <v>0</v>
      </c>
      <c r="BL383" s="172" t="s">
        <v>132</v>
      </c>
      <c r="BM383" s="172" t="s">
        <v>6156</v>
      </c>
    </row>
    <row r="384" spans="2:65" s="182" customFormat="1" ht="38.25" customHeight="1">
      <c r="B384" s="183"/>
      <c r="C384" s="151" t="s">
        <v>1291</v>
      </c>
      <c r="D384" s="151" t="s">
        <v>118</v>
      </c>
      <c r="E384" s="152" t="s">
        <v>6157</v>
      </c>
      <c r="F384" s="341" t="s">
        <v>6158</v>
      </c>
      <c r="G384" s="341"/>
      <c r="H384" s="341"/>
      <c r="I384" s="341"/>
      <c r="J384" s="153" t="s">
        <v>142</v>
      </c>
      <c r="K384" s="154">
        <v>1</v>
      </c>
      <c r="L384" s="342"/>
      <c r="M384" s="342"/>
      <c r="N384" s="343">
        <f t="shared" si="6"/>
        <v>0</v>
      </c>
      <c r="O384" s="343"/>
      <c r="P384" s="343"/>
      <c r="Q384" s="343"/>
      <c r="R384" s="186"/>
      <c r="T384" s="254" t="s">
        <v>5</v>
      </c>
      <c r="U384" s="255" t="s">
        <v>36</v>
      </c>
      <c r="V384" s="256"/>
      <c r="W384" s="257">
        <f>V384*K384</f>
        <v>0</v>
      </c>
      <c r="X384" s="257">
        <v>0</v>
      </c>
      <c r="Y384" s="257">
        <f>X384*K384</f>
        <v>0</v>
      </c>
      <c r="Z384" s="257">
        <v>0</v>
      </c>
      <c r="AA384" s="258">
        <f>Z384*K384</f>
        <v>0</v>
      </c>
      <c r="AR384" s="172" t="s">
        <v>132</v>
      </c>
      <c r="AT384" s="172" t="s">
        <v>118</v>
      </c>
      <c r="AU384" s="172" t="s">
        <v>93</v>
      </c>
      <c r="AY384" s="172" t="s">
        <v>117</v>
      </c>
      <c r="BE384" s="259">
        <f>IF(U384="základní",N384,0)</f>
        <v>0</v>
      </c>
      <c r="BF384" s="259">
        <f>IF(U384="snížená",N384,0)</f>
        <v>0</v>
      </c>
      <c r="BG384" s="259">
        <f>IF(U384="zákl. přenesená",N384,0)</f>
        <v>0</v>
      </c>
      <c r="BH384" s="259">
        <f>IF(U384="sníž. přenesená",N384,0)</f>
        <v>0</v>
      </c>
      <c r="BI384" s="259">
        <f>IF(U384="nulová",N384,0)</f>
        <v>0</v>
      </c>
      <c r="BJ384" s="172" t="s">
        <v>16</v>
      </c>
      <c r="BK384" s="259">
        <f>ROUND(L384*K384,2)</f>
        <v>0</v>
      </c>
      <c r="BL384" s="172" t="s">
        <v>132</v>
      </c>
      <c r="BM384" s="172" t="s">
        <v>6159</v>
      </c>
    </row>
    <row r="385" spans="2:65" s="182" customFormat="1" ht="25.5" customHeight="1">
      <c r="B385" s="183"/>
      <c r="C385" s="151" t="s">
        <v>1295</v>
      </c>
      <c r="D385" s="151" t="s">
        <v>118</v>
      </c>
      <c r="E385" s="152" t="s">
        <v>6160</v>
      </c>
      <c r="F385" s="341" t="s">
        <v>6161</v>
      </c>
      <c r="G385" s="341"/>
      <c r="H385" s="341"/>
      <c r="I385" s="341"/>
      <c r="J385" s="153" t="s">
        <v>142</v>
      </c>
      <c r="K385" s="154">
        <v>1</v>
      </c>
      <c r="L385" s="342"/>
      <c r="M385" s="342"/>
      <c r="N385" s="343">
        <f t="shared" si="6"/>
        <v>0</v>
      </c>
      <c r="O385" s="343"/>
      <c r="P385" s="343"/>
      <c r="Q385" s="343"/>
      <c r="R385" s="186"/>
      <c r="T385" s="254" t="s">
        <v>5</v>
      </c>
      <c r="U385" s="255" t="s">
        <v>36</v>
      </c>
      <c r="V385" s="256"/>
      <c r="W385" s="257">
        <f>V385*K385</f>
        <v>0</v>
      </c>
      <c r="X385" s="257">
        <v>8.18E-05</v>
      </c>
      <c r="Y385" s="257">
        <f>X385*K385</f>
        <v>8.18E-05</v>
      </c>
      <c r="Z385" s="257">
        <v>0.0135</v>
      </c>
      <c r="AA385" s="258">
        <f>Z385*K385</f>
        <v>0.0135</v>
      </c>
      <c r="AR385" s="172" t="s">
        <v>132</v>
      </c>
      <c r="AT385" s="172" t="s">
        <v>118</v>
      </c>
      <c r="AU385" s="172" t="s">
        <v>93</v>
      </c>
      <c r="AY385" s="172" t="s">
        <v>117</v>
      </c>
      <c r="BE385" s="259">
        <f>IF(U385="základní",N385,0)</f>
        <v>0</v>
      </c>
      <c r="BF385" s="259">
        <f>IF(U385="snížená",N385,0)</f>
        <v>0</v>
      </c>
      <c r="BG385" s="259">
        <f>IF(U385="zákl. přenesená",N385,0)</f>
        <v>0</v>
      </c>
      <c r="BH385" s="259">
        <f>IF(U385="sníž. přenesená",N385,0)</f>
        <v>0</v>
      </c>
      <c r="BI385" s="259">
        <f>IF(U385="nulová",N385,0)</f>
        <v>0</v>
      </c>
      <c r="BJ385" s="172" t="s">
        <v>16</v>
      </c>
      <c r="BK385" s="259">
        <f>ROUND(L385*K385,2)</f>
        <v>0</v>
      </c>
      <c r="BL385" s="172" t="s">
        <v>132</v>
      </c>
      <c r="BM385" s="172" t="s">
        <v>6162</v>
      </c>
    </row>
    <row r="386" spans="2:65" s="182" customFormat="1" ht="25.5" customHeight="1">
      <c r="B386" s="183"/>
      <c r="C386" s="151" t="s">
        <v>1299</v>
      </c>
      <c r="D386" s="151" t="s">
        <v>118</v>
      </c>
      <c r="E386" s="152" t="s">
        <v>6163</v>
      </c>
      <c r="F386" s="341" t="s">
        <v>6164</v>
      </c>
      <c r="G386" s="341"/>
      <c r="H386" s="341"/>
      <c r="I386" s="341"/>
      <c r="J386" s="153" t="s">
        <v>142</v>
      </c>
      <c r="K386" s="154">
        <v>1</v>
      </c>
      <c r="L386" s="342"/>
      <c r="M386" s="342"/>
      <c r="N386" s="343">
        <f t="shared" si="6"/>
        <v>0</v>
      </c>
      <c r="O386" s="343"/>
      <c r="P386" s="343"/>
      <c r="Q386" s="343"/>
      <c r="R386" s="186"/>
      <c r="T386" s="254" t="s">
        <v>5</v>
      </c>
      <c r="U386" s="255" t="s">
        <v>36</v>
      </c>
      <c r="V386" s="256"/>
      <c r="W386" s="257">
        <f>V386*K386</f>
        <v>0</v>
      </c>
      <c r="X386" s="257">
        <v>8.18E-05</v>
      </c>
      <c r="Y386" s="257">
        <f>X386*K386</f>
        <v>8.18E-05</v>
      </c>
      <c r="Z386" s="257">
        <v>0.0206</v>
      </c>
      <c r="AA386" s="258">
        <f>Z386*K386</f>
        <v>0.0206</v>
      </c>
      <c r="AR386" s="172" t="s">
        <v>132</v>
      </c>
      <c r="AT386" s="172" t="s">
        <v>118</v>
      </c>
      <c r="AU386" s="172" t="s">
        <v>93</v>
      </c>
      <c r="AY386" s="172" t="s">
        <v>117</v>
      </c>
      <c r="BE386" s="259">
        <f>IF(U386="základní",N386,0)</f>
        <v>0</v>
      </c>
      <c r="BF386" s="259">
        <f>IF(U386="snížená",N386,0)</f>
        <v>0</v>
      </c>
      <c r="BG386" s="259">
        <f>IF(U386="zákl. přenesená",N386,0)</f>
        <v>0</v>
      </c>
      <c r="BH386" s="259">
        <f>IF(U386="sníž. přenesená",N386,0)</f>
        <v>0</v>
      </c>
      <c r="BI386" s="259">
        <f>IF(U386="nulová",N386,0)</f>
        <v>0</v>
      </c>
      <c r="BJ386" s="172" t="s">
        <v>16</v>
      </c>
      <c r="BK386" s="259">
        <f>ROUND(L386*K386,2)</f>
        <v>0</v>
      </c>
      <c r="BL386" s="172" t="s">
        <v>132</v>
      </c>
      <c r="BM386" s="172" t="s">
        <v>6165</v>
      </c>
    </row>
    <row r="387" spans="2:65" s="182" customFormat="1" ht="38.25" customHeight="1">
      <c r="B387" s="183"/>
      <c r="C387" s="151" t="s">
        <v>1303</v>
      </c>
      <c r="D387" s="151" t="s">
        <v>118</v>
      </c>
      <c r="E387" s="152" t="s">
        <v>6166</v>
      </c>
      <c r="F387" s="341" t="s">
        <v>6167</v>
      </c>
      <c r="G387" s="341"/>
      <c r="H387" s="341"/>
      <c r="I387" s="341"/>
      <c r="J387" s="153" t="s">
        <v>142</v>
      </c>
      <c r="K387" s="154">
        <v>1</v>
      </c>
      <c r="L387" s="342"/>
      <c r="M387" s="342"/>
      <c r="N387" s="343">
        <f t="shared" si="6"/>
        <v>0</v>
      </c>
      <c r="O387" s="343"/>
      <c r="P387" s="343"/>
      <c r="Q387" s="343"/>
      <c r="R387" s="186"/>
      <c r="T387" s="254" t="s">
        <v>5</v>
      </c>
      <c r="U387" s="255" t="s">
        <v>36</v>
      </c>
      <c r="V387" s="256"/>
      <c r="W387" s="257">
        <f>V387*K387</f>
        <v>0</v>
      </c>
      <c r="X387" s="257">
        <v>0</v>
      </c>
      <c r="Y387" s="257">
        <f>X387*K387</f>
        <v>0</v>
      </c>
      <c r="Z387" s="257">
        <v>0</v>
      </c>
      <c r="AA387" s="258">
        <f>Z387*K387</f>
        <v>0</v>
      </c>
      <c r="AR387" s="172" t="s">
        <v>132</v>
      </c>
      <c r="AT387" s="172" t="s">
        <v>118</v>
      </c>
      <c r="AU387" s="172" t="s">
        <v>93</v>
      </c>
      <c r="AY387" s="172" t="s">
        <v>117</v>
      </c>
      <c r="BE387" s="259">
        <f>IF(U387="základní",N387,0)</f>
        <v>0</v>
      </c>
      <c r="BF387" s="259">
        <f>IF(U387="snížená",N387,0)</f>
        <v>0</v>
      </c>
      <c r="BG387" s="259">
        <f>IF(U387="zákl. přenesená",N387,0)</f>
        <v>0</v>
      </c>
      <c r="BH387" s="259">
        <f>IF(U387="sníž. přenesená",N387,0)</f>
        <v>0</v>
      </c>
      <c r="BI387" s="259">
        <f>IF(U387="nulová",N387,0)</f>
        <v>0</v>
      </c>
      <c r="BJ387" s="172" t="s">
        <v>16</v>
      </c>
      <c r="BK387" s="259">
        <f>ROUND(L387*K387,2)</f>
        <v>0</v>
      </c>
      <c r="BL387" s="172" t="s">
        <v>132</v>
      </c>
      <c r="BM387" s="172" t="s">
        <v>6168</v>
      </c>
    </row>
    <row r="388" spans="2:65" s="182" customFormat="1" ht="38.25" customHeight="1">
      <c r="B388" s="183"/>
      <c r="C388" s="151" t="s">
        <v>1307</v>
      </c>
      <c r="D388" s="151" t="s">
        <v>118</v>
      </c>
      <c r="E388" s="152" t="s">
        <v>6169</v>
      </c>
      <c r="F388" s="341" t="s">
        <v>6170</v>
      </c>
      <c r="G388" s="341"/>
      <c r="H388" s="341"/>
      <c r="I388" s="341"/>
      <c r="J388" s="153" t="s">
        <v>142</v>
      </c>
      <c r="K388" s="154">
        <v>1</v>
      </c>
      <c r="L388" s="342"/>
      <c r="M388" s="342"/>
      <c r="N388" s="343">
        <f t="shared" si="6"/>
        <v>0</v>
      </c>
      <c r="O388" s="343"/>
      <c r="P388" s="343"/>
      <c r="Q388" s="343"/>
      <c r="R388" s="186"/>
      <c r="T388" s="254" t="s">
        <v>5</v>
      </c>
      <c r="U388" s="255" t="s">
        <v>36</v>
      </c>
      <c r="V388" s="256"/>
      <c r="W388" s="257">
        <f>V388*K388</f>
        <v>0</v>
      </c>
      <c r="X388" s="257">
        <v>0</v>
      </c>
      <c r="Y388" s="257">
        <f>X388*K388</f>
        <v>0</v>
      </c>
      <c r="Z388" s="257">
        <v>0</v>
      </c>
      <c r="AA388" s="258">
        <f>Z388*K388</f>
        <v>0</v>
      </c>
      <c r="AR388" s="172" t="s">
        <v>132</v>
      </c>
      <c r="AT388" s="172" t="s">
        <v>118</v>
      </c>
      <c r="AU388" s="172" t="s">
        <v>93</v>
      </c>
      <c r="AY388" s="172" t="s">
        <v>117</v>
      </c>
      <c r="BE388" s="259">
        <f>IF(U388="základní",N388,0)</f>
        <v>0</v>
      </c>
      <c r="BF388" s="259">
        <f>IF(U388="snížená",N388,0)</f>
        <v>0</v>
      </c>
      <c r="BG388" s="259">
        <f>IF(U388="zákl. přenesená",N388,0)</f>
        <v>0</v>
      </c>
      <c r="BH388" s="259">
        <f>IF(U388="sníž. přenesená",N388,0)</f>
        <v>0</v>
      </c>
      <c r="BI388" s="259">
        <f>IF(U388="nulová",N388,0)</f>
        <v>0</v>
      </c>
      <c r="BJ388" s="172" t="s">
        <v>16</v>
      </c>
      <c r="BK388" s="259">
        <f>ROUND(L388*K388,2)</f>
        <v>0</v>
      </c>
      <c r="BL388" s="172" t="s">
        <v>132</v>
      </c>
      <c r="BM388" s="172" t="s">
        <v>6171</v>
      </c>
    </row>
    <row r="389" spans="2:65" s="182" customFormat="1" ht="38.25" customHeight="1">
      <c r="B389" s="183"/>
      <c r="C389" s="151" t="s">
        <v>1311</v>
      </c>
      <c r="D389" s="151" t="s">
        <v>118</v>
      </c>
      <c r="E389" s="152" t="s">
        <v>6172</v>
      </c>
      <c r="F389" s="341" t="s">
        <v>6173</v>
      </c>
      <c r="G389" s="341"/>
      <c r="H389" s="341"/>
      <c r="I389" s="341"/>
      <c r="J389" s="153" t="s">
        <v>142</v>
      </c>
      <c r="K389" s="154">
        <v>1</v>
      </c>
      <c r="L389" s="342"/>
      <c r="M389" s="342"/>
      <c r="N389" s="343">
        <f t="shared" si="6"/>
        <v>0</v>
      </c>
      <c r="O389" s="343"/>
      <c r="P389" s="343"/>
      <c r="Q389" s="343"/>
      <c r="R389" s="186"/>
      <c r="T389" s="254" t="s">
        <v>5</v>
      </c>
      <c r="U389" s="255" t="s">
        <v>36</v>
      </c>
      <c r="V389" s="256"/>
      <c r="W389" s="257">
        <f>V389*K389</f>
        <v>0</v>
      </c>
      <c r="X389" s="257">
        <v>0</v>
      </c>
      <c r="Y389" s="257">
        <f>X389*K389</f>
        <v>0</v>
      </c>
      <c r="Z389" s="257">
        <v>0</v>
      </c>
      <c r="AA389" s="258">
        <f>Z389*K389</f>
        <v>0</v>
      </c>
      <c r="AR389" s="172" t="s">
        <v>132</v>
      </c>
      <c r="AT389" s="172" t="s">
        <v>118</v>
      </c>
      <c r="AU389" s="172" t="s">
        <v>93</v>
      </c>
      <c r="AY389" s="172" t="s">
        <v>117</v>
      </c>
      <c r="BE389" s="259">
        <f>IF(U389="základní",N389,0)</f>
        <v>0</v>
      </c>
      <c r="BF389" s="259">
        <f>IF(U389="snížená",N389,0)</f>
        <v>0</v>
      </c>
      <c r="BG389" s="259">
        <f>IF(U389="zákl. přenesená",N389,0)</f>
        <v>0</v>
      </c>
      <c r="BH389" s="259">
        <f>IF(U389="sníž. přenesená",N389,0)</f>
        <v>0</v>
      </c>
      <c r="BI389" s="259">
        <f>IF(U389="nulová",N389,0)</f>
        <v>0</v>
      </c>
      <c r="BJ389" s="172" t="s">
        <v>16</v>
      </c>
      <c r="BK389" s="259">
        <f>ROUND(L389*K389,2)</f>
        <v>0</v>
      </c>
      <c r="BL389" s="172" t="s">
        <v>132</v>
      </c>
      <c r="BM389" s="172" t="s">
        <v>6174</v>
      </c>
    </row>
    <row r="390" spans="2:65" s="182" customFormat="1" ht="38.25" customHeight="1">
      <c r="B390" s="183"/>
      <c r="C390" s="151" t="s">
        <v>1315</v>
      </c>
      <c r="D390" s="151" t="s">
        <v>118</v>
      </c>
      <c r="E390" s="152" t="s">
        <v>6175</v>
      </c>
      <c r="F390" s="341" t="s">
        <v>6176</v>
      </c>
      <c r="G390" s="341"/>
      <c r="H390" s="341"/>
      <c r="I390" s="341"/>
      <c r="J390" s="153" t="s">
        <v>142</v>
      </c>
      <c r="K390" s="154">
        <v>1</v>
      </c>
      <c r="L390" s="342"/>
      <c r="M390" s="342"/>
      <c r="N390" s="343">
        <f t="shared" si="6"/>
        <v>0</v>
      </c>
      <c r="O390" s="343"/>
      <c r="P390" s="343"/>
      <c r="Q390" s="343"/>
      <c r="R390" s="186"/>
      <c r="T390" s="254" t="s">
        <v>5</v>
      </c>
      <c r="U390" s="255" t="s">
        <v>36</v>
      </c>
      <c r="V390" s="256"/>
      <c r="W390" s="257">
        <f>V390*K390</f>
        <v>0</v>
      </c>
      <c r="X390" s="257">
        <v>0</v>
      </c>
      <c r="Y390" s="257">
        <f>X390*K390</f>
        <v>0</v>
      </c>
      <c r="Z390" s="257">
        <v>0</v>
      </c>
      <c r="AA390" s="258">
        <f>Z390*K390</f>
        <v>0</v>
      </c>
      <c r="AR390" s="172" t="s">
        <v>132</v>
      </c>
      <c r="AT390" s="172" t="s">
        <v>118</v>
      </c>
      <c r="AU390" s="172" t="s">
        <v>93</v>
      </c>
      <c r="AY390" s="172" t="s">
        <v>117</v>
      </c>
      <c r="BE390" s="259">
        <f>IF(U390="základní",N390,0)</f>
        <v>0</v>
      </c>
      <c r="BF390" s="259">
        <f>IF(U390="snížená",N390,0)</f>
        <v>0</v>
      </c>
      <c r="BG390" s="259">
        <f>IF(U390="zákl. přenesená",N390,0)</f>
        <v>0</v>
      </c>
      <c r="BH390" s="259">
        <f>IF(U390="sníž. přenesená",N390,0)</f>
        <v>0</v>
      </c>
      <c r="BI390" s="259">
        <f>IF(U390="nulová",N390,0)</f>
        <v>0</v>
      </c>
      <c r="BJ390" s="172" t="s">
        <v>16</v>
      </c>
      <c r="BK390" s="259">
        <f>ROUND(L390*K390,2)</f>
        <v>0</v>
      </c>
      <c r="BL390" s="172" t="s">
        <v>132</v>
      </c>
      <c r="BM390" s="172" t="s">
        <v>6177</v>
      </c>
    </row>
    <row r="391" spans="2:65" s="182" customFormat="1" ht="38.25" customHeight="1">
      <c r="B391" s="183"/>
      <c r="C391" s="151" t="s">
        <v>1319</v>
      </c>
      <c r="D391" s="151" t="s">
        <v>118</v>
      </c>
      <c r="E391" s="152" t="s">
        <v>6178</v>
      </c>
      <c r="F391" s="341" t="s">
        <v>6179</v>
      </c>
      <c r="G391" s="341"/>
      <c r="H391" s="341"/>
      <c r="I391" s="341"/>
      <c r="J391" s="153" t="s">
        <v>142</v>
      </c>
      <c r="K391" s="154">
        <v>1</v>
      </c>
      <c r="L391" s="342"/>
      <c r="M391" s="342"/>
      <c r="N391" s="343">
        <f t="shared" si="6"/>
        <v>0</v>
      </c>
      <c r="O391" s="343"/>
      <c r="P391" s="343"/>
      <c r="Q391" s="343"/>
      <c r="R391" s="186"/>
      <c r="T391" s="254" t="s">
        <v>5</v>
      </c>
      <c r="U391" s="255" t="s">
        <v>36</v>
      </c>
      <c r="V391" s="256"/>
      <c r="W391" s="257">
        <f>V391*K391</f>
        <v>0</v>
      </c>
      <c r="X391" s="257">
        <v>0</v>
      </c>
      <c r="Y391" s="257">
        <f>X391*K391</f>
        <v>0</v>
      </c>
      <c r="Z391" s="257">
        <v>0</v>
      </c>
      <c r="AA391" s="258">
        <f>Z391*K391</f>
        <v>0</v>
      </c>
      <c r="AR391" s="172" t="s">
        <v>132</v>
      </c>
      <c r="AT391" s="172" t="s">
        <v>118</v>
      </c>
      <c r="AU391" s="172" t="s">
        <v>93</v>
      </c>
      <c r="AY391" s="172" t="s">
        <v>117</v>
      </c>
      <c r="BE391" s="259">
        <f>IF(U391="základní",N391,0)</f>
        <v>0</v>
      </c>
      <c r="BF391" s="259">
        <f>IF(U391="snížená",N391,0)</f>
        <v>0</v>
      </c>
      <c r="BG391" s="259">
        <f>IF(U391="zákl. přenesená",N391,0)</f>
        <v>0</v>
      </c>
      <c r="BH391" s="259">
        <f>IF(U391="sníž. přenesená",N391,0)</f>
        <v>0</v>
      </c>
      <c r="BI391" s="259">
        <f>IF(U391="nulová",N391,0)</f>
        <v>0</v>
      </c>
      <c r="BJ391" s="172" t="s">
        <v>16</v>
      </c>
      <c r="BK391" s="259">
        <f>ROUND(L391*K391,2)</f>
        <v>0</v>
      </c>
      <c r="BL391" s="172" t="s">
        <v>132</v>
      </c>
      <c r="BM391" s="172" t="s">
        <v>6180</v>
      </c>
    </row>
    <row r="392" spans="2:65" s="182" customFormat="1" ht="38.25" customHeight="1">
      <c r="B392" s="183"/>
      <c r="C392" s="151" t="s">
        <v>1323</v>
      </c>
      <c r="D392" s="151" t="s">
        <v>118</v>
      </c>
      <c r="E392" s="152" t="s">
        <v>6181</v>
      </c>
      <c r="F392" s="341" t="s">
        <v>6182</v>
      </c>
      <c r="G392" s="341"/>
      <c r="H392" s="341"/>
      <c r="I392" s="341"/>
      <c r="J392" s="153" t="s">
        <v>142</v>
      </c>
      <c r="K392" s="154">
        <v>1</v>
      </c>
      <c r="L392" s="342"/>
      <c r="M392" s="342"/>
      <c r="N392" s="343">
        <f t="shared" si="6"/>
        <v>0</v>
      </c>
      <c r="O392" s="343"/>
      <c r="P392" s="343"/>
      <c r="Q392" s="343"/>
      <c r="R392" s="186"/>
      <c r="T392" s="254" t="s">
        <v>5</v>
      </c>
      <c r="U392" s="255" t="s">
        <v>36</v>
      </c>
      <c r="V392" s="256"/>
      <c r="W392" s="257">
        <f>V392*K392</f>
        <v>0</v>
      </c>
      <c r="X392" s="257">
        <v>0</v>
      </c>
      <c r="Y392" s="257">
        <f>X392*K392</f>
        <v>0</v>
      </c>
      <c r="Z392" s="257">
        <v>0</v>
      </c>
      <c r="AA392" s="258">
        <f>Z392*K392</f>
        <v>0</v>
      </c>
      <c r="AR392" s="172" t="s">
        <v>132</v>
      </c>
      <c r="AT392" s="172" t="s">
        <v>118</v>
      </c>
      <c r="AU392" s="172" t="s">
        <v>93</v>
      </c>
      <c r="AY392" s="172" t="s">
        <v>117</v>
      </c>
      <c r="BE392" s="259">
        <f>IF(U392="základní",N392,0)</f>
        <v>0</v>
      </c>
      <c r="BF392" s="259">
        <f>IF(U392="snížená",N392,0)</f>
        <v>0</v>
      </c>
      <c r="BG392" s="259">
        <f>IF(U392="zákl. přenesená",N392,0)</f>
        <v>0</v>
      </c>
      <c r="BH392" s="259">
        <f>IF(U392="sníž. přenesená",N392,0)</f>
        <v>0</v>
      </c>
      <c r="BI392" s="259">
        <f>IF(U392="nulová",N392,0)</f>
        <v>0</v>
      </c>
      <c r="BJ392" s="172" t="s">
        <v>16</v>
      </c>
      <c r="BK392" s="259">
        <f>ROUND(L392*K392,2)</f>
        <v>0</v>
      </c>
      <c r="BL392" s="172" t="s">
        <v>132</v>
      </c>
      <c r="BM392" s="172" t="s">
        <v>6183</v>
      </c>
    </row>
    <row r="393" spans="2:65" s="182" customFormat="1" ht="38.25" customHeight="1">
      <c r="B393" s="183"/>
      <c r="C393" s="151" t="s">
        <v>1327</v>
      </c>
      <c r="D393" s="151" t="s">
        <v>118</v>
      </c>
      <c r="E393" s="152" t="s">
        <v>6184</v>
      </c>
      <c r="F393" s="341" t="s">
        <v>6185</v>
      </c>
      <c r="G393" s="341"/>
      <c r="H393" s="341"/>
      <c r="I393" s="341"/>
      <c r="J393" s="153" t="s">
        <v>142</v>
      </c>
      <c r="K393" s="154">
        <v>1</v>
      </c>
      <c r="L393" s="342"/>
      <c r="M393" s="342"/>
      <c r="N393" s="343">
        <f t="shared" si="6"/>
        <v>0</v>
      </c>
      <c r="O393" s="343"/>
      <c r="P393" s="343"/>
      <c r="Q393" s="343"/>
      <c r="R393" s="186"/>
      <c r="T393" s="254" t="s">
        <v>5</v>
      </c>
      <c r="U393" s="255" t="s">
        <v>36</v>
      </c>
      <c r="V393" s="256"/>
      <c r="W393" s="257">
        <f>V393*K393</f>
        <v>0</v>
      </c>
      <c r="X393" s="257">
        <v>0</v>
      </c>
      <c r="Y393" s="257">
        <f>X393*K393</f>
        <v>0</v>
      </c>
      <c r="Z393" s="257">
        <v>0</v>
      </c>
      <c r="AA393" s="258">
        <f>Z393*K393</f>
        <v>0</v>
      </c>
      <c r="AR393" s="172" t="s">
        <v>132</v>
      </c>
      <c r="AT393" s="172" t="s">
        <v>118</v>
      </c>
      <c r="AU393" s="172" t="s">
        <v>93</v>
      </c>
      <c r="AY393" s="172" t="s">
        <v>117</v>
      </c>
      <c r="BE393" s="259">
        <f>IF(U393="základní",N393,0)</f>
        <v>0</v>
      </c>
      <c r="BF393" s="259">
        <f>IF(U393="snížená",N393,0)</f>
        <v>0</v>
      </c>
      <c r="BG393" s="259">
        <f>IF(U393="zákl. přenesená",N393,0)</f>
        <v>0</v>
      </c>
      <c r="BH393" s="259">
        <f>IF(U393="sníž. přenesená",N393,0)</f>
        <v>0</v>
      </c>
      <c r="BI393" s="259">
        <f>IF(U393="nulová",N393,0)</f>
        <v>0</v>
      </c>
      <c r="BJ393" s="172" t="s">
        <v>16</v>
      </c>
      <c r="BK393" s="259">
        <f>ROUND(L393*K393,2)</f>
        <v>0</v>
      </c>
      <c r="BL393" s="172" t="s">
        <v>132</v>
      </c>
      <c r="BM393" s="172" t="s">
        <v>6186</v>
      </c>
    </row>
    <row r="394" spans="2:65" s="182" customFormat="1" ht="38.25" customHeight="1">
      <c r="B394" s="183"/>
      <c r="C394" s="151" t="s">
        <v>1331</v>
      </c>
      <c r="D394" s="151" t="s">
        <v>118</v>
      </c>
      <c r="E394" s="152" t="s">
        <v>6187</v>
      </c>
      <c r="F394" s="341" t="s">
        <v>6188</v>
      </c>
      <c r="G394" s="341"/>
      <c r="H394" s="341"/>
      <c r="I394" s="341"/>
      <c r="J394" s="153" t="s">
        <v>142</v>
      </c>
      <c r="K394" s="154">
        <v>1</v>
      </c>
      <c r="L394" s="342"/>
      <c r="M394" s="342"/>
      <c r="N394" s="343">
        <f t="shared" si="6"/>
        <v>0</v>
      </c>
      <c r="O394" s="343"/>
      <c r="P394" s="343"/>
      <c r="Q394" s="343"/>
      <c r="R394" s="186"/>
      <c r="T394" s="254" t="s">
        <v>5</v>
      </c>
      <c r="U394" s="255" t="s">
        <v>36</v>
      </c>
      <c r="V394" s="256"/>
      <c r="W394" s="257">
        <f>V394*K394</f>
        <v>0</v>
      </c>
      <c r="X394" s="257">
        <v>0</v>
      </c>
      <c r="Y394" s="257">
        <f>X394*K394</f>
        <v>0</v>
      </c>
      <c r="Z394" s="257">
        <v>0</v>
      </c>
      <c r="AA394" s="258">
        <f>Z394*K394</f>
        <v>0</v>
      </c>
      <c r="AR394" s="172" t="s">
        <v>132</v>
      </c>
      <c r="AT394" s="172" t="s">
        <v>118</v>
      </c>
      <c r="AU394" s="172" t="s">
        <v>93</v>
      </c>
      <c r="AY394" s="172" t="s">
        <v>117</v>
      </c>
      <c r="BE394" s="259">
        <f>IF(U394="základní",N394,0)</f>
        <v>0</v>
      </c>
      <c r="BF394" s="259">
        <f>IF(U394="snížená",N394,0)</f>
        <v>0</v>
      </c>
      <c r="BG394" s="259">
        <f>IF(U394="zákl. přenesená",N394,0)</f>
        <v>0</v>
      </c>
      <c r="BH394" s="259">
        <f>IF(U394="sníž. přenesená",N394,0)</f>
        <v>0</v>
      </c>
      <c r="BI394" s="259">
        <f>IF(U394="nulová",N394,0)</f>
        <v>0</v>
      </c>
      <c r="BJ394" s="172" t="s">
        <v>16</v>
      </c>
      <c r="BK394" s="259">
        <f>ROUND(L394*K394,2)</f>
        <v>0</v>
      </c>
      <c r="BL394" s="172" t="s">
        <v>132</v>
      </c>
      <c r="BM394" s="172" t="s">
        <v>6189</v>
      </c>
    </row>
    <row r="395" spans="2:65" s="182" customFormat="1" ht="38.25" customHeight="1">
      <c r="B395" s="183"/>
      <c r="C395" s="151" t="s">
        <v>1335</v>
      </c>
      <c r="D395" s="151" t="s">
        <v>118</v>
      </c>
      <c r="E395" s="152" t="s">
        <v>6190</v>
      </c>
      <c r="F395" s="341" t="s">
        <v>6191</v>
      </c>
      <c r="G395" s="341"/>
      <c r="H395" s="341"/>
      <c r="I395" s="341"/>
      <c r="J395" s="153" t="s">
        <v>161</v>
      </c>
      <c r="K395" s="154">
        <v>1</v>
      </c>
      <c r="L395" s="342"/>
      <c r="M395" s="342"/>
      <c r="N395" s="343">
        <f t="shared" si="6"/>
        <v>0</v>
      </c>
      <c r="O395" s="343"/>
      <c r="P395" s="343"/>
      <c r="Q395" s="343"/>
      <c r="R395" s="186"/>
      <c r="T395" s="254" t="s">
        <v>5</v>
      </c>
      <c r="U395" s="255" t="s">
        <v>36</v>
      </c>
      <c r="V395" s="256"/>
      <c r="W395" s="257">
        <f>V395*K395</f>
        <v>0</v>
      </c>
      <c r="X395" s="257">
        <v>0</v>
      </c>
      <c r="Y395" s="257">
        <f>X395*K395</f>
        <v>0</v>
      </c>
      <c r="Z395" s="257">
        <v>0</v>
      </c>
      <c r="AA395" s="258">
        <f>Z395*K395</f>
        <v>0</v>
      </c>
      <c r="AR395" s="172" t="s">
        <v>132</v>
      </c>
      <c r="AT395" s="172" t="s">
        <v>118</v>
      </c>
      <c r="AU395" s="172" t="s">
        <v>93</v>
      </c>
      <c r="AY395" s="172" t="s">
        <v>117</v>
      </c>
      <c r="BE395" s="259">
        <f>IF(U395="základní",N395,0)</f>
        <v>0</v>
      </c>
      <c r="BF395" s="259">
        <f>IF(U395="snížená",N395,0)</f>
        <v>0</v>
      </c>
      <c r="BG395" s="259">
        <f>IF(U395="zákl. přenesená",N395,0)</f>
        <v>0</v>
      </c>
      <c r="BH395" s="259">
        <f>IF(U395="sníž. přenesená",N395,0)</f>
        <v>0</v>
      </c>
      <c r="BI395" s="259">
        <f>IF(U395="nulová",N395,0)</f>
        <v>0</v>
      </c>
      <c r="BJ395" s="172" t="s">
        <v>16</v>
      </c>
      <c r="BK395" s="259">
        <f>ROUND(L395*K395,2)</f>
        <v>0</v>
      </c>
      <c r="BL395" s="172" t="s">
        <v>132</v>
      </c>
      <c r="BM395" s="172" t="s">
        <v>6192</v>
      </c>
    </row>
    <row r="396" spans="2:65" s="182" customFormat="1" ht="38.25" customHeight="1">
      <c r="B396" s="183"/>
      <c r="C396" s="151" t="s">
        <v>1339</v>
      </c>
      <c r="D396" s="151" t="s">
        <v>118</v>
      </c>
      <c r="E396" s="152" t="s">
        <v>6193</v>
      </c>
      <c r="F396" s="341" t="s">
        <v>6194</v>
      </c>
      <c r="G396" s="341"/>
      <c r="H396" s="341"/>
      <c r="I396" s="341"/>
      <c r="J396" s="153" t="s">
        <v>161</v>
      </c>
      <c r="K396" s="154">
        <v>1</v>
      </c>
      <c r="L396" s="342"/>
      <c r="M396" s="342"/>
      <c r="N396" s="343">
        <f t="shared" si="6"/>
        <v>0</v>
      </c>
      <c r="O396" s="343"/>
      <c r="P396" s="343"/>
      <c r="Q396" s="343"/>
      <c r="R396" s="186"/>
      <c r="T396" s="254" t="s">
        <v>5</v>
      </c>
      <c r="U396" s="255" t="s">
        <v>36</v>
      </c>
      <c r="V396" s="256"/>
      <c r="W396" s="257">
        <f>V396*K396</f>
        <v>0</v>
      </c>
      <c r="X396" s="257">
        <v>0</v>
      </c>
      <c r="Y396" s="257">
        <f>X396*K396</f>
        <v>0</v>
      </c>
      <c r="Z396" s="257">
        <v>0</v>
      </c>
      <c r="AA396" s="258">
        <f>Z396*K396</f>
        <v>0</v>
      </c>
      <c r="AR396" s="172" t="s">
        <v>132</v>
      </c>
      <c r="AT396" s="172" t="s">
        <v>118</v>
      </c>
      <c r="AU396" s="172" t="s">
        <v>93</v>
      </c>
      <c r="AY396" s="172" t="s">
        <v>117</v>
      </c>
      <c r="BE396" s="259">
        <f>IF(U396="základní",N396,0)</f>
        <v>0</v>
      </c>
      <c r="BF396" s="259">
        <f>IF(U396="snížená",N396,0)</f>
        <v>0</v>
      </c>
      <c r="BG396" s="259">
        <f>IF(U396="zákl. přenesená",N396,0)</f>
        <v>0</v>
      </c>
      <c r="BH396" s="259">
        <f>IF(U396="sníž. přenesená",N396,0)</f>
        <v>0</v>
      </c>
      <c r="BI396" s="259">
        <f>IF(U396="nulová",N396,0)</f>
        <v>0</v>
      </c>
      <c r="BJ396" s="172" t="s">
        <v>16</v>
      </c>
      <c r="BK396" s="259">
        <f>ROUND(L396*K396,2)</f>
        <v>0</v>
      </c>
      <c r="BL396" s="172" t="s">
        <v>132</v>
      </c>
      <c r="BM396" s="172" t="s">
        <v>6195</v>
      </c>
    </row>
    <row r="397" spans="2:65" s="182" customFormat="1" ht="25.5" customHeight="1">
      <c r="B397" s="183"/>
      <c r="C397" s="151" t="s">
        <v>1343</v>
      </c>
      <c r="D397" s="151" t="s">
        <v>118</v>
      </c>
      <c r="E397" s="152" t="s">
        <v>6196</v>
      </c>
      <c r="F397" s="341" t="s">
        <v>6197</v>
      </c>
      <c r="G397" s="341"/>
      <c r="H397" s="341"/>
      <c r="I397" s="341"/>
      <c r="J397" s="153" t="s">
        <v>142</v>
      </c>
      <c r="K397" s="154">
        <v>1</v>
      </c>
      <c r="L397" s="342"/>
      <c r="M397" s="342"/>
      <c r="N397" s="343">
        <f aca="true" t="shared" si="7" ref="N397:N407">ROUND(L397*K397,2)</f>
        <v>0</v>
      </c>
      <c r="O397" s="343"/>
      <c r="P397" s="343"/>
      <c r="Q397" s="343"/>
      <c r="R397" s="186"/>
      <c r="T397" s="254" t="s">
        <v>5</v>
      </c>
      <c r="U397" s="255" t="s">
        <v>36</v>
      </c>
      <c r="V397" s="256"/>
      <c r="W397" s="257">
        <f>V397*K397</f>
        <v>0</v>
      </c>
      <c r="X397" s="257">
        <v>0</v>
      </c>
      <c r="Y397" s="257">
        <f>X397*K397</f>
        <v>0</v>
      </c>
      <c r="Z397" s="257">
        <v>0.017</v>
      </c>
      <c r="AA397" s="258">
        <f>Z397*K397</f>
        <v>0.017</v>
      </c>
      <c r="AR397" s="172" t="s">
        <v>132</v>
      </c>
      <c r="AT397" s="172" t="s">
        <v>118</v>
      </c>
      <c r="AU397" s="172" t="s">
        <v>93</v>
      </c>
      <c r="AY397" s="172" t="s">
        <v>117</v>
      </c>
      <c r="BE397" s="259">
        <f>IF(U397="základní",N397,0)</f>
        <v>0</v>
      </c>
      <c r="BF397" s="259">
        <f>IF(U397="snížená",N397,0)</f>
        <v>0</v>
      </c>
      <c r="BG397" s="259">
        <f>IF(U397="zákl. přenesená",N397,0)</f>
        <v>0</v>
      </c>
      <c r="BH397" s="259">
        <f>IF(U397="sníž. přenesená",N397,0)</f>
        <v>0</v>
      </c>
      <c r="BI397" s="259">
        <f>IF(U397="nulová",N397,0)</f>
        <v>0</v>
      </c>
      <c r="BJ397" s="172" t="s">
        <v>16</v>
      </c>
      <c r="BK397" s="259">
        <f>ROUND(L397*K397,2)</f>
        <v>0</v>
      </c>
      <c r="BL397" s="172" t="s">
        <v>132</v>
      </c>
      <c r="BM397" s="172" t="s">
        <v>6198</v>
      </c>
    </row>
    <row r="398" spans="2:65" s="182" customFormat="1" ht="25.5" customHeight="1">
      <c r="B398" s="183"/>
      <c r="C398" s="151" t="s">
        <v>1347</v>
      </c>
      <c r="D398" s="151" t="s">
        <v>118</v>
      </c>
      <c r="E398" s="152" t="s">
        <v>6199</v>
      </c>
      <c r="F398" s="341" t="s">
        <v>6200</v>
      </c>
      <c r="G398" s="341"/>
      <c r="H398" s="341"/>
      <c r="I398" s="341"/>
      <c r="J398" s="153" t="s">
        <v>142</v>
      </c>
      <c r="K398" s="154">
        <v>1</v>
      </c>
      <c r="L398" s="342"/>
      <c r="M398" s="342"/>
      <c r="N398" s="343">
        <f t="shared" si="7"/>
        <v>0</v>
      </c>
      <c r="O398" s="343"/>
      <c r="P398" s="343"/>
      <c r="Q398" s="343"/>
      <c r="R398" s="186"/>
      <c r="T398" s="254" t="s">
        <v>5</v>
      </c>
      <c r="U398" s="255" t="s">
        <v>36</v>
      </c>
      <c r="V398" s="256"/>
      <c r="W398" s="257">
        <f>V398*K398</f>
        <v>0</v>
      </c>
      <c r="X398" s="257">
        <v>0</v>
      </c>
      <c r="Y398" s="257">
        <f>X398*K398</f>
        <v>0</v>
      </c>
      <c r="Z398" s="257">
        <v>0.036</v>
      </c>
      <c r="AA398" s="258">
        <f>Z398*K398</f>
        <v>0.036</v>
      </c>
      <c r="AR398" s="172" t="s">
        <v>132</v>
      </c>
      <c r="AT398" s="172" t="s">
        <v>118</v>
      </c>
      <c r="AU398" s="172" t="s">
        <v>93</v>
      </c>
      <c r="AY398" s="172" t="s">
        <v>117</v>
      </c>
      <c r="BE398" s="259">
        <f>IF(U398="základní",N398,0)</f>
        <v>0</v>
      </c>
      <c r="BF398" s="259">
        <f>IF(U398="snížená",N398,0)</f>
        <v>0</v>
      </c>
      <c r="BG398" s="259">
        <f>IF(U398="zákl. přenesená",N398,0)</f>
        <v>0</v>
      </c>
      <c r="BH398" s="259">
        <f>IF(U398="sníž. přenesená",N398,0)</f>
        <v>0</v>
      </c>
      <c r="BI398" s="259">
        <f>IF(U398="nulová",N398,0)</f>
        <v>0</v>
      </c>
      <c r="BJ398" s="172" t="s">
        <v>16</v>
      </c>
      <c r="BK398" s="259">
        <f>ROUND(L398*K398,2)</f>
        <v>0</v>
      </c>
      <c r="BL398" s="172" t="s">
        <v>132</v>
      </c>
      <c r="BM398" s="172" t="s">
        <v>6201</v>
      </c>
    </row>
    <row r="399" spans="2:65" s="182" customFormat="1" ht="25.5" customHeight="1">
      <c r="B399" s="183"/>
      <c r="C399" s="151" t="s">
        <v>1351</v>
      </c>
      <c r="D399" s="151" t="s">
        <v>118</v>
      </c>
      <c r="E399" s="152" t="s">
        <v>6202</v>
      </c>
      <c r="F399" s="341" t="s">
        <v>6203</v>
      </c>
      <c r="G399" s="341"/>
      <c r="H399" s="341"/>
      <c r="I399" s="341"/>
      <c r="J399" s="153" t="s">
        <v>142</v>
      </c>
      <c r="K399" s="154">
        <v>1</v>
      </c>
      <c r="L399" s="342"/>
      <c r="M399" s="342"/>
      <c r="N399" s="343">
        <f t="shared" si="7"/>
        <v>0</v>
      </c>
      <c r="O399" s="343"/>
      <c r="P399" s="343"/>
      <c r="Q399" s="343"/>
      <c r="R399" s="186"/>
      <c r="T399" s="254" t="s">
        <v>5</v>
      </c>
      <c r="U399" s="255" t="s">
        <v>36</v>
      </c>
      <c r="V399" s="256"/>
      <c r="W399" s="257">
        <f>V399*K399</f>
        <v>0</v>
      </c>
      <c r="X399" s="257">
        <v>0</v>
      </c>
      <c r="Y399" s="257">
        <f>X399*K399</f>
        <v>0</v>
      </c>
      <c r="Z399" s="257">
        <v>0.045</v>
      </c>
      <c r="AA399" s="258">
        <f>Z399*K399</f>
        <v>0.045</v>
      </c>
      <c r="AR399" s="172" t="s">
        <v>132</v>
      </c>
      <c r="AT399" s="172" t="s">
        <v>118</v>
      </c>
      <c r="AU399" s="172" t="s">
        <v>93</v>
      </c>
      <c r="AY399" s="172" t="s">
        <v>117</v>
      </c>
      <c r="BE399" s="259">
        <f>IF(U399="základní",N399,0)</f>
        <v>0</v>
      </c>
      <c r="BF399" s="259">
        <f>IF(U399="snížená",N399,0)</f>
        <v>0</v>
      </c>
      <c r="BG399" s="259">
        <f>IF(U399="zákl. přenesená",N399,0)</f>
        <v>0</v>
      </c>
      <c r="BH399" s="259">
        <f>IF(U399="sníž. přenesená",N399,0)</f>
        <v>0</v>
      </c>
      <c r="BI399" s="259">
        <f>IF(U399="nulová",N399,0)</f>
        <v>0</v>
      </c>
      <c r="BJ399" s="172" t="s">
        <v>16</v>
      </c>
      <c r="BK399" s="259">
        <f>ROUND(L399*K399,2)</f>
        <v>0</v>
      </c>
      <c r="BL399" s="172" t="s">
        <v>132</v>
      </c>
      <c r="BM399" s="172" t="s">
        <v>6204</v>
      </c>
    </row>
    <row r="400" spans="2:65" s="182" customFormat="1" ht="25.5" customHeight="1">
      <c r="B400" s="183"/>
      <c r="C400" s="151" t="s">
        <v>1355</v>
      </c>
      <c r="D400" s="151" t="s">
        <v>118</v>
      </c>
      <c r="E400" s="152" t="s">
        <v>6205</v>
      </c>
      <c r="F400" s="341" t="s">
        <v>6206</v>
      </c>
      <c r="G400" s="341"/>
      <c r="H400" s="341"/>
      <c r="I400" s="341"/>
      <c r="J400" s="153" t="s">
        <v>142</v>
      </c>
      <c r="K400" s="154">
        <v>1</v>
      </c>
      <c r="L400" s="342"/>
      <c r="M400" s="342"/>
      <c r="N400" s="343">
        <f t="shared" si="7"/>
        <v>0</v>
      </c>
      <c r="O400" s="343"/>
      <c r="P400" s="343"/>
      <c r="Q400" s="343"/>
      <c r="R400" s="186"/>
      <c r="T400" s="254" t="s">
        <v>5</v>
      </c>
      <c r="U400" s="255" t="s">
        <v>36</v>
      </c>
      <c r="V400" s="256"/>
      <c r="W400" s="257">
        <f>V400*K400</f>
        <v>0</v>
      </c>
      <c r="X400" s="257">
        <v>0</v>
      </c>
      <c r="Y400" s="257">
        <f>X400*K400</f>
        <v>0</v>
      </c>
      <c r="Z400" s="257">
        <v>0.052</v>
      </c>
      <c r="AA400" s="258">
        <f>Z400*K400</f>
        <v>0.052</v>
      </c>
      <c r="AR400" s="172" t="s">
        <v>132</v>
      </c>
      <c r="AT400" s="172" t="s">
        <v>118</v>
      </c>
      <c r="AU400" s="172" t="s">
        <v>93</v>
      </c>
      <c r="AY400" s="172" t="s">
        <v>117</v>
      </c>
      <c r="BE400" s="259">
        <f>IF(U400="základní",N400,0)</f>
        <v>0</v>
      </c>
      <c r="BF400" s="259">
        <f>IF(U400="snížená",N400,0)</f>
        <v>0</v>
      </c>
      <c r="BG400" s="259">
        <f>IF(U400="zákl. přenesená",N400,0)</f>
        <v>0</v>
      </c>
      <c r="BH400" s="259">
        <f>IF(U400="sníž. přenesená",N400,0)</f>
        <v>0</v>
      </c>
      <c r="BI400" s="259">
        <f>IF(U400="nulová",N400,0)</f>
        <v>0</v>
      </c>
      <c r="BJ400" s="172" t="s">
        <v>16</v>
      </c>
      <c r="BK400" s="259">
        <f>ROUND(L400*K400,2)</f>
        <v>0</v>
      </c>
      <c r="BL400" s="172" t="s">
        <v>132</v>
      </c>
      <c r="BM400" s="172" t="s">
        <v>6207</v>
      </c>
    </row>
    <row r="401" spans="2:65" s="182" customFormat="1" ht="25.5" customHeight="1">
      <c r="B401" s="183"/>
      <c r="C401" s="151" t="s">
        <v>1359</v>
      </c>
      <c r="D401" s="151" t="s">
        <v>118</v>
      </c>
      <c r="E401" s="152" t="s">
        <v>6208</v>
      </c>
      <c r="F401" s="341" t="s">
        <v>6209</v>
      </c>
      <c r="G401" s="341"/>
      <c r="H401" s="341"/>
      <c r="I401" s="341"/>
      <c r="J401" s="153" t="s">
        <v>161</v>
      </c>
      <c r="K401" s="154">
        <v>1</v>
      </c>
      <c r="L401" s="342"/>
      <c r="M401" s="342"/>
      <c r="N401" s="343">
        <f t="shared" si="7"/>
        <v>0</v>
      </c>
      <c r="O401" s="343"/>
      <c r="P401" s="343"/>
      <c r="Q401" s="343"/>
      <c r="R401" s="186"/>
      <c r="T401" s="254" t="s">
        <v>5</v>
      </c>
      <c r="U401" s="255" t="s">
        <v>36</v>
      </c>
      <c r="V401" s="256"/>
      <c r="W401" s="257">
        <f>V401*K401</f>
        <v>0</v>
      </c>
      <c r="X401" s="257">
        <v>0</v>
      </c>
      <c r="Y401" s="257">
        <f>X401*K401</f>
        <v>0</v>
      </c>
      <c r="Z401" s="257">
        <v>0</v>
      </c>
      <c r="AA401" s="258">
        <f>Z401*K401</f>
        <v>0</v>
      </c>
      <c r="AR401" s="172" t="s">
        <v>132</v>
      </c>
      <c r="AT401" s="172" t="s">
        <v>118</v>
      </c>
      <c r="AU401" s="172" t="s">
        <v>93</v>
      </c>
      <c r="AY401" s="172" t="s">
        <v>117</v>
      </c>
      <c r="BE401" s="259">
        <f>IF(U401="základní",N401,0)</f>
        <v>0</v>
      </c>
      <c r="BF401" s="259">
        <f>IF(U401="snížená",N401,0)</f>
        <v>0</v>
      </c>
      <c r="BG401" s="259">
        <f>IF(U401="zákl. přenesená",N401,0)</f>
        <v>0</v>
      </c>
      <c r="BH401" s="259">
        <f>IF(U401="sníž. přenesená",N401,0)</f>
        <v>0</v>
      </c>
      <c r="BI401" s="259">
        <f>IF(U401="nulová",N401,0)</f>
        <v>0</v>
      </c>
      <c r="BJ401" s="172" t="s">
        <v>16</v>
      </c>
      <c r="BK401" s="259">
        <f>ROUND(L401*K401,2)</f>
        <v>0</v>
      </c>
      <c r="BL401" s="172" t="s">
        <v>132</v>
      </c>
      <c r="BM401" s="172" t="s">
        <v>6210</v>
      </c>
    </row>
    <row r="402" spans="2:65" s="182" customFormat="1" ht="25.5" customHeight="1">
      <c r="B402" s="183"/>
      <c r="C402" s="151" t="s">
        <v>1363</v>
      </c>
      <c r="D402" s="151" t="s">
        <v>118</v>
      </c>
      <c r="E402" s="152" t="s">
        <v>6211</v>
      </c>
      <c r="F402" s="341" t="s">
        <v>6212</v>
      </c>
      <c r="G402" s="341"/>
      <c r="H402" s="341"/>
      <c r="I402" s="341"/>
      <c r="J402" s="153" t="s">
        <v>161</v>
      </c>
      <c r="K402" s="154">
        <v>1</v>
      </c>
      <c r="L402" s="342"/>
      <c r="M402" s="342"/>
      <c r="N402" s="343">
        <f t="shared" si="7"/>
        <v>0</v>
      </c>
      <c r="O402" s="343"/>
      <c r="P402" s="343"/>
      <c r="Q402" s="343"/>
      <c r="R402" s="186"/>
      <c r="T402" s="254" t="s">
        <v>5</v>
      </c>
      <c r="U402" s="255" t="s">
        <v>36</v>
      </c>
      <c r="V402" s="256"/>
      <c r="W402" s="257">
        <f>V402*K402</f>
        <v>0</v>
      </c>
      <c r="X402" s="257">
        <v>0</v>
      </c>
      <c r="Y402" s="257">
        <f>X402*K402</f>
        <v>0</v>
      </c>
      <c r="Z402" s="257">
        <v>0</v>
      </c>
      <c r="AA402" s="258">
        <f>Z402*K402</f>
        <v>0</v>
      </c>
      <c r="AR402" s="172" t="s">
        <v>132</v>
      </c>
      <c r="AT402" s="172" t="s">
        <v>118</v>
      </c>
      <c r="AU402" s="172" t="s">
        <v>93</v>
      </c>
      <c r="AY402" s="172" t="s">
        <v>117</v>
      </c>
      <c r="BE402" s="259">
        <f>IF(U402="základní",N402,0)</f>
        <v>0</v>
      </c>
      <c r="BF402" s="259">
        <f>IF(U402="snížená",N402,0)</f>
        <v>0</v>
      </c>
      <c r="BG402" s="259">
        <f>IF(U402="zákl. přenesená",N402,0)</f>
        <v>0</v>
      </c>
      <c r="BH402" s="259">
        <f>IF(U402="sníž. přenesená",N402,0)</f>
        <v>0</v>
      </c>
      <c r="BI402" s="259">
        <f>IF(U402="nulová",N402,0)</f>
        <v>0</v>
      </c>
      <c r="BJ402" s="172" t="s">
        <v>16</v>
      </c>
      <c r="BK402" s="259">
        <f>ROUND(L402*K402,2)</f>
        <v>0</v>
      </c>
      <c r="BL402" s="172" t="s">
        <v>132</v>
      </c>
      <c r="BM402" s="172" t="s">
        <v>6213</v>
      </c>
    </row>
    <row r="403" spans="2:65" s="182" customFormat="1" ht="25.5" customHeight="1">
      <c r="B403" s="183"/>
      <c r="C403" s="151" t="s">
        <v>1367</v>
      </c>
      <c r="D403" s="151" t="s">
        <v>118</v>
      </c>
      <c r="E403" s="152" t="s">
        <v>6214</v>
      </c>
      <c r="F403" s="341" t="s">
        <v>6215</v>
      </c>
      <c r="G403" s="341"/>
      <c r="H403" s="341"/>
      <c r="I403" s="341"/>
      <c r="J403" s="153" t="s">
        <v>161</v>
      </c>
      <c r="K403" s="154">
        <v>1</v>
      </c>
      <c r="L403" s="342"/>
      <c r="M403" s="342"/>
      <c r="N403" s="343">
        <f t="shared" si="7"/>
        <v>0</v>
      </c>
      <c r="O403" s="343"/>
      <c r="P403" s="343"/>
      <c r="Q403" s="343"/>
      <c r="R403" s="186"/>
      <c r="T403" s="254" t="s">
        <v>5</v>
      </c>
      <c r="U403" s="255" t="s">
        <v>36</v>
      </c>
      <c r="V403" s="256"/>
      <c r="W403" s="257">
        <f>V403*K403</f>
        <v>0</v>
      </c>
      <c r="X403" s="257">
        <v>0.00234405</v>
      </c>
      <c r="Y403" s="257">
        <f>X403*K403</f>
        <v>0.00234405</v>
      </c>
      <c r="Z403" s="257">
        <v>0</v>
      </c>
      <c r="AA403" s="258">
        <f>Z403*K403</f>
        <v>0</v>
      </c>
      <c r="AR403" s="172" t="s">
        <v>132</v>
      </c>
      <c r="AT403" s="172" t="s">
        <v>118</v>
      </c>
      <c r="AU403" s="172" t="s">
        <v>93</v>
      </c>
      <c r="AY403" s="172" t="s">
        <v>117</v>
      </c>
      <c r="BE403" s="259">
        <f>IF(U403="základní",N403,0)</f>
        <v>0</v>
      </c>
      <c r="BF403" s="259">
        <f>IF(U403="snížená",N403,0)</f>
        <v>0</v>
      </c>
      <c r="BG403" s="259">
        <f>IF(U403="zákl. přenesená",N403,0)</f>
        <v>0</v>
      </c>
      <c r="BH403" s="259">
        <f>IF(U403="sníž. přenesená",N403,0)</f>
        <v>0</v>
      </c>
      <c r="BI403" s="259">
        <f>IF(U403="nulová",N403,0)</f>
        <v>0</v>
      </c>
      <c r="BJ403" s="172" t="s">
        <v>16</v>
      </c>
      <c r="BK403" s="259">
        <f>ROUND(L403*K403,2)</f>
        <v>0</v>
      </c>
      <c r="BL403" s="172" t="s">
        <v>132</v>
      </c>
      <c r="BM403" s="172" t="s">
        <v>6216</v>
      </c>
    </row>
    <row r="404" spans="2:65" s="182" customFormat="1" ht="25.5" customHeight="1">
      <c r="B404" s="183"/>
      <c r="C404" s="151" t="s">
        <v>1371</v>
      </c>
      <c r="D404" s="151" t="s">
        <v>118</v>
      </c>
      <c r="E404" s="152" t="s">
        <v>6217</v>
      </c>
      <c r="F404" s="341" t="s">
        <v>6218</v>
      </c>
      <c r="G404" s="341"/>
      <c r="H404" s="341"/>
      <c r="I404" s="341"/>
      <c r="J404" s="153" t="s">
        <v>161</v>
      </c>
      <c r="K404" s="154">
        <v>1</v>
      </c>
      <c r="L404" s="342"/>
      <c r="M404" s="342"/>
      <c r="N404" s="343">
        <f t="shared" si="7"/>
        <v>0</v>
      </c>
      <c r="O404" s="343"/>
      <c r="P404" s="343"/>
      <c r="Q404" s="343"/>
      <c r="R404" s="186"/>
      <c r="T404" s="254" t="s">
        <v>5</v>
      </c>
      <c r="U404" s="255" t="s">
        <v>36</v>
      </c>
      <c r="V404" s="256"/>
      <c r="W404" s="257">
        <f>V404*K404</f>
        <v>0</v>
      </c>
      <c r="X404" s="257">
        <v>0.00334405</v>
      </c>
      <c r="Y404" s="257">
        <f>X404*K404</f>
        <v>0.00334405</v>
      </c>
      <c r="Z404" s="257">
        <v>0</v>
      </c>
      <c r="AA404" s="258">
        <f>Z404*K404</f>
        <v>0</v>
      </c>
      <c r="AR404" s="172" t="s">
        <v>132</v>
      </c>
      <c r="AT404" s="172" t="s">
        <v>118</v>
      </c>
      <c r="AU404" s="172" t="s">
        <v>93</v>
      </c>
      <c r="AY404" s="172" t="s">
        <v>117</v>
      </c>
      <c r="BE404" s="259">
        <f>IF(U404="základní",N404,0)</f>
        <v>0</v>
      </c>
      <c r="BF404" s="259">
        <f>IF(U404="snížená",N404,0)</f>
        <v>0</v>
      </c>
      <c r="BG404" s="259">
        <f>IF(U404="zákl. přenesená",N404,0)</f>
        <v>0</v>
      </c>
      <c r="BH404" s="259">
        <f>IF(U404="sníž. přenesená",N404,0)</f>
        <v>0</v>
      </c>
      <c r="BI404" s="259">
        <f>IF(U404="nulová",N404,0)</f>
        <v>0</v>
      </c>
      <c r="BJ404" s="172" t="s">
        <v>16</v>
      </c>
      <c r="BK404" s="259">
        <f>ROUND(L404*K404,2)</f>
        <v>0</v>
      </c>
      <c r="BL404" s="172" t="s">
        <v>132</v>
      </c>
      <c r="BM404" s="172" t="s">
        <v>6219</v>
      </c>
    </row>
    <row r="405" spans="2:65" s="182" customFormat="1" ht="25.5" customHeight="1">
      <c r="B405" s="183"/>
      <c r="C405" s="151" t="s">
        <v>1375</v>
      </c>
      <c r="D405" s="151" t="s">
        <v>118</v>
      </c>
      <c r="E405" s="152" t="s">
        <v>6220</v>
      </c>
      <c r="F405" s="341" t="s">
        <v>6221</v>
      </c>
      <c r="G405" s="341"/>
      <c r="H405" s="341"/>
      <c r="I405" s="341"/>
      <c r="J405" s="153" t="s">
        <v>161</v>
      </c>
      <c r="K405" s="154">
        <v>1</v>
      </c>
      <c r="L405" s="342"/>
      <c r="M405" s="342"/>
      <c r="N405" s="343">
        <f t="shared" si="7"/>
        <v>0</v>
      </c>
      <c r="O405" s="343"/>
      <c r="P405" s="343"/>
      <c r="Q405" s="343"/>
      <c r="R405" s="186"/>
      <c r="T405" s="254" t="s">
        <v>5</v>
      </c>
      <c r="U405" s="255" t="s">
        <v>36</v>
      </c>
      <c r="V405" s="256"/>
      <c r="W405" s="257">
        <f>V405*K405</f>
        <v>0</v>
      </c>
      <c r="X405" s="257">
        <v>0</v>
      </c>
      <c r="Y405" s="257">
        <f>X405*K405</f>
        <v>0</v>
      </c>
      <c r="Z405" s="257">
        <v>0</v>
      </c>
      <c r="AA405" s="258">
        <f>Z405*K405</f>
        <v>0</v>
      </c>
      <c r="AR405" s="172" t="s">
        <v>132</v>
      </c>
      <c r="AT405" s="172" t="s">
        <v>118</v>
      </c>
      <c r="AU405" s="172" t="s">
        <v>93</v>
      </c>
      <c r="AY405" s="172" t="s">
        <v>117</v>
      </c>
      <c r="BE405" s="259">
        <f>IF(U405="základní",N405,0)</f>
        <v>0</v>
      </c>
      <c r="BF405" s="259">
        <f>IF(U405="snížená",N405,0)</f>
        <v>0</v>
      </c>
      <c r="BG405" s="259">
        <f>IF(U405="zákl. přenesená",N405,0)</f>
        <v>0</v>
      </c>
      <c r="BH405" s="259">
        <f>IF(U405="sníž. přenesená",N405,0)</f>
        <v>0</v>
      </c>
      <c r="BI405" s="259">
        <f>IF(U405="nulová",N405,0)</f>
        <v>0</v>
      </c>
      <c r="BJ405" s="172" t="s">
        <v>16</v>
      </c>
      <c r="BK405" s="259">
        <f>ROUND(L405*K405,2)</f>
        <v>0</v>
      </c>
      <c r="BL405" s="172" t="s">
        <v>132</v>
      </c>
      <c r="BM405" s="172" t="s">
        <v>6222</v>
      </c>
    </row>
    <row r="406" spans="2:65" s="182" customFormat="1" ht="25.5" customHeight="1">
      <c r="B406" s="183"/>
      <c r="C406" s="151" t="s">
        <v>1379</v>
      </c>
      <c r="D406" s="151" t="s">
        <v>118</v>
      </c>
      <c r="E406" s="152" t="s">
        <v>6223</v>
      </c>
      <c r="F406" s="341" t="s">
        <v>6224</v>
      </c>
      <c r="G406" s="341"/>
      <c r="H406" s="341"/>
      <c r="I406" s="341"/>
      <c r="J406" s="153" t="s">
        <v>161</v>
      </c>
      <c r="K406" s="154">
        <v>1</v>
      </c>
      <c r="L406" s="342"/>
      <c r="M406" s="342"/>
      <c r="N406" s="343">
        <f t="shared" si="7"/>
        <v>0</v>
      </c>
      <c r="O406" s="343"/>
      <c r="P406" s="343"/>
      <c r="Q406" s="343"/>
      <c r="R406" s="186"/>
      <c r="T406" s="254" t="s">
        <v>5</v>
      </c>
      <c r="U406" s="255" t="s">
        <v>36</v>
      </c>
      <c r="V406" s="256"/>
      <c r="W406" s="257">
        <f>V406*K406</f>
        <v>0</v>
      </c>
      <c r="X406" s="257">
        <v>0</v>
      </c>
      <c r="Y406" s="257">
        <f>X406*K406</f>
        <v>0</v>
      </c>
      <c r="Z406" s="257">
        <v>0</v>
      </c>
      <c r="AA406" s="258">
        <f>Z406*K406</f>
        <v>0</v>
      </c>
      <c r="AR406" s="172" t="s">
        <v>132</v>
      </c>
      <c r="AT406" s="172" t="s">
        <v>118</v>
      </c>
      <c r="AU406" s="172" t="s">
        <v>93</v>
      </c>
      <c r="AY406" s="172" t="s">
        <v>117</v>
      </c>
      <c r="BE406" s="259">
        <f>IF(U406="základní",N406,0)</f>
        <v>0</v>
      </c>
      <c r="BF406" s="259">
        <f>IF(U406="snížená",N406,0)</f>
        <v>0</v>
      </c>
      <c r="BG406" s="259">
        <f>IF(U406="zákl. přenesená",N406,0)</f>
        <v>0</v>
      </c>
      <c r="BH406" s="259">
        <f>IF(U406="sníž. přenesená",N406,0)</f>
        <v>0</v>
      </c>
      <c r="BI406" s="259">
        <f>IF(U406="nulová",N406,0)</f>
        <v>0</v>
      </c>
      <c r="BJ406" s="172" t="s">
        <v>16</v>
      </c>
      <c r="BK406" s="259">
        <f>ROUND(L406*K406,2)</f>
        <v>0</v>
      </c>
      <c r="BL406" s="172" t="s">
        <v>132</v>
      </c>
      <c r="BM406" s="172" t="s">
        <v>6225</v>
      </c>
    </row>
    <row r="407" spans="2:65" s="182" customFormat="1" ht="16.5" customHeight="1">
      <c r="B407" s="183"/>
      <c r="C407" s="151" t="s">
        <v>1383</v>
      </c>
      <c r="D407" s="151" t="s">
        <v>118</v>
      </c>
      <c r="E407" s="152" t="s">
        <v>6226</v>
      </c>
      <c r="F407" s="341" t="s">
        <v>6227</v>
      </c>
      <c r="G407" s="341"/>
      <c r="H407" s="341"/>
      <c r="I407" s="341"/>
      <c r="J407" s="153" t="s">
        <v>4575</v>
      </c>
      <c r="K407" s="154">
        <v>1</v>
      </c>
      <c r="L407" s="342"/>
      <c r="M407" s="342"/>
      <c r="N407" s="343">
        <f t="shared" si="7"/>
        <v>0</v>
      </c>
      <c r="O407" s="343"/>
      <c r="P407" s="343"/>
      <c r="Q407" s="343"/>
      <c r="R407" s="186"/>
      <c r="T407" s="254" t="s">
        <v>5</v>
      </c>
      <c r="U407" s="255" t="s">
        <v>36</v>
      </c>
      <c r="V407" s="256"/>
      <c r="W407" s="257">
        <f>V407*K407</f>
        <v>0</v>
      </c>
      <c r="X407" s="257">
        <v>0</v>
      </c>
      <c r="Y407" s="257">
        <f>X407*K407</f>
        <v>0</v>
      </c>
      <c r="Z407" s="257">
        <v>0</v>
      </c>
      <c r="AA407" s="258">
        <f>Z407*K407</f>
        <v>0</v>
      </c>
      <c r="AR407" s="172" t="s">
        <v>132</v>
      </c>
      <c r="AT407" s="172" t="s">
        <v>118</v>
      </c>
      <c r="AU407" s="172" t="s">
        <v>93</v>
      </c>
      <c r="AY407" s="172" t="s">
        <v>117</v>
      </c>
      <c r="BE407" s="259">
        <f>IF(U407="základní",N407,0)</f>
        <v>0</v>
      </c>
      <c r="BF407" s="259">
        <f>IF(U407="snížená",N407,0)</f>
        <v>0</v>
      </c>
      <c r="BG407" s="259">
        <f>IF(U407="zákl. přenesená",N407,0)</f>
        <v>0</v>
      </c>
      <c r="BH407" s="259">
        <f>IF(U407="sníž. přenesená",N407,0)</f>
        <v>0</v>
      </c>
      <c r="BI407" s="259">
        <f>IF(U407="nulová",N407,0)</f>
        <v>0</v>
      </c>
      <c r="BJ407" s="172" t="s">
        <v>16</v>
      </c>
      <c r="BK407" s="259">
        <f>ROUND(L407*K407,2)</f>
        <v>0</v>
      </c>
      <c r="BL407" s="172" t="s">
        <v>132</v>
      </c>
      <c r="BM407" s="172" t="s">
        <v>6228</v>
      </c>
    </row>
    <row r="408" spans="2:65" s="265" customFormat="1" ht="16.5" customHeight="1">
      <c r="B408" s="263"/>
      <c r="C408" s="158">
        <v>317</v>
      </c>
      <c r="D408" s="158" t="s">
        <v>118</v>
      </c>
      <c r="E408" s="159" t="s">
        <v>135</v>
      </c>
      <c r="F408" s="349" t="s">
        <v>6931</v>
      </c>
      <c r="G408" s="349"/>
      <c r="H408" s="349"/>
      <c r="I408" s="349"/>
      <c r="J408" s="160" t="s">
        <v>6932</v>
      </c>
      <c r="K408" s="161">
        <v>100</v>
      </c>
      <c r="L408" s="342"/>
      <c r="M408" s="342"/>
      <c r="N408" s="350">
        <f aca="true" t="shared" si="8" ref="N408">ROUND(L408*K408,2)</f>
        <v>0</v>
      </c>
      <c r="O408" s="350"/>
      <c r="P408" s="350"/>
      <c r="Q408" s="350"/>
      <c r="R408" s="264"/>
      <c r="T408" s="266" t="s">
        <v>5</v>
      </c>
      <c r="U408" s="267" t="s">
        <v>36</v>
      </c>
      <c r="V408" s="256"/>
      <c r="W408" s="268">
        <f>V408*K408</f>
        <v>0</v>
      </c>
      <c r="X408" s="268">
        <v>0</v>
      </c>
      <c r="Y408" s="268">
        <f>X408*K408</f>
        <v>0</v>
      </c>
      <c r="Z408" s="268">
        <v>0</v>
      </c>
      <c r="AA408" s="269">
        <f>Z408*K408</f>
        <v>0</v>
      </c>
      <c r="AR408" s="270" t="s">
        <v>119</v>
      </c>
      <c r="AT408" s="270" t="s">
        <v>118</v>
      </c>
      <c r="AU408" s="270" t="s">
        <v>93</v>
      </c>
      <c r="AY408" s="270" t="s">
        <v>117</v>
      </c>
      <c r="BE408" s="271">
        <f>IF(U408="základní",N408,0)</f>
        <v>0</v>
      </c>
      <c r="BF408" s="271">
        <f>IF(U408="snížená",N408,0)</f>
        <v>0</v>
      </c>
      <c r="BG408" s="271">
        <f>IF(U408="zákl. přenesená",N408,0)</f>
        <v>0</v>
      </c>
      <c r="BH408" s="271">
        <f>IF(U408="sníž. přenesená",N408,0)</f>
        <v>0</v>
      </c>
      <c r="BI408" s="271">
        <f>IF(U408="nulová",N408,0)</f>
        <v>0</v>
      </c>
      <c r="BJ408" s="270" t="s">
        <v>16</v>
      </c>
      <c r="BK408" s="271">
        <f>ROUND(L408*K408,2)</f>
        <v>0</v>
      </c>
      <c r="BL408" s="270" t="s">
        <v>119</v>
      </c>
      <c r="BM408" s="270" t="s">
        <v>136</v>
      </c>
    </row>
    <row r="409" ht="13.5">
      <c r="V409" s="256"/>
    </row>
    <row r="410" ht="13.5">
      <c r="V410" s="256"/>
    </row>
    <row r="411" ht="13.5">
      <c r="V411" s="256"/>
    </row>
    <row r="412" ht="13.5">
      <c r="V412" s="256"/>
    </row>
  </sheetData>
  <sheetProtection algorithmName="SHA-512" hashValue="da7vM8YuWHa0hoC+qwcxlXA1xxmFyFldZVkulTHQ6eIOwHC5mD93LCAGVaBo2Xq4Zhk3W5hcmfzBI2Fiw0zWSQ==" saltValue="T4UycXAv6e6cBv2OOskSNQ==" spinCount="100000" sheet="1" objects="1" scenarios="1"/>
  <mergeCells count="928">
    <mergeCell ref="F408:I408"/>
    <mergeCell ref="L408:M408"/>
    <mergeCell ref="N408:Q408"/>
    <mergeCell ref="H1:K1"/>
    <mergeCell ref="S2:AC2"/>
    <mergeCell ref="N114:Q114"/>
    <mergeCell ref="N115:Q115"/>
    <mergeCell ref="N116:Q116"/>
    <mergeCell ref="N129:Q129"/>
    <mergeCell ref="N331:Q331"/>
    <mergeCell ref="N364:Q364"/>
    <mergeCell ref="F404:I404"/>
    <mergeCell ref="L404:M404"/>
    <mergeCell ref="N404:Q404"/>
    <mergeCell ref="F405:I405"/>
    <mergeCell ref="L405:M405"/>
    <mergeCell ref="N405:Q405"/>
    <mergeCell ref="F406:I406"/>
    <mergeCell ref="L406:M406"/>
    <mergeCell ref="N406:Q406"/>
    <mergeCell ref="F407:I407"/>
    <mergeCell ref="L407:M407"/>
    <mergeCell ref="N407:Q407"/>
    <mergeCell ref="F398:I398"/>
    <mergeCell ref="L398:M398"/>
    <mergeCell ref="N398:Q398"/>
    <mergeCell ref="F399:I399"/>
    <mergeCell ref="L399:M399"/>
    <mergeCell ref="N399:Q399"/>
    <mergeCell ref="F400:I400"/>
    <mergeCell ref="L400:M400"/>
    <mergeCell ref="N400:Q400"/>
    <mergeCell ref="F401:I401"/>
    <mergeCell ref="L401:M401"/>
    <mergeCell ref="N401:Q401"/>
    <mergeCell ref="F402:I402"/>
    <mergeCell ref="L402:M402"/>
    <mergeCell ref="N402:Q402"/>
    <mergeCell ref="F403:I403"/>
    <mergeCell ref="L403:M403"/>
    <mergeCell ref="N403:Q403"/>
    <mergeCell ref="F392:I392"/>
    <mergeCell ref="L392:M392"/>
    <mergeCell ref="N392:Q392"/>
    <mergeCell ref="F393:I393"/>
    <mergeCell ref="L393:M393"/>
    <mergeCell ref="N393:Q393"/>
    <mergeCell ref="F394:I394"/>
    <mergeCell ref="L394:M394"/>
    <mergeCell ref="N394:Q394"/>
    <mergeCell ref="F395:I395"/>
    <mergeCell ref="L395:M395"/>
    <mergeCell ref="N395:Q395"/>
    <mergeCell ref="F396:I396"/>
    <mergeCell ref="L396:M396"/>
    <mergeCell ref="N396:Q396"/>
    <mergeCell ref="F397:I397"/>
    <mergeCell ref="L397:M397"/>
    <mergeCell ref="N397:Q397"/>
    <mergeCell ref="F386:I386"/>
    <mergeCell ref="L386:M386"/>
    <mergeCell ref="N386:Q386"/>
    <mergeCell ref="F387:I387"/>
    <mergeCell ref="L387:M387"/>
    <mergeCell ref="N387:Q387"/>
    <mergeCell ref="F388:I388"/>
    <mergeCell ref="L388:M388"/>
    <mergeCell ref="N388:Q388"/>
    <mergeCell ref="F389:I389"/>
    <mergeCell ref="L389:M389"/>
    <mergeCell ref="N389:Q389"/>
    <mergeCell ref="F390:I390"/>
    <mergeCell ref="L390:M390"/>
    <mergeCell ref="N390:Q390"/>
    <mergeCell ref="F391:I391"/>
    <mergeCell ref="L391:M391"/>
    <mergeCell ref="N391:Q391"/>
    <mergeCell ref="F380:I380"/>
    <mergeCell ref="L380:M380"/>
    <mergeCell ref="N380:Q380"/>
    <mergeCell ref="F381:I381"/>
    <mergeCell ref="L381:M381"/>
    <mergeCell ref="N381:Q381"/>
    <mergeCell ref="F382:I382"/>
    <mergeCell ref="L382:M382"/>
    <mergeCell ref="N382:Q382"/>
    <mergeCell ref="F383:I383"/>
    <mergeCell ref="L383:M383"/>
    <mergeCell ref="N383:Q383"/>
    <mergeCell ref="F384:I384"/>
    <mergeCell ref="L384:M384"/>
    <mergeCell ref="N384:Q384"/>
    <mergeCell ref="F385:I385"/>
    <mergeCell ref="L385:M385"/>
    <mergeCell ref="N385:Q385"/>
    <mergeCell ref="F374:I374"/>
    <mergeCell ref="L374:M374"/>
    <mergeCell ref="N374:Q374"/>
    <mergeCell ref="F375:I375"/>
    <mergeCell ref="L375:M375"/>
    <mergeCell ref="N375:Q375"/>
    <mergeCell ref="F376:I376"/>
    <mergeCell ref="L376:M376"/>
    <mergeCell ref="N376:Q376"/>
    <mergeCell ref="F377:I377"/>
    <mergeCell ref="L377:M377"/>
    <mergeCell ref="N377:Q377"/>
    <mergeCell ref="F378:I378"/>
    <mergeCell ref="L378:M378"/>
    <mergeCell ref="N378:Q378"/>
    <mergeCell ref="F379:I379"/>
    <mergeCell ref="L379:M379"/>
    <mergeCell ref="N379:Q379"/>
    <mergeCell ref="F368:I368"/>
    <mergeCell ref="L368:M368"/>
    <mergeCell ref="N368:Q368"/>
    <mergeCell ref="F369:I369"/>
    <mergeCell ref="L369:M369"/>
    <mergeCell ref="N369:Q369"/>
    <mergeCell ref="F370:I370"/>
    <mergeCell ref="L370:M370"/>
    <mergeCell ref="N370:Q370"/>
    <mergeCell ref="F371:I371"/>
    <mergeCell ref="L371:M371"/>
    <mergeCell ref="N371:Q371"/>
    <mergeCell ref="F372:I372"/>
    <mergeCell ref="L372:M372"/>
    <mergeCell ref="N372:Q372"/>
    <mergeCell ref="F373:I373"/>
    <mergeCell ref="L373:M373"/>
    <mergeCell ref="N373:Q373"/>
    <mergeCell ref="F361:I361"/>
    <mergeCell ref="L361:M361"/>
    <mergeCell ref="N361:Q361"/>
    <mergeCell ref="F362:I362"/>
    <mergeCell ref="L362:M362"/>
    <mergeCell ref="N362:Q362"/>
    <mergeCell ref="F363:I363"/>
    <mergeCell ref="L363:M363"/>
    <mergeCell ref="N363:Q363"/>
    <mergeCell ref="F365:I365"/>
    <mergeCell ref="L365:M365"/>
    <mergeCell ref="N365:Q365"/>
    <mergeCell ref="F366:I366"/>
    <mergeCell ref="L366:M366"/>
    <mergeCell ref="N366:Q366"/>
    <mergeCell ref="F367:I367"/>
    <mergeCell ref="L367:M367"/>
    <mergeCell ref="N367:Q367"/>
    <mergeCell ref="F355:I355"/>
    <mergeCell ref="L355:M355"/>
    <mergeCell ref="N355:Q355"/>
    <mergeCell ref="F356:I356"/>
    <mergeCell ref="L356:M356"/>
    <mergeCell ref="N356:Q356"/>
    <mergeCell ref="F357:I357"/>
    <mergeCell ref="L357:M357"/>
    <mergeCell ref="N357:Q357"/>
    <mergeCell ref="F358:I358"/>
    <mergeCell ref="L358:M358"/>
    <mergeCell ref="N358:Q358"/>
    <mergeCell ref="F359:I359"/>
    <mergeCell ref="L359:M359"/>
    <mergeCell ref="N359:Q359"/>
    <mergeCell ref="F360:I360"/>
    <mergeCell ref="L360:M360"/>
    <mergeCell ref="N360:Q360"/>
    <mergeCell ref="F349:I349"/>
    <mergeCell ref="L349:M349"/>
    <mergeCell ref="N349:Q349"/>
    <mergeCell ref="F350:I350"/>
    <mergeCell ref="L350:M350"/>
    <mergeCell ref="N350:Q350"/>
    <mergeCell ref="F351:I351"/>
    <mergeCell ref="L351:M351"/>
    <mergeCell ref="N351:Q351"/>
    <mergeCell ref="F352:I352"/>
    <mergeCell ref="L352:M352"/>
    <mergeCell ref="N352:Q352"/>
    <mergeCell ref="F353:I353"/>
    <mergeCell ref="L353:M353"/>
    <mergeCell ref="N353:Q353"/>
    <mergeCell ref="F354:I354"/>
    <mergeCell ref="L354:M354"/>
    <mergeCell ref="N354:Q354"/>
    <mergeCell ref="F343:I343"/>
    <mergeCell ref="L343:M343"/>
    <mergeCell ref="N343:Q343"/>
    <mergeCell ref="F344:I344"/>
    <mergeCell ref="L344:M344"/>
    <mergeCell ref="N344:Q344"/>
    <mergeCell ref="F345:I345"/>
    <mergeCell ref="L345:M345"/>
    <mergeCell ref="N345:Q345"/>
    <mergeCell ref="F346:I346"/>
    <mergeCell ref="L346:M346"/>
    <mergeCell ref="N346:Q346"/>
    <mergeCell ref="F347:I347"/>
    <mergeCell ref="L347:M347"/>
    <mergeCell ref="N347:Q347"/>
    <mergeCell ref="F348:I348"/>
    <mergeCell ref="L348:M348"/>
    <mergeCell ref="N348:Q348"/>
    <mergeCell ref="F337:I337"/>
    <mergeCell ref="L337:M337"/>
    <mergeCell ref="N337:Q337"/>
    <mergeCell ref="F338:I338"/>
    <mergeCell ref="L338:M338"/>
    <mergeCell ref="N338:Q338"/>
    <mergeCell ref="F339:I339"/>
    <mergeCell ref="L339:M339"/>
    <mergeCell ref="N339:Q339"/>
    <mergeCell ref="F340:I340"/>
    <mergeCell ref="L340:M340"/>
    <mergeCell ref="N340:Q340"/>
    <mergeCell ref="F341:I341"/>
    <mergeCell ref="L341:M341"/>
    <mergeCell ref="N341:Q341"/>
    <mergeCell ref="F342:I342"/>
    <mergeCell ref="L342:M342"/>
    <mergeCell ref="N342:Q342"/>
    <mergeCell ref="F330:I330"/>
    <mergeCell ref="L330:M330"/>
    <mergeCell ref="N330:Q330"/>
    <mergeCell ref="F332:I332"/>
    <mergeCell ref="L332:M332"/>
    <mergeCell ref="N332:Q332"/>
    <mergeCell ref="F333:I333"/>
    <mergeCell ref="L333:M333"/>
    <mergeCell ref="N333:Q333"/>
    <mergeCell ref="F334:I334"/>
    <mergeCell ref="L334:M334"/>
    <mergeCell ref="N334:Q334"/>
    <mergeCell ref="F335:I335"/>
    <mergeCell ref="L335:M335"/>
    <mergeCell ref="N335:Q335"/>
    <mergeCell ref="F336:I336"/>
    <mergeCell ref="L336:M336"/>
    <mergeCell ref="N336:Q336"/>
    <mergeCell ref="F324:I324"/>
    <mergeCell ref="L324:M324"/>
    <mergeCell ref="N324:Q324"/>
    <mergeCell ref="F325:I325"/>
    <mergeCell ref="L325:M325"/>
    <mergeCell ref="N325:Q325"/>
    <mergeCell ref="F326:I326"/>
    <mergeCell ref="L326:M326"/>
    <mergeCell ref="N326:Q326"/>
    <mergeCell ref="F327:I327"/>
    <mergeCell ref="L327:M327"/>
    <mergeCell ref="N327:Q327"/>
    <mergeCell ref="F328:I328"/>
    <mergeCell ref="L328:M328"/>
    <mergeCell ref="N328:Q328"/>
    <mergeCell ref="F329:I329"/>
    <mergeCell ref="L329:M329"/>
    <mergeCell ref="N329:Q329"/>
    <mergeCell ref="F318:I318"/>
    <mergeCell ref="L318:M318"/>
    <mergeCell ref="N318:Q318"/>
    <mergeCell ref="F319:I319"/>
    <mergeCell ref="L319:M319"/>
    <mergeCell ref="N319:Q319"/>
    <mergeCell ref="F320:I320"/>
    <mergeCell ref="L320:M320"/>
    <mergeCell ref="N320:Q320"/>
    <mergeCell ref="F321:I321"/>
    <mergeCell ref="L321:M321"/>
    <mergeCell ref="N321:Q321"/>
    <mergeCell ref="F322:I322"/>
    <mergeCell ref="L322:M322"/>
    <mergeCell ref="N322:Q322"/>
    <mergeCell ref="F323:I323"/>
    <mergeCell ref="L323:M323"/>
    <mergeCell ref="N323:Q323"/>
    <mergeCell ref="F312:I312"/>
    <mergeCell ref="L312:M312"/>
    <mergeCell ref="N312:Q312"/>
    <mergeCell ref="F313:I313"/>
    <mergeCell ref="L313:M313"/>
    <mergeCell ref="N313:Q313"/>
    <mergeCell ref="F314:I314"/>
    <mergeCell ref="L314:M314"/>
    <mergeCell ref="N314:Q314"/>
    <mergeCell ref="F315:I315"/>
    <mergeCell ref="L315:M315"/>
    <mergeCell ref="N315:Q315"/>
    <mergeCell ref="F316:I316"/>
    <mergeCell ref="L316:M316"/>
    <mergeCell ref="N316:Q316"/>
    <mergeCell ref="F317:I317"/>
    <mergeCell ref="L317:M317"/>
    <mergeCell ref="N317:Q317"/>
    <mergeCell ref="F306:I306"/>
    <mergeCell ref="L306:M306"/>
    <mergeCell ref="N306:Q306"/>
    <mergeCell ref="F307:I307"/>
    <mergeCell ref="L307:M307"/>
    <mergeCell ref="N307:Q307"/>
    <mergeCell ref="F308:I308"/>
    <mergeCell ref="L308:M308"/>
    <mergeCell ref="N308:Q308"/>
    <mergeCell ref="F309:I309"/>
    <mergeCell ref="L309:M309"/>
    <mergeCell ref="N309:Q309"/>
    <mergeCell ref="F310:I310"/>
    <mergeCell ref="L310:M310"/>
    <mergeCell ref="N310:Q310"/>
    <mergeCell ref="F311:I311"/>
    <mergeCell ref="L311:M311"/>
    <mergeCell ref="N311:Q311"/>
    <mergeCell ref="F300:I300"/>
    <mergeCell ref="L300:M300"/>
    <mergeCell ref="N300:Q300"/>
    <mergeCell ref="F301:I301"/>
    <mergeCell ref="L301:M301"/>
    <mergeCell ref="N301:Q301"/>
    <mergeCell ref="F302:I302"/>
    <mergeCell ref="L302:M302"/>
    <mergeCell ref="N302:Q302"/>
    <mergeCell ref="F303:I303"/>
    <mergeCell ref="L303:M303"/>
    <mergeCell ref="N303:Q303"/>
    <mergeCell ref="F304:I304"/>
    <mergeCell ref="L304:M304"/>
    <mergeCell ref="N304:Q304"/>
    <mergeCell ref="F305:I305"/>
    <mergeCell ref="L305:M305"/>
    <mergeCell ref="N305:Q305"/>
    <mergeCell ref="F294:I294"/>
    <mergeCell ref="L294:M294"/>
    <mergeCell ref="N294:Q294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F299:I299"/>
    <mergeCell ref="L299:M299"/>
    <mergeCell ref="N299:Q299"/>
    <mergeCell ref="F288:I288"/>
    <mergeCell ref="L288:M288"/>
    <mergeCell ref="N288:Q288"/>
    <mergeCell ref="F289:I289"/>
    <mergeCell ref="L289:M289"/>
    <mergeCell ref="N289:Q289"/>
    <mergeCell ref="F290:I290"/>
    <mergeCell ref="L290:M290"/>
    <mergeCell ref="N290:Q290"/>
    <mergeCell ref="F291:I291"/>
    <mergeCell ref="L291:M291"/>
    <mergeCell ref="N291:Q291"/>
    <mergeCell ref="F292:I292"/>
    <mergeCell ref="L292:M292"/>
    <mergeCell ref="N292:Q292"/>
    <mergeCell ref="F293:I293"/>
    <mergeCell ref="L293:M293"/>
    <mergeCell ref="N293:Q293"/>
    <mergeCell ref="F282:I282"/>
    <mergeCell ref="L282:M282"/>
    <mergeCell ref="N282:Q282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N287:Q287"/>
    <mergeCell ref="F276:I276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70:I270"/>
    <mergeCell ref="L270:M270"/>
    <mergeCell ref="N270:Q270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64:I264"/>
    <mergeCell ref="L264:M264"/>
    <mergeCell ref="N264:Q264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F263:I263"/>
    <mergeCell ref="L263:M263"/>
    <mergeCell ref="N263:Q263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28:I128"/>
    <mergeCell ref="L128:M128"/>
    <mergeCell ref="N128:Q128"/>
    <mergeCell ref="F130:I130"/>
    <mergeCell ref="L130:M130"/>
    <mergeCell ref="N130:Q130"/>
    <mergeCell ref="F131:I131"/>
    <mergeCell ref="L131:M131"/>
    <mergeCell ref="N131:Q131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C86:G86"/>
    <mergeCell ref="N86:Q86"/>
    <mergeCell ref="N88:Q88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F106:P106"/>
    <mergeCell ref="M108:P108"/>
    <mergeCell ref="M110:Q110"/>
    <mergeCell ref="M111:Q111"/>
    <mergeCell ref="F113:I113"/>
    <mergeCell ref="L113:M113"/>
    <mergeCell ref="N113:Q113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63"/>
  <sheetViews>
    <sheetView showGridLines="0" workbookViewId="0" topLeftCell="A1">
      <pane ySplit="1" topLeftCell="A43" activePane="bottomLeft" state="frozen"/>
      <selection pane="bottomLeft" activeCell="F79" sqref="F79:P7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143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97"/>
      <c r="B1" s="11"/>
      <c r="C1" s="11"/>
      <c r="D1" s="12" t="s">
        <v>1</v>
      </c>
      <c r="E1" s="11"/>
      <c r="F1" s="13" t="s">
        <v>88</v>
      </c>
      <c r="G1" s="13"/>
      <c r="H1" s="351" t="s">
        <v>89</v>
      </c>
      <c r="I1" s="351"/>
      <c r="J1" s="351"/>
      <c r="K1" s="351"/>
      <c r="L1" s="13" t="s">
        <v>90</v>
      </c>
      <c r="M1" s="11"/>
      <c r="N1" s="11"/>
      <c r="O1" s="12" t="s">
        <v>91</v>
      </c>
      <c r="P1" s="11"/>
      <c r="Q1" s="11"/>
      <c r="R1" s="11"/>
      <c r="S1" s="13" t="s">
        <v>92</v>
      </c>
      <c r="T1" s="13"/>
      <c r="U1" s="97"/>
      <c r="V1" s="142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275" t="s">
        <v>7</v>
      </c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T2" s="18" t="s">
        <v>83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93</v>
      </c>
    </row>
    <row r="4" spans="2:46" ht="36.95" customHeight="1">
      <c r="B4" s="22"/>
      <c r="C4" s="277" t="s">
        <v>94</v>
      </c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3"/>
      <c r="T4" s="17" t="s">
        <v>13</v>
      </c>
      <c r="AT4" s="18" t="s">
        <v>6</v>
      </c>
    </row>
    <row r="5" spans="2:18" ht="6.9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2:18" ht="25.35" customHeight="1">
      <c r="B6" s="22"/>
      <c r="C6" s="24"/>
      <c r="D6" s="28" t="s">
        <v>17</v>
      </c>
      <c r="E6" s="24"/>
      <c r="F6" s="360" t="str">
        <f>'Rekapitulace stavby'!K6</f>
        <v>VŠE - Stavební práce - profese</v>
      </c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24"/>
      <c r="R6" s="23"/>
    </row>
    <row r="7" spans="2:18" s="1" customFormat="1" ht="32.85" customHeight="1">
      <c r="B7" s="31"/>
      <c r="C7" s="32"/>
      <c r="D7" s="27" t="s">
        <v>95</v>
      </c>
      <c r="E7" s="32"/>
      <c r="F7" s="281" t="s">
        <v>6933</v>
      </c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2"/>
      <c r="R7" s="33"/>
    </row>
    <row r="8" spans="2:18" s="1" customFormat="1" ht="14.45" customHeight="1">
      <c r="B8" s="31"/>
      <c r="C8" s="32"/>
      <c r="D8" s="28" t="s">
        <v>18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19</v>
      </c>
      <c r="N8" s="32"/>
      <c r="O8" s="26" t="s">
        <v>5</v>
      </c>
      <c r="P8" s="32"/>
      <c r="Q8" s="32"/>
      <c r="R8" s="33"/>
    </row>
    <row r="9" spans="2:18" s="1" customFormat="1" ht="14.45" customHeight="1">
      <c r="B9" s="31"/>
      <c r="C9" s="32"/>
      <c r="D9" s="28" t="s">
        <v>20</v>
      </c>
      <c r="E9" s="32"/>
      <c r="F9" s="26" t="s">
        <v>21</v>
      </c>
      <c r="G9" s="32"/>
      <c r="H9" s="32"/>
      <c r="I9" s="32"/>
      <c r="J9" s="32"/>
      <c r="K9" s="32"/>
      <c r="L9" s="32"/>
      <c r="M9" s="28" t="s">
        <v>22</v>
      </c>
      <c r="N9" s="32"/>
      <c r="O9" s="363" t="str">
        <f>'Rekapitulace stavby'!AN8</f>
        <v>5.10.2017</v>
      </c>
      <c r="P9" s="363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24</v>
      </c>
      <c r="E11" s="32"/>
      <c r="F11" s="32"/>
      <c r="G11" s="32"/>
      <c r="H11" s="32"/>
      <c r="I11" s="32"/>
      <c r="J11" s="32"/>
      <c r="K11" s="32"/>
      <c r="L11" s="32"/>
      <c r="M11" s="28" t="s">
        <v>25</v>
      </c>
      <c r="N11" s="32"/>
      <c r="O11" s="279" t="str">
        <f>IF('Rekapitulace stavby'!AN10="","",'Rekapitulace stavby'!AN10)</f>
        <v/>
      </c>
      <c r="P11" s="279"/>
      <c r="Q11" s="32"/>
      <c r="R11" s="33"/>
    </row>
    <row r="12" spans="2:18" s="1" customFormat="1" ht="18" customHeight="1">
      <c r="B12" s="31"/>
      <c r="C12" s="32"/>
      <c r="D12" s="32"/>
      <c r="E12" s="26" t="str">
        <f>IF('Rekapitulace stavby'!E11="","",'Rekapitulace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26</v>
      </c>
      <c r="N12" s="32"/>
      <c r="O12" s="279" t="str">
        <f>IF('Rekapitulace stavby'!AN11="","",'Rekapitulace stavby'!AN11)</f>
        <v/>
      </c>
      <c r="P12" s="279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27</v>
      </c>
      <c r="E14" s="32"/>
      <c r="F14" s="32"/>
      <c r="G14" s="32"/>
      <c r="H14" s="32"/>
      <c r="I14" s="32"/>
      <c r="J14" s="32"/>
      <c r="K14" s="32"/>
      <c r="L14" s="32"/>
      <c r="M14" s="28" t="s">
        <v>25</v>
      </c>
      <c r="N14" s="32"/>
      <c r="O14" s="279" t="str">
        <f>IF('Rekapitulace stavby'!AN13="","",'Rekapitulace stavby'!AN13)</f>
        <v/>
      </c>
      <c r="P14" s="279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26</v>
      </c>
      <c r="N15" s="32"/>
      <c r="O15" s="279" t="str">
        <f>IF('Rekapitulace stavby'!AN14="","",'Rekapitulace stavby'!AN14)</f>
        <v/>
      </c>
      <c r="P15" s="279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28</v>
      </c>
      <c r="E17" s="32"/>
      <c r="F17" s="32"/>
      <c r="G17" s="32"/>
      <c r="H17" s="32"/>
      <c r="I17" s="32"/>
      <c r="J17" s="32"/>
      <c r="K17" s="32"/>
      <c r="L17" s="32"/>
      <c r="M17" s="28" t="s">
        <v>25</v>
      </c>
      <c r="N17" s="32"/>
      <c r="O17" s="279" t="str">
        <f>IF('Rekapitulace stavby'!AN16="","",'Rekapitulace stavby'!AN16)</f>
        <v/>
      </c>
      <c r="P17" s="279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26</v>
      </c>
      <c r="N18" s="32"/>
      <c r="O18" s="279" t="str">
        <f>IF('Rekapitulace stavby'!AN17="","",'Rekapitulace stavby'!AN17)</f>
        <v/>
      </c>
      <c r="P18" s="279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30</v>
      </c>
      <c r="E20" s="32"/>
      <c r="F20" s="32"/>
      <c r="G20" s="32"/>
      <c r="H20" s="32"/>
      <c r="I20" s="32"/>
      <c r="J20" s="32"/>
      <c r="K20" s="32"/>
      <c r="L20" s="32"/>
      <c r="M20" s="28" t="s">
        <v>25</v>
      </c>
      <c r="N20" s="32"/>
      <c r="O20" s="279" t="str">
        <f>IF('Rekapitulace stavby'!AN19="","",'Rekapitulace stavby'!AN19)</f>
        <v/>
      </c>
      <c r="P20" s="279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IF('Rekapitulace stavby'!E20="","",'Rekapitulace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26</v>
      </c>
      <c r="N21" s="32"/>
      <c r="O21" s="279" t="str">
        <f>IF('Rekapitulace stavby'!AN20="","",'Rekapitulace stavby'!AN20)</f>
        <v/>
      </c>
      <c r="P21" s="279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31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8.5" customHeight="1">
      <c r="B24" s="31"/>
      <c r="C24" s="32"/>
      <c r="D24" s="32"/>
      <c r="E24" s="282" t="s">
        <v>137</v>
      </c>
      <c r="F24" s="282"/>
      <c r="G24" s="282"/>
      <c r="H24" s="282"/>
      <c r="I24" s="282"/>
      <c r="J24" s="282"/>
      <c r="K24" s="282"/>
      <c r="L24" s="282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98" t="s">
        <v>96</v>
      </c>
      <c r="E27" s="32"/>
      <c r="F27" s="32"/>
      <c r="G27" s="32"/>
      <c r="H27" s="32"/>
      <c r="I27" s="32"/>
      <c r="J27" s="32"/>
      <c r="K27" s="32"/>
      <c r="L27" s="32"/>
      <c r="M27" s="283">
        <f>N88</f>
        <v>0</v>
      </c>
      <c r="N27" s="283"/>
      <c r="O27" s="283"/>
      <c r="P27" s="283"/>
      <c r="Q27" s="32"/>
      <c r="R27" s="33"/>
    </row>
    <row r="28" spans="2:18" s="1" customFormat="1" ht="14.45" customHeight="1">
      <c r="B28" s="31"/>
      <c r="C28" s="32"/>
      <c r="D28" s="30" t="s">
        <v>97</v>
      </c>
      <c r="E28" s="32"/>
      <c r="F28" s="32"/>
      <c r="G28" s="32"/>
      <c r="H28" s="32"/>
      <c r="I28" s="32"/>
      <c r="J28" s="32"/>
      <c r="K28" s="32"/>
      <c r="L28" s="32"/>
      <c r="M28" s="283">
        <f>N95</f>
        <v>0</v>
      </c>
      <c r="N28" s="283"/>
      <c r="O28" s="283"/>
      <c r="P28" s="283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99" t="s">
        <v>34</v>
      </c>
      <c r="E30" s="32"/>
      <c r="F30" s="32"/>
      <c r="G30" s="32"/>
      <c r="H30" s="32"/>
      <c r="I30" s="32"/>
      <c r="J30" s="32"/>
      <c r="K30" s="32"/>
      <c r="L30" s="32"/>
      <c r="M30" s="364">
        <f>ROUND(M27+M28,2)</f>
        <v>0</v>
      </c>
      <c r="N30" s="362"/>
      <c r="O30" s="362"/>
      <c r="P30" s="362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35</v>
      </c>
      <c r="E32" s="38" t="s">
        <v>36</v>
      </c>
      <c r="F32" s="39">
        <v>0.21</v>
      </c>
      <c r="G32" s="100" t="s">
        <v>37</v>
      </c>
      <c r="H32" s="365">
        <f>ROUND((SUM(BE95:BE96)+SUM(BE114:BE350)),2)</f>
        <v>0</v>
      </c>
      <c r="I32" s="362"/>
      <c r="J32" s="362"/>
      <c r="K32" s="32"/>
      <c r="L32" s="32"/>
      <c r="M32" s="365">
        <f>ROUND(ROUND((SUM(BE95:BE96)+SUM(BE114:BE350)),2)*F32,2)</f>
        <v>0</v>
      </c>
      <c r="N32" s="362"/>
      <c r="O32" s="362"/>
      <c r="P32" s="362"/>
      <c r="Q32" s="32"/>
      <c r="R32" s="33"/>
    </row>
    <row r="33" spans="2:18" s="1" customFormat="1" ht="14.45" customHeight="1">
      <c r="B33" s="31"/>
      <c r="C33" s="32"/>
      <c r="D33" s="32"/>
      <c r="E33" s="38" t="s">
        <v>38</v>
      </c>
      <c r="F33" s="39">
        <v>0.15</v>
      </c>
      <c r="G33" s="100" t="s">
        <v>37</v>
      </c>
      <c r="H33" s="365">
        <f>ROUND((SUM(BF95:BF96)+SUM(BF114:BF350)),2)</f>
        <v>0</v>
      </c>
      <c r="I33" s="362"/>
      <c r="J33" s="362"/>
      <c r="K33" s="32"/>
      <c r="L33" s="32"/>
      <c r="M33" s="365">
        <f>ROUND(ROUND((SUM(BF95:BF96)+SUM(BF114:BF350)),2)*F33,2)</f>
        <v>0</v>
      </c>
      <c r="N33" s="362"/>
      <c r="O33" s="362"/>
      <c r="P33" s="362"/>
      <c r="Q33" s="32"/>
      <c r="R33" s="33"/>
    </row>
    <row r="34" spans="2:18" s="1" customFormat="1" ht="14.45" customHeight="1" hidden="1">
      <c r="B34" s="31"/>
      <c r="C34" s="32"/>
      <c r="D34" s="32"/>
      <c r="E34" s="38" t="s">
        <v>39</v>
      </c>
      <c r="F34" s="39">
        <v>0.21</v>
      </c>
      <c r="G34" s="100" t="s">
        <v>37</v>
      </c>
      <c r="H34" s="365">
        <f>ROUND((SUM(BG95:BG96)+SUM(BG114:BG350)),2)</f>
        <v>0</v>
      </c>
      <c r="I34" s="362"/>
      <c r="J34" s="362"/>
      <c r="K34" s="32"/>
      <c r="L34" s="32"/>
      <c r="M34" s="365">
        <v>0</v>
      </c>
      <c r="N34" s="362"/>
      <c r="O34" s="362"/>
      <c r="P34" s="362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40</v>
      </c>
      <c r="F35" s="39">
        <v>0.15</v>
      </c>
      <c r="G35" s="100" t="s">
        <v>37</v>
      </c>
      <c r="H35" s="365">
        <f>ROUND((SUM(BH95:BH96)+SUM(BH114:BH350)),2)</f>
        <v>0</v>
      </c>
      <c r="I35" s="362"/>
      <c r="J35" s="362"/>
      <c r="K35" s="32"/>
      <c r="L35" s="32"/>
      <c r="M35" s="365">
        <v>0</v>
      </c>
      <c r="N35" s="362"/>
      <c r="O35" s="362"/>
      <c r="P35" s="362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41</v>
      </c>
      <c r="F36" s="39">
        <v>0</v>
      </c>
      <c r="G36" s="100" t="s">
        <v>37</v>
      </c>
      <c r="H36" s="365">
        <f>ROUND((SUM(BI95:BI96)+SUM(BI114:BI350)),2)</f>
        <v>0</v>
      </c>
      <c r="I36" s="362"/>
      <c r="J36" s="362"/>
      <c r="K36" s="32"/>
      <c r="L36" s="32"/>
      <c r="M36" s="365">
        <v>0</v>
      </c>
      <c r="N36" s="362"/>
      <c r="O36" s="362"/>
      <c r="P36" s="362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96"/>
      <c r="D38" s="101" t="s">
        <v>42</v>
      </c>
      <c r="E38" s="71"/>
      <c r="F38" s="71"/>
      <c r="G38" s="102" t="s">
        <v>43</v>
      </c>
      <c r="H38" s="103" t="s">
        <v>44</v>
      </c>
      <c r="I38" s="71"/>
      <c r="J38" s="71"/>
      <c r="K38" s="71"/>
      <c r="L38" s="366">
        <f>SUM(M30:M36)</f>
        <v>0</v>
      </c>
      <c r="M38" s="366"/>
      <c r="N38" s="366"/>
      <c r="O38" s="366"/>
      <c r="P38" s="367"/>
      <c r="Q38" s="96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 ht="13.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 ht="13.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 ht="13.5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 ht="13.5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 ht="13.5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 ht="13.5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 ht="13.5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 ht="13.5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5">
      <c r="B50" s="31"/>
      <c r="C50" s="32"/>
      <c r="D50" s="46" t="s">
        <v>45</v>
      </c>
      <c r="E50" s="47"/>
      <c r="F50" s="47"/>
      <c r="G50" s="47"/>
      <c r="H50" s="48"/>
      <c r="I50" s="32"/>
      <c r="J50" s="46" t="s">
        <v>46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 ht="13.5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 ht="13.5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 ht="13.5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 ht="13.5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 ht="13.5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 ht="13.5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 ht="13.5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5">
      <c r="B59" s="31"/>
      <c r="C59" s="32"/>
      <c r="D59" s="51" t="s">
        <v>47</v>
      </c>
      <c r="E59" s="52"/>
      <c r="F59" s="52"/>
      <c r="G59" s="53" t="s">
        <v>48</v>
      </c>
      <c r="H59" s="54"/>
      <c r="I59" s="32"/>
      <c r="J59" s="51" t="s">
        <v>47</v>
      </c>
      <c r="K59" s="52"/>
      <c r="L59" s="52"/>
      <c r="M59" s="52"/>
      <c r="N59" s="53" t="s">
        <v>48</v>
      </c>
      <c r="O59" s="52"/>
      <c r="P59" s="54"/>
      <c r="Q59" s="32"/>
      <c r="R59" s="33"/>
    </row>
    <row r="60" spans="2:18" ht="13.5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5">
      <c r="B61" s="31"/>
      <c r="C61" s="32"/>
      <c r="D61" s="46" t="s">
        <v>49</v>
      </c>
      <c r="E61" s="47"/>
      <c r="F61" s="47"/>
      <c r="G61" s="47"/>
      <c r="H61" s="48"/>
      <c r="I61" s="32"/>
      <c r="J61" s="46" t="s">
        <v>50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 ht="13.5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 ht="13.5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 ht="13.5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 ht="13.5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 ht="13.5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 ht="13.5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 ht="13.5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5">
      <c r="B70" s="31"/>
      <c r="C70" s="32"/>
      <c r="D70" s="51" t="s">
        <v>47</v>
      </c>
      <c r="E70" s="52"/>
      <c r="F70" s="52"/>
      <c r="G70" s="53" t="s">
        <v>48</v>
      </c>
      <c r="H70" s="54"/>
      <c r="I70" s="32"/>
      <c r="J70" s="51" t="s">
        <v>47</v>
      </c>
      <c r="K70" s="52"/>
      <c r="L70" s="52"/>
      <c r="M70" s="52"/>
      <c r="N70" s="53" t="s">
        <v>48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277" t="s">
        <v>98</v>
      </c>
      <c r="D76" s="278"/>
      <c r="E76" s="278"/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360" t="str">
        <f>F6</f>
        <v>VŠE - Stavební práce - profese</v>
      </c>
      <c r="G78" s="361"/>
      <c r="H78" s="361"/>
      <c r="I78" s="361"/>
      <c r="J78" s="361"/>
      <c r="K78" s="361"/>
      <c r="L78" s="361"/>
      <c r="M78" s="361"/>
      <c r="N78" s="361"/>
      <c r="O78" s="361"/>
      <c r="P78" s="361"/>
      <c r="Q78" s="32"/>
      <c r="R78" s="33"/>
    </row>
    <row r="79" spans="2:18" s="1" customFormat="1" ht="36.95" customHeight="1">
      <c r="B79" s="31"/>
      <c r="C79" s="65" t="s">
        <v>95</v>
      </c>
      <c r="D79" s="32"/>
      <c r="E79" s="32"/>
      <c r="F79" s="297" t="str">
        <f>F7</f>
        <v>7 - Truhlářské práce</v>
      </c>
      <c r="G79" s="362"/>
      <c r="H79" s="362"/>
      <c r="I79" s="362"/>
      <c r="J79" s="362"/>
      <c r="K79" s="362"/>
      <c r="L79" s="362"/>
      <c r="M79" s="362"/>
      <c r="N79" s="362"/>
      <c r="O79" s="362"/>
      <c r="P79" s="362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20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22</v>
      </c>
      <c r="L81" s="32"/>
      <c r="M81" s="363" t="str">
        <f>IF(O9="","",O9)</f>
        <v>5.10.2017</v>
      </c>
      <c r="N81" s="363"/>
      <c r="O81" s="363"/>
      <c r="P81" s="363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5">
      <c r="B83" s="31"/>
      <c r="C83" s="28" t="s">
        <v>24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28</v>
      </c>
      <c r="L83" s="32"/>
      <c r="M83" s="279" t="str">
        <f>E18</f>
        <v xml:space="preserve"> </v>
      </c>
      <c r="N83" s="279"/>
      <c r="O83" s="279"/>
      <c r="P83" s="279"/>
      <c r="Q83" s="279"/>
      <c r="R83" s="33"/>
    </row>
    <row r="84" spans="2:18" s="1" customFormat="1" ht="14.45" customHeight="1">
      <c r="B84" s="31"/>
      <c r="C84" s="28" t="s">
        <v>27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30</v>
      </c>
      <c r="L84" s="32"/>
      <c r="M84" s="279" t="str">
        <f>E21</f>
        <v xml:space="preserve"> </v>
      </c>
      <c r="N84" s="279"/>
      <c r="O84" s="279"/>
      <c r="P84" s="279"/>
      <c r="Q84" s="279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368" t="s">
        <v>99</v>
      </c>
      <c r="D86" s="369"/>
      <c r="E86" s="369"/>
      <c r="F86" s="369"/>
      <c r="G86" s="369"/>
      <c r="H86" s="96"/>
      <c r="I86" s="96"/>
      <c r="J86" s="96"/>
      <c r="K86" s="96"/>
      <c r="L86" s="96"/>
      <c r="M86" s="96"/>
      <c r="N86" s="368" t="s">
        <v>100</v>
      </c>
      <c r="O86" s="369"/>
      <c r="P86" s="369"/>
      <c r="Q86" s="369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4" t="s">
        <v>101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07">
        <f>N114</f>
        <v>0</v>
      </c>
      <c r="O88" s="370"/>
      <c r="P88" s="370"/>
      <c r="Q88" s="370"/>
      <c r="R88" s="33"/>
      <c r="AU88" s="18" t="s">
        <v>102</v>
      </c>
    </row>
    <row r="89" spans="2:22" s="6" customFormat="1" ht="24.95" customHeight="1">
      <c r="B89" s="105"/>
      <c r="C89" s="106"/>
      <c r="D89" s="107" t="s">
        <v>4570</v>
      </c>
      <c r="E89" s="106"/>
      <c r="F89" s="106"/>
      <c r="G89" s="106"/>
      <c r="H89" s="106"/>
      <c r="I89" s="106"/>
      <c r="J89" s="106"/>
      <c r="K89" s="106"/>
      <c r="L89" s="106"/>
      <c r="M89" s="106"/>
      <c r="N89" s="371">
        <f>N115</f>
        <v>0</v>
      </c>
      <c r="O89" s="372"/>
      <c r="P89" s="372"/>
      <c r="Q89" s="372"/>
      <c r="R89" s="108"/>
      <c r="V89" s="144"/>
    </row>
    <row r="90" spans="2:22" s="7" customFormat="1" ht="19.9" customHeight="1">
      <c r="B90" s="109"/>
      <c r="C90" s="110"/>
      <c r="D90" s="111" t="s">
        <v>4571</v>
      </c>
      <c r="E90" s="110"/>
      <c r="F90" s="110"/>
      <c r="G90" s="110"/>
      <c r="H90" s="110"/>
      <c r="I90" s="110"/>
      <c r="J90" s="110"/>
      <c r="K90" s="110"/>
      <c r="L90" s="110"/>
      <c r="M90" s="110"/>
      <c r="N90" s="373">
        <f>N116</f>
        <v>0</v>
      </c>
      <c r="O90" s="374"/>
      <c r="P90" s="374"/>
      <c r="Q90" s="374"/>
      <c r="R90" s="112"/>
      <c r="V90" s="145"/>
    </row>
    <row r="91" spans="2:22" s="7" customFormat="1" ht="19.9" customHeight="1">
      <c r="B91" s="109"/>
      <c r="C91" s="110"/>
      <c r="D91" s="111" t="s">
        <v>4572</v>
      </c>
      <c r="E91" s="110"/>
      <c r="F91" s="110"/>
      <c r="G91" s="110"/>
      <c r="H91" s="110"/>
      <c r="I91" s="110"/>
      <c r="J91" s="110"/>
      <c r="K91" s="110"/>
      <c r="L91" s="110"/>
      <c r="M91" s="110"/>
      <c r="N91" s="373">
        <f>N131</f>
        <v>0</v>
      </c>
      <c r="O91" s="374"/>
      <c r="P91" s="374"/>
      <c r="Q91" s="374"/>
      <c r="R91" s="112"/>
      <c r="V91" s="145"/>
    </row>
    <row r="92" spans="2:22" s="6" customFormat="1" ht="24.95" customHeight="1">
      <c r="B92" s="105"/>
      <c r="C92" s="106"/>
      <c r="D92" s="107" t="s">
        <v>138</v>
      </c>
      <c r="E92" s="106"/>
      <c r="F92" s="106"/>
      <c r="G92" s="106"/>
      <c r="H92" s="106"/>
      <c r="I92" s="106"/>
      <c r="J92" s="106"/>
      <c r="K92" s="106"/>
      <c r="L92" s="106"/>
      <c r="M92" s="106"/>
      <c r="N92" s="371">
        <f>N164</f>
        <v>0</v>
      </c>
      <c r="O92" s="372"/>
      <c r="P92" s="372"/>
      <c r="Q92" s="372"/>
      <c r="R92" s="108"/>
      <c r="V92" s="144"/>
    </row>
    <row r="93" spans="2:22" s="7" customFormat="1" ht="19.9" customHeight="1">
      <c r="B93" s="109"/>
      <c r="C93" s="110"/>
      <c r="D93" s="111" t="s">
        <v>6229</v>
      </c>
      <c r="E93" s="110"/>
      <c r="F93" s="110"/>
      <c r="G93" s="110"/>
      <c r="H93" s="110"/>
      <c r="I93" s="110"/>
      <c r="J93" s="110"/>
      <c r="K93" s="110"/>
      <c r="L93" s="110"/>
      <c r="M93" s="110"/>
      <c r="N93" s="373">
        <f>N165</f>
        <v>0</v>
      </c>
      <c r="O93" s="374"/>
      <c r="P93" s="374"/>
      <c r="Q93" s="374"/>
      <c r="R93" s="112"/>
      <c r="V93" s="145"/>
    </row>
    <row r="94" spans="2:18" s="1" customFormat="1" ht="21.75" customHeight="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</row>
    <row r="95" spans="2:21" s="1" customFormat="1" ht="29.25" customHeight="1">
      <c r="B95" s="31"/>
      <c r="C95" s="104" t="s">
        <v>103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70">
        <v>0</v>
      </c>
      <c r="O95" s="375"/>
      <c r="P95" s="375"/>
      <c r="Q95" s="375"/>
      <c r="R95" s="33"/>
      <c r="T95" s="113"/>
      <c r="U95" s="114" t="s">
        <v>35</v>
      </c>
    </row>
    <row r="96" spans="2:18" s="1" customFormat="1" ht="18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18" s="1" customFormat="1" ht="29.25" customHeight="1">
      <c r="B97" s="31"/>
      <c r="C97" s="95" t="s">
        <v>87</v>
      </c>
      <c r="D97" s="96"/>
      <c r="E97" s="96"/>
      <c r="F97" s="96"/>
      <c r="G97" s="96"/>
      <c r="H97" s="96"/>
      <c r="I97" s="96"/>
      <c r="J97" s="96"/>
      <c r="K97" s="96"/>
      <c r="L97" s="303">
        <f>ROUND(SUM(N88+N95),2)</f>
        <v>0</v>
      </c>
      <c r="M97" s="303"/>
      <c r="N97" s="303"/>
      <c r="O97" s="303"/>
      <c r="P97" s="303"/>
      <c r="Q97" s="303"/>
      <c r="R97" s="33"/>
    </row>
    <row r="98" spans="2:18" s="1" customFormat="1" ht="6.95" customHeight="1"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7"/>
    </row>
    <row r="102" spans="2:18" s="1" customFormat="1" ht="6.95" customHeight="1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3" spans="2:18" s="1" customFormat="1" ht="36.95" customHeight="1">
      <c r="B103" s="31"/>
      <c r="C103" s="277" t="s">
        <v>104</v>
      </c>
      <c r="D103" s="362"/>
      <c r="E103" s="362"/>
      <c r="F103" s="362"/>
      <c r="G103" s="362"/>
      <c r="H103" s="362"/>
      <c r="I103" s="362"/>
      <c r="J103" s="362"/>
      <c r="K103" s="362"/>
      <c r="L103" s="362"/>
      <c r="M103" s="362"/>
      <c r="N103" s="362"/>
      <c r="O103" s="362"/>
      <c r="P103" s="362"/>
      <c r="Q103" s="362"/>
      <c r="R103" s="33"/>
    </row>
    <row r="104" spans="2:18" s="1" customFormat="1" ht="6.95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18" s="1" customFormat="1" ht="30" customHeight="1">
      <c r="B105" s="31"/>
      <c r="C105" s="28" t="s">
        <v>17</v>
      </c>
      <c r="D105" s="32"/>
      <c r="E105" s="32"/>
      <c r="F105" s="360" t="str">
        <f>F6</f>
        <v>VŠE - Stavební práce - profese</v>
      </c>
      <c r="G105" s="361"/>
      <c r="H105" s="361"/>
      <c r="I105" s="361"/>
      <c r="J105" s="361"/>
      <c r="K105" s="361"/>
      <c r="L105" s="361"/>
      <c r="M105" s="361"/>
      <c r="N105" s="361"/>
      <c r="O105" s="361"/>
      <c r="P105" s="361"/>
      <c r="Q105" s="32"/>
      <c r="R105" s="33"/>
    </row>
    <row r="106" spans="2:18" s="1" customFormat="1" ht="36.95" customHeight="1">
      <c r="B106" s="31"/>
      <c r="C106" s="65" t="s">
        <v>95</v>
      </c>
      <c r="D106" s="32"/>
      <c r="E106" s="32"/>
      <c r="F106" s="297" t="str">
        <f>F7</f>
        <v>7 - Truhlářské práce</v>
      </c>
      <c r="G106" s="362"/>
      <c r="H106" s="362"/>
      <c r="I106" s="362"/>
      <c r="J106" s="362"/>
      <c r="K106" s="362"/>
      <c r="L106" s="362"/>
      <c r="M106" s="362"/>
      <c r="N106" s="362"/>
      <c r="O106" s="362"/>
      <c r="P106" s="362"/>
      <c r="Q106" s="32"/>
      <c r="R106" s="33"/>
    </row>
    <row r="107" spans="2:18" s="1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18" customHeight="1">
      <c r="B108" s="31"/>
      <c r="C108" s="28" t="s">
        <v>20</v>
      </c>
      <c r="D108" s="32"/>
      <c r="E108" s="32"/>
      <c r="F108" s="26" t="str">
        <f>F9</f>
        <v xml:space="preserve"> </v>
      </c>
      <c r="G108" s="32"/>
      <c r="H108" s="32"/>
      <c r="I108" s="32"/>
      <c r="J108" s="32"/>
      <c r="K108" s="28" t="s">
        <v>22</v>
      </c>
      <c r="L108" s="32"/>
      <c r="M108" s="363" t="str">
        <f>IF(O9="","",O9)</f>
        <v>5.10.2017</v>
      </c>
      <c r="N108" s="363"/>
      <c r="O108" s="363"/>
      <c r="P108" s="363"/>
      <c r="Q108" s="32"/>
      <c r="R108" s="33"/>
    </row>
    <row r="109" spans="2:18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15">
      <c r="B110" s="31"/>
      <c r="C110" s="28" t="s">
        <v>24</v>
      </c>
      <c r="D110" s="32"/>
      <c r="E110" s="32"/>
      <c r="F110" s="26" t="str">
        <f>E12</f>
        <v xml:space="preserve"> </v>
      </c>
      <c r="G110" s="32"/>
      <c r="H110" s="32"/>
      <c r="I110" s="32"/>
      <c r="J110" s="32"/>
      <c r="K110" s="28" t="s">
        <v>28</v>
      </c>
      <c r="L110" s="32"/>
      <c r="M110" s="279" t="str">
        <f>E18</f>
        <v xml:space="preserve"> </v>
      </c>
      <c r="N110" s="279"/>
      <c r="O110" s="279"/>
      <c r="P110" s="279"/>
      <c r="Q110" s="279"/>
      <c r="R110" s="33"/>
    </row>
    <row r="111" spans="2:18" s="1" customFormat="1" ht="14.45" customHeight="1">
      <c r="B111" s="31"/>
      <c r="C111" s="28" t="s">
        <v>27</v>
      </c>
      <c r="D111" s="32"/>
      <c r="E111" s="32"/>
      <c r="F111" s="26" t="str">
        <f>IF(E15="","",E15)</f>
        <v xml:space="preserve"> </v>
      </c>
      <c r="G111" s="32"/>
      <c r="H111" s="32"/>
      <c r="I111" s="32"/>
      <c r="J111" s="32"/>
      <c r="K111" s="28" t="s">
        <v>30</v>
      </c>
      <c r="L111" s="32"/>
      <c r="M111" s="279" t="str">
        <f>E21</f>
        <v xml:space="preserve"> </v>
      </c>
      <c r="N111" s="279"/>
      <c r="O111" s="279"/>
      <c r="P111" s="279"/>
      <c r="Q111" s="279"/>
      <c r="R111" s="33"/>
    </row>
    <row r="112" spans="2:18" s="1" customFormat="1" ht="10.3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27" s="8" customFormat="1" ht="29.25" customHeight="1">
      <c r="B113" s="115"/>
      <c r="C113" s="116" t="s">
        <v>105</v>
      </c>
      <c r="D113" s="117" t="s">
        <v>106</v>
      </c>
      <c r="E113" s="117" t="s">
        <v>53</v>
      </c>
      <c r="F113" s="376" t="s">
        <v>107</v>
      </c>
      <c r="G113" s="376"/>
      <c r="H113" s="376"/>
      <c r="I113" s="376"/>
      <c r="J113" s="117" t="s">
        <v>108</v>
      </c>
      <c r="K113" s="117" t="s">
        <v>109</v>
      </c>
      <c r="L113" s="376" t="s">
        <v>110</v>
      </c>
      <c r="M113" s="376"/>
      <c r="N113" s="376" t="s">
        <v>100</v>
      </c>
      <c r="O113" s="376"/>
      <c r="P113" s="376"/>
      <c r="Q113" s="377"/>
      <c r="R113" s="118"/>
      <c r="T113" s="72" t="s">
        <v>111</v>
      </c>
      <c r="U113" s="73" t="s">
        <v>35</v>
      </c>
      <c r="V113" s="1"/>
      <c r="W113" s="73" t="s">
        <v>112</v>
      </c>
      <c r="X113" s="73" t="s">
        <v>113</v>
      </c>
      <c r="Y113" s="73" t="s">
        <v>114</v>
      </c>
      <c r="Z113" s="73" t="s">
        <v>115</v>
      </c>
      <c r="AA113" s="74" t="s">
        <v>116</v>
      </c>
    </row>
    <row r="114" spans="2:63" s="1" customFormat="1" ht="29.25" customHeight="1">
      <c r="B114" s="31"/>
      <c r="C114" s="76" t="s">
        <v>96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78">
        <f>BK114</f>
        <v>0</v>
      </c>
      <c r="O114" s="379"/>
      <c r="P114" s="379"/>
      <c r="Q114" s="379"/>
      <c r="R114" s="33"/>
      <c r="T114" s="75"/>
      <c r="U114" s="47"/>
      <c r="W114" s="119">
        <f>W115+W164</f>
        <v>0</v>
      </c>
      <c r="X114" s="47"/>
      <c r="Y114" s="119">
        <f>Y115+Y164</f>
        <v>1.1218900069000002</v>
      </c>
      <c r="Z114" s="47"/>
      <c r="AA114" s="120">
        <f>AA115+AA164</f>
        <v>27.739020000000004</v>
      </c>
      <c r="AT114" s="18" t="s">
        <v>70</v>
      </c>
      <c r="AU114" s="18" t="s">
        <v>102</v>
      </c>
      <c r="BK114" s="121">
        <f>BK115+BK164</f>
        <v>0</v>
      </c>
    </row>
    <row r="115" spans="2:63" s="9" customFormat="1" ht="37.35" customHeight="1">
      <c r="B115" s="122"/>
      <c r="C115" s="123"/>
      <c r="D115" s="124" t="s">
        <v>4570</v>
      </c>
      <c r="E115" s="124"/>
      <c r="F115" s="124"/>
      <c r="G115" s="124"/>
      <c r="H115" s="124"/>
      <c r="I115" s="124"/>
      <c r="J115" s="124"/>
      <c r="K115" s="124"/>
      <c r="L115" s="124"/>
      <c r="M115" s="124"/>
      <c r="N115" s="380">
        <f>BK115</f>
        <v>0</v>
      </c>
      <c r="O115" s="371"/>
      <c r="P115" s="371"/>
      <c r="Q115" s="371"/>
      <c r="R115" s="125"/>
      <c r="T115" s="126"/>
      <c r="U115" s="123"/>
      <c r="V115" s="146"/>
      <c r="W115" s="127">
        <f>W116+W131</f>
        <v>0</v>
      </c>
      <c r="X115" s="123"/>
      <c r="Y115" s="127">
        <f>Y116+Y131</f>
        <v>1.0807980000000001</v>
      </c>
      <c r="Z115" s="123"/>
      <c r="AA115" s="128">
        <f>AA116+AA131</f>
        <v>4.083</v>
      </c>
      <c r="AR115" s="129" t="s">
        <v>16</v>
      </c>
      <c r="AT115" s="130" t="s">
        <v>70</v>
      </c>
      <c r="AU115" s="130" t="s">
        <v>71</v>
      </c>
      <c r="AY115" s="129" t="s">
        <v>117</v>
      </c>
      <c r="BK115" s="131">
        <f>BK116+BK131</f>
        <v>0</v>
      </c>
    </row>
    <row r="116" spans="2:63" s="9" customFormat="1" ht="19.9" customHeight="1">
      <c r="B116" s="122"/>
      <c r="C116" s="123"/>
      <c r="D116" s="132" t="s">
        <v>4571</v>
      </c>
      <c r="E116" s="132"/>
      <c r="F116" s="132"/>
      <c r="G116" s="132"/>
      <c r="H116" s="132"/>
      <c r="I116" s="132"/>
      <c r="J116" s="132"/>
      <c r="K116" s="132"/>
      <c r="L116" s="132"/>
      <c r="M116" s="132"/>
      <c r="N116" s="381">
        <f>BK116</f>
        <v>0</v>
      </c>
      <c r="O116" s="382"/>
      <c r="P116" s="382"/>
      <c r="Q116" s="382"/>
      <c r="R116" s="125"/>
      <c r="T116" s="126"/>
      <c r="U116" s="123"/>
      <c r="V116" s="146"/>
      <c r="W116" s="127">
        <f>SUM(W117:W130)</f>
        <v>0</v>
      </c>
      <c r="X116" s="123"/>
      <c r="Y116" s="127">
        <f>SUM(Y117:Y130)</f>
        <v>1.0807980000000001</v>
      </c>
      <c r="Z116" s="123"/>
      <c r="AA116" s="128">
        <f>SUM(AA117:AA130)</f>
        <v>0</v>
      </c>
      <c r="AR116" s="129" t="s">
        <v>16</v>
      </c>
      <c r="AT116" s="130" t="s">
        <v>70</v>
      </c>
      <c r="AU116" s="130" t="s">
        <v>16</v>
      </c>
      <c r="AY116" s="129" t="s">
        <v>117</v>
      </c>
      <c r="BK116" s="131">
        <f>SUM(BK117:BK130)</f>
        <v>0</v>
      </c>
    </row>
    <row r="117" spans="2:65" s="1" customFormat="1" ht="25.5" customHeight="1">
      <c r="B117" s="133"/>
      <c r="C117" s="151" t="s">
        <v>16</v>
      </c>
      <c r="D117" s="151" t="s">
        <v>118</v>
      </c>
      <c r="E117" s="152" t="s">
        <v>6230</v>
      </c>
      <c r="F117" s="341" t="s">
        <v>6231</v>
      </c>
      <c r="G117" s="341"/>
      <c r="H117" s="341"/>
      <c r="I117" s="341"/>
      <c r="J117" s="153" t="s">
        <v>142</v>
      </c>
      <c r="K117" s="154">
        <v>20</v>
      </c>
      <c r="L117" s="342"/>
      <c r="M117" s="342"/>
      <c r="N117" s="343">
        <f aca="true" t="shared" si="0" ref="N117:N130">ROUND(L117*K117,2)</f>
        <v>0</v>
      </c>
      <c r="O117" s="343"/>
      <c r="P117" s="343"/>
      <c r="Q117" s="343"/>
      <c r="R117" s="134"/>
      <c r="T117" s="135" t="s">
        <v>5</v>
      </c>
      <c r="U117" s="40" t="s">
        <v>36</v>
      </c>
      <c r="V117" s="147"/>
      <c r="W117" s="136">
        <f aca="true" t="shared" si="1" ref="W117:W130">V117*K117</f>
        <v>0</v>
      </c>
      <c r="X117" s="136">
        <v>0.016975</v>
      </c>
      <c r="Y117" s="136">
        <f aca="true" t="shared" si="2" ref="Y117:Y130">X117*K117</f>
        <v>0.3395</v>
      </c>
      <c r="Z117" s="136">
        <v>0</v>
      </c>
      <c r="AA117" s="137">
        <f aca="true" t="shared" si="3" ref="AA117:AA130">Z117*K117</f>
        <v>0</v>
      </c>
      <c r="AR117" s="18" t="s">
        <v>119</v>
      </c>
      <c r="AT117" s="18" t="s">
        <v>118</v>
      </c>
      <c r="AU117" s="18" t="s">
        <v>93</v>
      </c>
      <c r="AY117" s="18" t="s">
        <v>117</v>
      </c>
      <c r="BE117" s="138">
        <f aca="true" t="shared" si="4" ref="BE117:BE130">IF(U117="základní",N117,0)</f>
        <v>0</v>
      </c>
      <c r="BF117" s="138">
        <f aca="true" t="shared" si="5" ref="BF117:BF130">IF(U117="snížená",N117,0)</f>
        <v>0</v>
      </c>
      <c r="BG117" s="138">
        <f aca="true" t="shared" si="6" ref="BG117:BG130">IF(U117="zákl. přenesená",N117,0)</f>
        <v>0</v>
      </c>
      <c r="BH117" s="138">
        <f aca="true" t="shared" si="7" ref="BH117:BH130">IF(U117="sníž. přenesená",N117,0)</f>
        <v>0</v>
      </c>
      <c r="BI117" s="138">
        <f aca="true" t="shared" si="8" ref="BI117:BI130">IF(U117="nulová",N117,0)</f>
        <v>0</v>
      </c>
      <c r="BJ117" s="18" t="s">
        <v>16</v>
      </c>
      <c r="BK117" s="138">
        <f aca="true" t="shared" si="9" ref="BK117:BK130">ROUND(L117*K117,2)</f>
        <v>0</v>
      </c>
      <c r="BL117" s="18" t="s">
        <v>119</v>
      </c>
      <c r="BM117" s="18" t="s">
        <v>6232</v>
      </c>
    </row>
    <row r="118" spans="2:65" s="1" customFormat="1" ht="25.5" customHeight="1">
      <c r="B118" s="133"/>
      <c r="C118" s="151" t="s">
        <v>93</v>
      </c>
      <c r="D118" s="151" t="s">
        <v>118</v>
      </c>
      <c r="E118" s="152" t="s">
        <v>6233</v>
      </c>
      <c r="F118" s="341" t="s">
        <v>6234</v>
      </c>
      <c r="G118" s="341"/>
      <c r="H118" s="341"/>
      <c r="I118" s="341"/>
      <c r="J118" s="153" t="s">
        <v>142</v>
      </c>
      <c r="K118" s="154">
        <v>1</v>
      </c>
      <c r="L118" s="342"/>
      <c r="M118" s="342"/>
      <c r="N118" s="343">
        <f t="shared" si="0"/>
        <v>0</v>
      </c>
      <c r="O118" s="343"/>
      <c r="P118" s="343"/>
      <c r="Q118" s="343"/>
      <c r="R118" s="134"/>
      <c r="T118" s="135" t="s">
        <v>5</v>
      </c>
      <c r="U118" s="40" t="s">
        <v>36</v>
      </c>
      <c r="V118" s="147"/>
      <c r="W118" s="136">
        <f t="shared" si="1"/>
        <v>0</v>
      </c>
      <c r="X118" s="136">
        <v>0.03373</v>
      </c>
      <c r="Y118" s="136">
        <f t="shared" si="2"/>
        <v>0.03373</v>
      </c>
      <c r="Z118" s="136">
        <v>0</v>
      </c>
      <c r="AA118" s="137">
        <f t="shared" si="3"/>
        <v>0</v>
      </c>
      <c r="AR118" s="18" t="s">
        <v>119</v>
      </c>
      <c r="AT118" s="18" t="s">
        <v>118</v>
      </c>
      <c r="AU118" s="18" t="s">
        <v>93</v>
      </c>
      <c r="AY118" s="18" t="s">
        <v>117</v>
      </c>
      <c r="BE118" s="138">
        <f t="shared" si="4"/>
        <v>0</v>
      </c>
      <c r="BF118" s="138">
        <f t="shared" si="5"/>
        <v>0</v>
      </c>
      <c r="BG118" s="138">
        <f t="shared" si="6"/>
        <v>0</v>
      </c>
      <c r="BH118" s="138">
        <f t="shared" si="7"/>
        <v>0</v>
      </c>
      <c r="BI118" s="138">
        <f t="shared" si="8"/>
        <v>0</v>
      </c>
      <c r="BJ118" s="18" t="s">
        <v>16</v>
      </c>
      <c r="BK118" s="138">
        <f t="shared" si="9"/>
        <v>0</v>
      </c>
      <c r="BL118" s="18" t="s">
        <v>119</v>
      </c>
      <c r="BM118" s="18" t="s">
        <v>6235</v>
      </c>
    </row>
    <row r="119" spans="2:65" s="1" customFormat="1" ht="25.5" customHeight="1">
      <c r="B119" s="133"/>
      <c r="C119" s="151" t="s">
        <v>120</v>
      </c>
      <c r="D119" s="151" t="s">
        <v>118</v>
      </c>
      <c r="E119" s="152" t="s">
        <v>6236</v>
      </c>
      <c r="F119" s="341" t="s">
        <v>6237</v>
      </c>
      <c r="G119" s="341"/>
      <c r="H119" s="341"/>
      <c r="I119" s="341"/>
      <c r="J119" s="153" t="s">
        <v>142</v>
      </c>
      <c r="K119" s="154">
        <v>20</v>
      </c>
      <c r="L119" s="342"/>
      <c r="M119" s="342"/>
      <c r="N119" s="343">
        <f t="shared" si="0"/>
        <v>0</v>
      </c>
      <c r="O119" s="343"/>
      <c r="P119" s="343"/>
      <c r="Q119" s="343"/>
      <c r="R119" s="134"/>
      <c r="T119" s="135" t="s">
        <v>5</v>
      </c>
      <c r="U119" s="40" t="s">
        <v>36</v>
      </c>
      <c r="V119" s="147"/>
      <c r="W119" s="136">
        <f t="shared" si="1"/>
        <v>0</v>
      </c>
      <c r="X119" s="136">
        <v>0.00048</v>
      </c>
      <c r="Y119" s="136">
        <f t="shared" si="2"/>
        <v>0.009600000000000001</v>
      </c>
      <c r="Z119" s="136">
        <v>0</v>
      </c>
      <c r="AA119" s="137">
        <f t="shared" si="3"/>
        <v>0</v>
      </c>
      <c r="AR119" s="18" t="s">
        <v>119</v>
      </c>
      <c r="AT119" s="18" t="s">
        <v>118</v>
      </c>
      <c r="AU119" s="18" t="s">
        <v>93</v>
      </c>
      <c r="AY119" s="18" t="s">
        <v>117</v>
      </c>
      <c r="BE119" s="138">
        <f t="shared" si="4"/>
        <v>0</v>
      </c>
      <c r="BF119" s="138">
        <f t="shared" si="5"/>
        <v>0</v>
      </c>
      <c r="BG119" s="138">
        <f t="shared" si="6"/>
        <v>0</v>
      </c>
      <c r="BH119" s="138">
        <f t="shared" si="7"/>
        <v>0</v>
      </c>
      <c r="BI119" s="138">
        <f t="shared" si="8"/>
        <v>0</v>
      </c>
      <c r="BJ119" s="18" t="s">
        <v>16</v>
      </c>
      <c r="BK119" s="138">
        <f t="shared" si="9"/>
        <v>0</v>
      </c>
      <c r="BL119" s="18" t="s">
        <v>119</v>
      </c>
      <c r="BM119" s="18" t="s">
        <v>6238</v>
      </c>
    </row>
    <row r="120" spans="2:65" s="1" customFormat="1" ht="25.5" customHeight="1">
      <c r="B120" s="133"/>
      <c r="C120" s="151" t="s">
        <v>119</v>
      </c>
      <c r="D120" s="151" t="s">
        <v>118</v>
      </c>
      <c r="E120" s="152" t="s">
        <v>6239</v>
      </c>
      <c r="F120" s="341" t="s">
        <v>6240</v>
      </c>
      <c r="G120" s="341"/>
      <c r="H120" s="341"/>
      <c r="I120" s="341"/>
      <c r="J120" s="153" t="s">
        <v>142</v>
      </c>
      <c r="K120" s="154">
        <v>1</v>
      </c>
      <c r="L120" s="342"/>
      <c r="M120" s="342"/>
      <c r="N120" s="343">
        <f t="shared" si="0"/>
        <v>0</v>
      </c>
      <c r="O120" s="343"/>
      <c r="P120" s="343"/>
      <c r="Q120" s="343"/>
      <c r="R120" s="134"/>
      <c r="T120" s="135" t="s">
        <v>5</v>
      </c>
      <c r="U120" s="40" t="s">
        <v>36</v>
      </c>
      <c r="V120" s="147"/>
      <c r="W120" s="136">
        <f t="shared" si="1"/>
        <v>0</v>
      </c>
      <c r="X120" s="136">
        <v>0.00096</v>
      </c>
      <c r="Y120" s="136">
        <f t="shared" si="2"/>
        <v>0.00096</v>
      </c>
      <c r="Z120" s="136">
        <v>0</v>
      </c>
      <c r="AA120" s="137">
        <f t="shared" si="3"/>
        <v>0</v>
      </c>
      <c r="AR120" s="18" t="s">
        <v>119</v>
      </c>
      <c r="AT120" s="18" t="s">
        <v>118</v>
      </c>
      <c r="AU120" s="18" t="s">
        <v>93</v>
      </c>
      <c r="AY120" s="18" t="s">
        <v>117</v>
      </c>
      <c r="BE120" s="138">
        <f t="shared" si="4"/>
        <v>0</v>
      </c>
      <c r="BF120" s="138">
        <f t="shared" si="5"/>
        <v>0</v>
      </c>
      <c r="BG120" s="138">
        <f t="shared" si="6"/>
        <v>0</v>
      </c>
      <c r="BH120" s="138">
        <f t="shared" si="7"/>
        <v>0</v>
      </c>
      <c r="BI120" s="138">
        <f t="shared" si="8"/>
        <v>0</v>
      </c>
      <c r="BJ120" s="18" t="s">
        <v>16</v>
      </c>
      <c r="BK120" s="138">
        <f t="shared" si="9"/>
        <v>0</v>
      </c>
      <c r="BL120" s="18" t="s">
        <v>119</v>
      </c>
      <c r="BM120" s="18" t="s">
        <v>6241</v>
      </c>
    </row>
    <row r="121" spans="2:65" s="1" customFormat="1" ht="38.25" customHeight="1">
      <c r="B121" s="133"/>
      <c r="C121" s="151" t="s">
        <v>121</v>
      </c>
      <c r="D121" s="151" t="s">
        <v>118</v>
      </c>
      <c r="E121" s="152" t="s">
        <v>6242</v>
      </c>
      <c r="F121" s="341" t="s">
        <v>6243</v>
      </c>
      <c r="G121" s="341"/>
      <c r="H121" s="341"/>
      <c r="I121" s="341"/>
      <c r="J121" s="153" t="s">
        <v>142</v>
      </c>
      <c r="K121" s="154">
        <v>1</v>
      </c>
      <c r="L121" s="342"/>
      <c r="M121" s="342"/>
      <c r="N121" s="343">
        <f t="shared" si="0"/>
        <v>0</v>
      </c>
      <c r="O121" s="343"/>
      <c r="P121" s="343"/>
      <c r="Q121" s="343"/>
      <c r="R121" s="134"/>
      <c r="T121" s="135" t="s">
        <v>5</v>
      </c>
      <c r="U121" s="40" t="s">
        <v>36</v>
      </c>
      <c r="V121" s="147"/>
      <c r="W121" s="136">
        <f t="shared" si="1"/>
        <v>0</v>
      </c>
      <c r="X121" s="136">
        <v>0.053616</v>
      </c>
      <c r="Y121" s="136">
        <f t="shared" si="2"/>
        <v>0.053616</v>
      </c>
      <c r="Z121" s="136">
        <v>0</v>
      </c>
      <c r="AA121" s="137">
        <f t="shared" si="3"/>
        <v>0</v>
      </c>
      <c r="AR121" s="18" t="s">
        <v>119</v>
      </c>
      <c r="AT121" s="18" t="s">
        <v>118</v>
      </c>
      <c r="AU121" s="18" t="s">
        <v>93</v>
      </c>
      <c r="AY121" s="18" t="s">
        <v>117</v>
      </c>
      <c r="BE121" s="138">
        <f t="shared" si="4"/>
        <v>0</v>
      </c>
      <c r="BF121" s="138">
        <f t="shared" si="5"/>
        <v>0</v>
      </c>
      <c r="BG121" s="138">
        <f t="shared" si="6"/>
        <v>0</v>
      </c>
      <c r="BH121" s="138">
        <f t="shared" si="7"/>
        <v>0</v>
      </c>
      <c r="BI121" s="138">
        <f t="shared" si="8"/>
        <v>0</v>
      </c>
      <c r="BJ121" s="18" t="s">
        <v>16</v>
      </c>
      <c r="BK121" s="138">
        <f t="shared" si="9"/>
        <v>0</v>
      </c>
      <c r="BL121" s="18" t="s">
        <v>119</v>
      </c>
      <c r="BM121" s="18" t="s">
        <v>6244</v>
      </c>
    </row>
    <row r="122" spans="2:65" s="1" customFormat="1" ht="38.25" customHeight="1">
      <c r="B122" s="133"/>
      <c r="C122" s="151" t="s">
        <v>122</v>
      </c>
      <c r="D122" s="151" t="s">
        <v>118</v>
      </c>
      <c r="E122" s="152" t="s">
        <v>6245</v>
      </c>
      <c r="F122" s="341" t="s">
        <v>6246</v>
      </c>
      <c r="G122" s="341"/>
      <c r="H122" s="341"/>
      <c r="I122" s="341"/>
      <c r="J122" s="153" t="s">
        <v>142</v>
      </c>
      <c r="K122" s="154">
        <v>1</v>
      </c>
      <c r="L122" s="342"/>
      <c r="M122" s="342"/>
      <c r="N122" s="343">
        <f t="shared" si="0"/>
        <v>0</v>
      </c>
      <c r="O122" s="343"/>
      <c r="P122" s="343"/>
      <c r="Q122" s="343"/>
      <c r="R122" s="134"/>
      <c r="T122" s="135" t="s">
        <v>5</v>
      </c>
      <c r="U122" s="40" t="s">
        <v>36</v>
      </c>
      <c r="V122" s="147"/>
      <c r="W122" s="136">
        <f t="shared" si="1"/>
        <v>0</v>
      </c>
      <c r="X122" s="136">
        <v>0.053616</v>
      </c>
      <c r="Y122" s="136">
        <f t="shared" si="2"/>
        <v>0.053616</v>
      </c>
      <c r="Z122" s="136">
        <v>0</v>
      </c>
      <c r="AA122" s="137">
        <f t="shared" si="3"/>
        <v>0</v>
      </c>
      <c r="AR122" s="18" t="s">
        <v>119</v>
      </c>
      <c r="AT122" s="18" t="s">
        <v>118</v>
      </c>
      <c r="AU122" s="18" t="s">
        <v>93</v>
      </c>
      <c r="AY122" s="18" t="s">
        <v>117</v>
      </c>
      <c r="BE122" s="138">
        <f t="shared" si="4"/>
        <v>0</v>
      </c>
      <c r="BF122" s="138">
        <f t="shared" si="5"/>
        <v>0</v>
      </c>
      <c r="BG122" s="138">
        <f t="shared" si="6"/>
        <v>0</v>
      </c>
      <c r="BH122" s="138">
        <f t="shared" si="7"/>
        <v>0</v>
      </c>
      <c r="BI122" s="138">
        <f t="shared" si="8"/>
        <v>0</v>
      </c>
      <c r="BJ122" s="18" t="s">
        <v>16</v>
      </c>
      <c r="BK122" s="138">
        <f t="shared" si="9"/>
        <v>0</v>
      </c>
      <c r="BL122" s="18" t="s">
        <v>119</v>
      </c>
      <c r="BM122" s="18" t="s">
        <v>6247</v>
      </c>
    </row>
    <row r="123" spans="2:65" s="1" customFormat="1" ht="38.25" customHeight="1">
      <c r="B123" s="133"/>
      <c r="C123" s="151" t="s">
        <v>123</v>
      </c>
      <c r="D123" s="151" t="s">
        <v>118</v>
      </c>
      <c r="E123" s="152" t="s">
        <v>6248</v>
      </c>
      <c r="F123" s="341" t="s">
        <v>6249</v>
      </c>
      <c r="G123" s="341"/>
      <c r="H123" s="341"/>
      <c r="I123" s="341"/>
      <c r="J123" s="153" t="s">
        <v>142</v>
      </c>
      <c r="K123" s="154">
        <v>1</v>
      </c>
      <c r="L123" s="342"/>
      <c r="M123" s="342"/>
      <c r="N123" s="343">
        <f t="shared" si="0"/>
        <v>0</v>
      </c>
      <c r="O123" s="343"/>
      <c r="P123" s="343"/>
      <c r="Q123" s="343"/>
      <c r="R123" s="134"/>
      <c r="T123" s="135" t="s">
        <v>5</v>
      </c>
      <c r="U123" s="40" t="s">
        <v>36</v>
      </c>
      <c r="V123" s="147"/>
      <c r="W123" s="136">
        <f t="shared" si="1"/>
        <v>0</v>
      </c>
      <c r="X123" s="136">
        <v>0.093828</v>
      </c>
      <c r="Y123" s="136">
        <f t="shared" si="2"/>
        <v>0.093828</v>
      </c>
      <c r="Z123" s="136">
        <v>0</v>
      </c>
      <c r="AA123" s="137">
        <f t="shared" si="3"/>
        <v>0</v>
      </c>
      <c r="AR123" s="18" t="s">
        <v>119</v>
      </c>
      <c r="AT123" s="18" t="s">
        <v>118</v>
      </c>
      <c r="AU123" s="18" t="s">
        <v>93</v>
      </c>
      <c r="AY123" s="18" t="s">
        <v>117</v>
      </c>
      <c r="BE123" s="138">
        <f t="shared" si="4"/>
        <v>0</v>
      </c>
      <c r="BF123" s="138">
        <f t="shared" si="5"/>
        <v>0</v>
      </c>
      <c r="BG123" s="138">
        <f t="shared" si="6"/>
        <v>0</v>
      </c>
      <c r="BH123" s="138">
        <f t="shared" si="7"/>
        <v>0</v>
      </c>
      <c r="BI123" s="138">
        <f t="shared" si="8"/>
        <v>0</v>
      </c>
      <c r="BJ123" s="18" t="s">
        <v>16</v>
      </c>
      <c r="BK123" s="138">
        <f t="shared" si="9"/>
        <v>0</v>
      </c>
      <c r="BL123" s="18" t="s">
        <v>119</v>
      </c>
      <c r="BM123" s="18" t="s">
        <v>6250</v>
      </c>
    </row>
    <row r="124" spans="2:65" s="1" customFormat="1" ht="38.25" customHeight="1">
      <c r="B124" s="133"/>
      <c r="C124" s="151" t="s">
        <v>125</v>
      </c>
      <c r="D124" s="151" t="s">
        <v>118</v>
      </c>
      <c r="E124" s="152" t="s">
        <v>6251</v>
      </c>
      <c r="F124" s="341" t="s">
        <v>6252</v>
      </c>
      <c r="G124" s="341"/>
      <c r="H124" s="341"/>
      <c r="I124" s="341"/>
      <c r="J124" s="153" t="s">
        <v>142</v>
      </c>
      <c r="K124" s="154">
        <v>1</v>
      </c>
      <c r="L124" s="342"/>
      <c r="M124" s="342"/>
      <c r="N124" s="343">
        <f t="shared" si="0"/>
        <v>0</v>
      </c>
      <c r="O124" s="343"/>
      <c r="P124" s="343"/>
      <c r="Q124" s="343"/>
      <c r="R124" s="134"/>
      <c r="T124" s="135" t="s">
        <v>5</v>
      </c>
      <c r="U124" s="40" t="s">
        <v>36</v>
      </c>
      <c r="V124" s="147"/>
      <c r="W124" s="136">
        <f t="shared" si="1"/>
        <v>0</v>
      </c>
      <c r="X124" s="136">
        <v>0.093828</v>
      </c>
      <c r="Y124" s="136">
        <f t="shared" si="2"/>
        <v>0.093828</v>
      </c>
      <c r="Z124" s="136">
        <v>0</v>
      </c>
      <c r="AA124" s="137">
        <f t="shared" si="3"/>
        <v>0</v>
      </c>
      <c r="AR124" s="18" t="s">
        <v>119</v>
      </c>
      <c r="AT124" s="18" t="s">
        <v>118</v>
      </c>
      <c r="AU124" s="18" t="s">
        <v>93</v>
      </c>
      <c r="AY124" s="18" t="s">
        <v>117</v>
      </c>
      <c r="BE124" s="138">
        <f t="shared" si="4"/>
        <v>0</v>
      </c>
      <c r="BF124" s="138">
        <f t="shared" si="5"/>
        <v>0</v>
      </c>
      <c r="BG124" s="138">
        <f t="shared" si="6"/>
        <v>0</v>
      </c>
      <c r="BH124" s="138">
        <f t="shared" si="7"/>
        <v>0</v>
      </c>
      <c r="BI124" s="138">
        <f t="shared" si="8"/>
        <v>0</v>
      </c>
      <c r="BJ124" s="18" t="s">
        <v>16</v>
      </c>
      <c r="BK124" s="138">
        <f t="shared" si="9"/>
        <v>0</v>
      </c>
      <c r="BL124" s="18" t="s">
        <v>119</v>
      </c>
      <c r="BM124" s="18" t="s">
        <v>6253</v>
      </c>
    </row>
    <row r="125" spans="2:65" s="1" customFormat="1" ht="38.25" customHeight="1">
      <c r="B125" s="133"/>
      <c r="C125" s="151" t="s">
        <v>126</v>
      </c>
      <c r="D125" s="151" t="s">
        <v>118</v>
      </c>
      <c r="E125" s="152" t="s">
        <v>6254</v>
      </c>
      <c r="F125" s="341" t="s">
        <v>6255</v>
      </c>
      <c r="G125" s="341"/>
      <c r="H125" s="341"/>
      <c r="I125" s="341"/>
      <c r="J125" s="153" t="s">
        <v>142</v>
      </c>
      <c r="K125" s="154">
        <v>1</v>
      </c>
      <c r="L125" s="342"/>
      <c r="M125" s="342"/>
      <c r="N125" s="343">
        <f t="shared" si="0"/>
        <v>0</v>
      </c>
      <c r="O125" s="343"/>
      <c r="P125" s="343"/>
      <c r="Q125" s="343"/>
      <c r="R125" s="134"/>
      <c r="T125" s="135" t="s">
        <v>5</v>
      </c>
      <c r="U125" s="40" t="s">
        <v>36</v>
      </c>
      <c r="V125" s="147"/>
      <c r="W125" s="136">
        <f t="shared" si="1"/>
        <v>0</v>
      </c>
      <c r="X125" s="136">
        <v>0.093828</v>
      </c>
      <c r="Y125" s="136">
        <f t="shared" si="2"/>
        <v>0.093828</v>
      </c>
      <c r="Z125" s="136">
        <v>0</v>
      </c>
      <c r="AA125" s="137">
        <f t="shared" si="3"/>
        <v>0</v>
      </c>
      <c r="AR125" s="18" t="s">
        <v>119</v>
      </c>
      <c r="AT125" s="18" t="s">
        <v>118</v>
      </c>
      <c r="AU125" s="18" t="s">
        <v>93</v>
      </c>
      <c r="AY125" s="18" t="s">
        <v>117</v>
      </c>
      <c r="BE125" s="138">
        <f t="shared" si="4"/>
        <v>0</v>
      </c>
      <c r="BF125" s="138">
        <f t="shared" si="5"/>
        <v>0</v>
      </c>
      <c r="BG125" s="138">
        <f t="shared" si="6"/>
        <v>0</v>
      </c>
      <c r="BH125" s="138">
        <f t="shared" si="7"/>
        <v>0</v>
      </c>
      <c r="BI125" s="138">
        <f t="shared" si="8"/>
        <v>0</v>
      </c>
      <c r="BJ125" s="18" t="s">
        <v>16</v>
      </c>
      <c r="BK125" s="138">
        <f t="shared" si="9"/>
        <v>0</v>
      </c>
      <c r="BL125" s="18" t="s">
        <v>119</v>
      </c>
      <c r="BM125" s="18" t="s">
        <v>6256</v>
      </c>
    </row>
    <row r="126" spans="2:65" s="1" customFormat="1" ht="38.25" customHeight="1">
      <c r="B126" s="133"/>
      <c r="C126" s="151" t="s">
        <v>127</v>
      </c>
      <c r="D126" s="151" t="s">
        <v>118</v>
      </c>
      <c r="E126" s="152" t="s">
        <v>6257</v>
      </c>
      <c r="F126" s="341" t="s">
        <v>6258</v>
      </c>
      <c r="G126" s="341"/>
      <c r="H126" s="341"/>
      <c r="I126" s="341"/>
      <c r="J126" s="153" t="s">
        <v>142</v>
      </c>
      <c r="K126" s="154">
        <v>1</v>
      </c>
      <c r="L126" s="342"/>
      <c r="M126" s="342"/>
      <c r="N126" s="343">
        <f t="shared" si="0"/>
        <v>0</v>
      </c>
      <c r="O126" s="343"/>
      <c r="P126" s="343"/>
      <c r="Q126" s="343"/>
      <c r="R126" s="134"/>
      <c r="T126" s="135" t="s">
        <v>5</v>
      </c>
      <c r="U126" s="40" t="s">
        <v>36</v>
      </c>
      <c r="V126" s="147"/>
      <c r="W126" s="136">
        <f t="shared" si="1"/>
        <v>0</v>
      </c>
      <c r="X126" s="136">
        <v>0.093828</v>
      </c>
      <c r="Y126" s="136">
        <f t="shared" si="2"/>
        <v>0.093828</v>
      </c>
      <c r="Z126" s="136">
        <v>0</v>
      </c>
      <c r="AA126" s="137">
        <f t="shared" si="3"/>
        <v>0</v>
      </c>
      <c r="AR126" s="18" t="s">
        <v>119</v>
      </c>
      <c r="AT126" s="18" t="s">
        <v>118</v>
      </c>
      <c r="AU126" s="18" t="s">
        <v>93</v>
      </c>
      <c r="AY126" s="18" t="s">
        <v>117</v>
      </c>
      <c r="BE126" s="138">
        <f t="shared" si="4"/>
        <v>0</v>
      </c>
      <c r="BF126" s="138">
        <f t="shared" si="5"/>
        <v>0</v>
      </c>
      <c r="BG126" s="138">
        <f t="shared" si="6"/>
        <v>0</v>
      </c>
      <c r="BH126" s="138">
        <f t="shared" si="7"/>
        <v>0</v>
      </c>
      <c r="BI126" s="138">
        <f t="shared" si="8"/>
        <v>0</v>
      </c>
      <c r="BJ126" s="18" t="s">
        <v>16</v>
      </c>
      <c r="BK126" s="138">
        <f t="shared" si="9"/>
        <v>0</v>
      </c>
      <c r="BL126" s="18" t="s">
        <v>119</v>
      </c>
      <c r="BM126" s="18" t="s">
        <v>6259</v>
      </c>
    </row>
    <row r="127" spans="2:65" s="1" customFormat="1" ht="38.25" customHeight="1">
      <c r="B127" s="133"/>
      <c r="C127" s="151" t="s">
        <v>128</v>
      </c>
      <c r="D127" s="151" t="s">
        <v>118</v>
      </c>
      <c r="E127" s="152" t="s">
        <v>6260</v>
      </c>
      <c r="F127" s="341" t="s">
        <v>6261</v>
      </c>
      <c r="G127" s="341"/>
      <c r="H127" s="341"/>
      <c r="I127" s="341"/>
      <c r="J127" s="153" t="s">
        <v>142</v>
      </c>
      <c r="K127" s="154">
        <v>1</v>
      </c>
      <c r="L127" s="342"/>
      <c r="M127" s="342"/>
      <c r="N127" s="343">
        <f t="shared" si="0"/>
        <v>0</v>
      </c>
      <c r="O127" s="343"/>
      <c r="P127" s="343"/>
      <c r="Q127" s="343"/>
      <c r="R127" s="134"/>
      <c r="T127" s="135" t="s">
        <v>5</v>
      </c>
      <c r="U127" s="40" t="s">
        <v>36</v>
      </c>
      <c r="V127" s="147"/>
      <c r="W127" s="136">
        <f t="shared" si="1"/>
        <v>0</v>
      </c>
      <c r="X127" s="136">
        <v>0.053616</v>
      </c>
      <c r="Y127" s="136">
        <f t="shared" si="2"/>
        <v>0.053616</v>
      </c>
      <c r="Z127" s="136">
        <v>0</v>
      </c>
      <c r="AA127" s="137">
        <f t="shared" si="3"/>
        <v>0</v>
      </c>
      <c r="AR127" s="18" t="s">
        <v>119</v>
      </c>
      <c r="AT127" s="18" t="s">
        <v>118</v>
      </c>
      <c r="AU127" s="18" t="s">
        <v>93</v>
      </c>
      <c r="AY127" s="18" t="s">
        <v>117</v>
      </c>
      <c r="BE127" s="138">
        <f t="shared" si="4"/>
        <v>0</v>
      </c>
      <c r="BF127" s="138">
        <f t="shared" si="5"/>
        <v>0</v>
      </c>
      <c r="BG127" s="138">
        <f t="shared" si="6"/>
        <v>0</v>
      </c>
      <c r="BH127" s="138">
        <f t="shared" si="7"/>
        <v>0</v>
      </c>
      <c r="BI127" s="138">
        <f t="shared" si="8"/>
        <v>0</v>
      </c>
      <c r="BJ127" s="18" t="s">
        <v>16</v>
      </c>
      <c r="BK127" s="138">
        <f t="shared" si="9"/>
        <v>0</v>
      </c>
      <c r="BL127" s="18" t="s">
        <v>119</v>
      </c>
      <c r="BM127" s="18" t="s">
        <v>6262</v>
      </c>
    </row>
    <row r="128" spans="2:65" s="1" customFormat="1" ht="38.25" customHeight="1">
      <c r="B128" s="133"/>
      <c r="C128" s="151" t="s">
        <v>129</v>
      </c>
      <c r="D128" s="151" t="s">
        <v>118</v>
      </c>
      <c r="E128" s="152" t="s">
        <v>6263</v>
      </c>
      <c r="F128" s="341" t="s">
        <v>6264</v>
      </c>
      <c r="G128" s="341"/>
      <c r="H128" s="341"/>
      <c r="I128" s="341"/>
      <c r="J128" s="153" t="s">
        <v>142</v>
      </c>
      <c r="K128" s="154">
        <v>1</v>
      </c>
      <c r="L128" s="342"/>
      <c r="M128" s="342"/>
      <c r="N128" s="343">
        <f t="shared" si="0"/>
        <v>0</v>
      </c>
      <c r="O128" s="343"/>
      <c r="P128" s="343"/>
      <c r="Q128" s="343"/>
      <c r="R128" s="134"/>
      <c r="T128" s="135" t="s">
        <v>5</v>
      </c>
      <c r="U128" s="40" t="s">
        <v>36</v>
      </c>
      <c r="V128" s="147"/>
      <c r="W128" s="136">
        <f t="shared" si="1"/>
        <v>0</v>
      </c>
      <c r="X128" s="136">
        <v>0.053616</v>
      </c>
      <c r="Y128" s="136">
        <f t="shared" si="2"/>
        <v>0.053616</v>
      </c>
      <c r="Z128" s="136">
        <v>0</v>
      </c>
      <c r="AA128" s="137">
        <f t="shared" si="3"/>
        <v>0</v>
      </c>
      <c r="AR128" s="18" t="s">
        <v>119</v>
      </c>
      <c r="AT128" s="18" t="s">
        <v>118</v>
      </c>
      <c r="AU128" s="18" t="s">
        <v>93</v>
      </c>
      <c r="AY128" s="18" t="s">
        <v>117</v>
      </c>
      <c r="BE128" s="138">
        <f t="shared" si="4"/>
        <v>0</v>
      </c>
      <c r="BF128" s="138">
        <f t="shared" si="5"/>
        <v>0</v>
      </c>
      <c r="BG128" s="138">
        <f t="shared" si="6"/>
        <v>0</v>
      </c>
      <c r="BH128" s="138">
        <f t="shared" si="7"/>
        <v>0</v>
      </c>
      <c r="BI128" s="138">
        <f t="shared" si="8"/>
        <v>0</v>
      </c>
      <c r="BJ128" s="18" t="s">
        <v>16</v>
      </c>
      <c r="BK128" s="138">
        <f t="shared" si="9"/>
        <v>0</v>
      </c>
      <c r="BL128" s="18" t="s">
        <v>119</v>
      </c>
      <c r="BM128" s="18" t="s">
        <v>6265</v>
      </c>
    </row>
    <row r="129" spans="2:65" s="1" customFormat="1" ht="38.25" customHeight="1">
      <c r="B129" s="133"/>
      <c r="C129" s="151" t="s">
        <v>130</v>
      </c>
      <c r="D129" s="151" t="s">
        <v>118</v>
      </c>
      <c r="E129" s="152" t="s">
        <v>6266</v>
      </c>
      <c r="F129" s="341" t="s">
        <v>6267</v>
      </c>
      <c r="G129" s="341"/>
      <c r="H129" s="341"/>
      <c r="I129" s="341"/>
      <c r="J129" s="153" t="s">
        <v>142</v>
      </c>
      <c r="K129" s="154">
        <v>1</v>
      </c>
      <c r="L129" s="342"/>
      <c r="M129" s="342"/>
      <c r="N129" s="343">
        <f t="shared" si="0"/>
        <v>0</v>
      </c>
      <c r="O129" s="343"/>
      <c r="P129" s="343"/>
      <c r="Q129" s="343"/>
      <c r="R129" s="134"/>
      <c r="T129" s="135" t="s">
        <v>5</v>
      </c>
      <c r="U129" s="40" t="s">
        <v>36</v>
      </c>
      <c r="V129" s="147"/>
      <c r="W129" s="136">
        <f t="shared" si="1"/>
        <v>0</v>
      </c>
      <c r="X129" s="136">
        <v>0.053616</v>
      </c>
      <c r="Y129" s="136">
        <f t="shared" si="2"/>
        <v>0.053616</v>
      </c>
      <c r="Z129" s="136">
        <v>0</v>
      </c>
      <c r="AA129" s="137">
        <f t="shared" si="3"/>
        <v>0</v>
      </c>
      <c r="AR129" s="18" t="s">
        <v>119</v>
      </c>
      <c r="AT129" s="18" t="s">
        <v>118</v>
      </c>
      <c r="AU129" s="18" t="s">
        <v>93</v>
      </c>
      <c r="AY129" s="18" t="s">
        <v>117</v>
      </c>
      <c r="BE129" s="138">
        <f t="shared" si="4"/>
        <v>0</v>
      </c>
      <c r="BF129" s="138">
        <f t="shared" si="5"/>
        <v>0</v>
      </c>
      <c r="BG129" s="138">
        <f t="shared" si="6"/>
        <v>0</v>
      </c>
      <c r="BH129" s="138">
        <f t="shared" si="7"/>
        <v>0</v>
      </c>
      <c r="BI129" s="138">
        <f t="shared" si="8"/>
        <v>0</v>
      </c>
      <c r="BJ129" s="18" t="s">
        <v>16</v>
      </c>
      <c r="BK129" s="138">
        <f t="shared" si="9"/>
        <v>0</v>
      </c>
      <c r="BL129" s="18" t="s">
        <v>119</v>
      </c>
      <c r="BM129" s="18" t="s">
        <v>6268</v>
      </c>
    </row>
    <row r="130" spans="2:65" s="1" customFormat="1" ht="38.25" customHeight="1">
      <c r="B130" s="133"/>
      <c r="C130" s="151" t="s">
        <v>131</v>
      </c>
      <c r="D130" s="151" t="s">
        <v>118</v>
      </c>
      <c r="E130" s="152" t="s">
        <v>6269</v>
      </c>
      <c r="F130" s="341" t="s">
        <v>6270</v>
      </c>
      <c r="G130" s="341"/>
      <c r="H130" s="341"/>
      <c r="I130" s="341"/>
      <c r="J130" s="153" t="s">
        <v>142</v>
      </c>
      <c r="K130" s="154">
        <v>1</v>
      </c>
      <c r="L130" s="342"/>
      <c r="M130" s="342"/>
      <c r="N130" s="343">
        <f t="shared" si="0"/>
        <v>0</v>
      </c>
      <c r="O130" s="343"/>
      <c r="P130" s="343"/>
      <c r="Q130" s="343"/>
      <c r="R130" s="134"/>
      <c r="T130" s="135" t="s">
        <v>5</v>
      </c>
      <c r="U130" s="40" t="s">
        <v>36</v>
      </c>
      <c r="V130" s="147"/>
      <c r="W130" s="136">
        <f t="shared" si="1"/>
        <v>0</v>
      </c>
      <c r="X130" s="136">
        <v>0.053616</v>
      </c>
      <c r="Y130" s="136">
        <f t="shared" si="2"/>
        <v>0.053616</v>
      </c>
      <c r="Z130" s="136">
        <v>0</v>
      </c>
      <c r="AA130" s="137">
        <f t="shared" si="3"/>
        <v>0</v>
      </c>
      <c r="AR130" s="18" t="s">
        <v>119</v>
      </c>
      <c r="AT130" s="18" t="s">
        <v>118</v>
      </c>
      <c r="AU130" s="18" t="s">
        <v>93</v>
      </c>
      <c r="AY130" s="18" t="s">
        <v>117</v>
      </c>
      <c r="BE130" s="138">
        <f t="shared" si="4"/>
        <v>0</v>
      </c>
      <c r="BF130" s="138">
        <f t="shared" si="5"/>
        <v>0</v>
      </c>
      <c r="BG130" s="138">
        <f t="shared" si="6"/>
        <v>0</v>
      </c>
      <c r="BH130" s="138">
        <f t="shared" si="7"/>
        <v>0</v>
      </c>
      <c r="BI130" s="138">
        <f t="shared" si="8"/>
        <v>0</v>
      </c>
      <c r="BJ130" s="18" t="s">
        <v>16</v>
      </c>
      <c r="BK130" s="138">
        <f t="shared" si="9"/>
        <v>0</v>
      </c>
      <c r="BL130" s="18" t="s">
        <v>119</v>
      </c>
      <c r="BM130" s="18" t="s">
        <v>6271</v>
      </c>
    </row>
    <row r="131" spans="2:63" s="9" customFormat="1" ht="29.85" customHeight="1">
      <c r="B131" s="122"/>
      <c r="C131" s="155"/>
      <c r="D131" s="156" t="s">
        <v>4572</v>
      </c>
      <c r="E131" s="156"/>
      <c r="F131" s="156"/>
      <c r="G131" s="156"/>
      <c r="H131" s="156"/>
      <c r="I131" s="156"/>
      <c r="J131" s="156"/>
      <c r="L131" s="163"/>
      <c r="M131" s="163"/>
      <c r="N131" s="358">
        <f>BK131</f>
        <v>0</v>
      </c>
      <c r="O131" s="359"/>
      <c r="P131" s="359"/>
      <c r="Q131" s="359"/>
      <c r="R131" s="125"/>
      <c r="T131" s="126"/>
      <c r="U131" s="123"/>
      <c r="V131" s="146"/>
      <c r="W131" s="127">
        <f>SUM(W132:W163)</f>
        <v>0</v>
      </c>
      <c r="X131" s="123"/>
      <c r="Y131" s="127">
        <f>SUM(Y132:Y163)</f>
        <v>0</v>
      </c>
      <c r="Z131" s="123"/>
      <c r="AA131" s="128">
        <f>SUM(AA132:AA163)</f>
        <v>4.083</v>
      </c>
      <c r="AR131" s="129" t="s">
        <v>16</v>
      </c>
      <c r="AT131" s="130" t="s">
        <v>70</v>
      </c>
      <c r="AU131" s="130" t="s">
        <v>16</v>
      </c>
      <c r="AY131" s="129" t="s">
        <v>117</v>
      </c>
      <c r="BK131" s="131">
        <f>SUM(BK132:BK163)</f>
        <v>0</v>
      </c>
    </row>
    <row r="132" spans="2:65" s="1" customFormat="1" ht="25.5" customHeight="1">
      <c r="B132" s="133"/>
      <c r="C132" s="151" t="s">
        <v>11</v>
      </c>
      <c r="D132" s="151" t="s">
        <v>118</v>
      </c>
      <c r="E132" s="152" t="s">
        <v>6272</v>
      </c>
      <c r="F132" s="341" t="s">
        <v>6273</v>
      </c>
      <c r="G132" s="341"/>
      <c r="H132" s="341"/>
      <c r="I132" s="341"/>
      <c r="J132" s="153" t="s">
        <v>4575</v>
      </c>
      <c r="K132" s="154">
        <v>1</v>
      </c>
      <c r="L132" s="342"/>
      <c r="M132" s="342"/>
      <c r="N132" s="343">
        <f aca="true" t="shared" si="10" ref="N132:N163">ROUND(L132*K132,2)</f>
        <v>0</v>
      </c>
      <c r="O132" s="343"/>
      <c r="P132" s="343"/>
      <c r="Q132" s="343"/>
      <c r="R132" s="134"/>
      <c r="T132" s="135" t="s">
        <v>5</v>
      </c>
      <c r="U132" s="40" t="s">
        <v>36</v>
      </c>
      <c r="V132" s="147"/>
      <c r="W132" s="136">
        <f aca="true" t="shared" si="11" ref="W132:W163">V132*K132</f>
        <v>0</v>
      </c>
      <c r="X132" s="136">
        <v>0</v>
      </c>
      <c r="Y132" s="136">
        <f aca="true" t="shared" si="12" ref="Y132:Y163">X132*K132</f>
        <v>0</v>
      </c>
      <c r="Z132" s="136">
        <v>0.041</v>
      </c>
      <c r="AA132" s="137">
        <f aca="true" t="shared" si="13" ref="AA132:AA163">Z132*K132</f>
        <v>0.041</v>
      </c>
      <c r="AR132" s="18" t="s">
        <v>119</v>
      </c>
      <c r="AT132" s="18" t="s">
        <v>118</v>
      </c>
      <c r="AU132" s="18" t="s">
        <v>93</v>
      </c>
      <c r="AY132" s="18" t="s">
        <v>117</v>
      </c>
      <c r="BE132" s="138">
        <f aca="true" t="shared" si="14" ref="BE132:BE163">IF(U132="základní",N132,0)</f>
        <v>0</v>
      </c>
      <c r="BF132" s="138">
        <f aca="true" t="shared" si="15" ref="BF132:BF163">IF(U132="snížená",N132,0)</f>
        <v>0</v>
      </c>
      <c r="BG132" s="138">
        <f aca="true" t="shared" si="16" ref="BG132:BG163">IF(U132="zákl. přenesená",N132,0)</f>
        <v>0</v>
      </c>
      <c r="BH132" s="138">
        <f aca="true" t="shared" si="17" ref="BH132:BH163">IF(U132="sníž. přenesená",N132,0)</f>
        <v>0</v>
      </c>
      <c r="BI132" s="138">
        <f aca="true" t="shared" si="18" ref="BI132:BI163">IF(U132="nulová",N132,0)</f>
        <v>0</v>
      </c>
      <c r="BJ132" s="18" t="s">
        <v>16</v>
      </c>
      <c r="BK132" s="138">
        <f aca="true" t="shared" si="19" ref="BK132:BK163">ROUND(L132*K132,2)</f>
        <v>0</v>
      </c>
      <c r="BL132" s="18" t="s">
        <v>119</v>
      </c>
      <c r="BM132" s="18" t="s">
        <v>6274</v>
      </c>
    </row>
    <row r="133" spans="2:65" s="1" customFormat="1" ht="25.5" customHeight="1">
      <c r="B133" s="133"/>
      <c r="C133" s="151" t="s">
        <v>132</v>
      </c>
      <c r="D133" s="151" t="s">
        <v>118</v>
      </c>
      <c r="E133" s="152" t="s">
        <v>6275</v>
      </c>
      <c r="F133" s="341" t="s">
        <v>6276</v>
      </c>
      <c r="G133" s="341"/>
      <c r="H133" s="341"/>
      <c r="I133" s="341"/>
      <c r="J133" s="153" t="s">
        <v>4575</v>
      </c>
      <c r="K133" s="154">
        <v>1</v>
      </c>
      <c r="L133" s="342"/>
      <c r="M133" s="342"/>
      <c r="N133" s="343">
        <f t="shared" si="10"/>
        <v>0</v>
      </c>
      <c r="O133" s="343"/>
      <c r="P133" s="343"/>
      <c r="Q133" s="343"/>
      <c r="R133" s="134"/>
      <c r="T133" s="135" t="s">
        <v>5</v>
      </c>
      <c r="U133" s="40" t="s">
        <v>36</v>
      </c>
      <c r="V133" s="147"/>
      <c r="W133" s="136">
        <f t="shared" si="11"/>
        <v>0</v>
      </c>
      <c r="X133" s="136">
        <v>0</v>
      </c>
      <c r="Y133" s="136">
        <f t="shared" si="12"/>
        <v>0</v>
      </c>
      <c r="Z133" s="136">
        <v>0.031</v>
      </c>
      <c r="AA133" s="137">
        <f t="shared" si="13"/>
        <v>0.031</v>
      </c>
      <c r="AR133" s="18" t="s">
        <v>119</v>
      </c>
      <c r="AT133" s="18" t="s">
        <v>118</v>
      </c>
      <c r="AU133" s="18" t="s">
        <v>93</v>
      </c>
      <c r="AY133" s="18" t="s">
        <v>117</v>
      </c>
      <c r="BE133" s="138">
        <f t="shared" si="14"/>
        <v>0</v>
      </c>
      <c r="BF133" s="138">
        <f t="shared" si="15"/>
        <v>0</v>
      </c>
      <c r="BG133" s="138">
        <f t="shared" si="16"/>
        <v>0</v>
      </c>
      <c r="BH133" s="138">
        <f t="shared" si="17"/>
        <v>0</v>
      </c>
      <c r="BI133" s="138">
        <f t="shared" si="18"/>
        <v>0</v>
      </c>
      <c r="BJ133" s="18" t="s">
        <v>16</v>
      </c>
      <c r="BK133" s="138">
        <f t="shared" si="19"/>
        <v>0</v>
      </c>
      <c r="BL133" s="18" t="s">
        <v>119</v>
      </c>
      <c r="BM133" s="18" t="s">
        <v>6277</v>
      </c>
    </row>
    <row r="134" spans="2:65" s="1" customFormat="1" ht="25.5" customHeight="1">
      <c r="B134" s="133"/>
      <c r="C134" s="151" t="s">
        <v>133</v>
      </c>
      <c r="D134" s="151" t="s">
        <v>118</v>
      </c>
      <c r="E134" s="152" t="s">
        <v>6278</v>
      </c>
      <c r="F134" s="341" t="s">
        <v>6279</v>
      </c>
      <c r="G134" s="341"/>
      <c r="H134" s="341"/>
      <c r="I134" s="341"/>
      <c r="J134" s="153" t="s">
        <v>4575</v>
      </c>
      <c r="K134" s="154">
        <v>1</v>
      </c>
      <c r="L134" s="342"/>
      <c r="M134" s="342"/>
      <c r="N134" s="343">
        <f t="shared" si="10"/>
        <v>0</v>
      </c>
      <c r="O134" s="343"/>
      <c r="P134" s="343"/>
      <c r="Q134" s="343"/>
      <c r="R134" s="134"/>
      <c r="T134" s="135" t="s">
        <v>5</v>
      </c>
      <c r="U134" s="40" t="s">
        <v>36</v>
      </c>
      <c r="V134" s="147"/>
      <c r="W134" s="136">
        <f t="shared" si="11"/>
        <v>0</v>
      </c>
      <c r="X134" s="136">
        <v>0</v>
      </c>
      <c r="Y134" s="136">
        <f t="shared" si="12"/>
        <v>0</v>
      </c>
      <c r="Z134" s="136">
        <v>0.027</v>
      </c>
      <c r="AA134" s="137">
        <f t="shared" si="13"/>
        <v>0.027</v>
      </c>
      <c r="AR134" s="18" t="s">
        <v>119</v>
      </c>
      <c r="AT134" s="18" t="s">
        <v>118</v>
      </c>
      <c r="AU134" s="18" t="s">
        <v>93</v>
      </c>
      <c r="AY134" s="18" t="s">
        <v>117</v>
      </c>
      <c r="BE134" s="138">
        <f t="shared" si="14"/>
        <v>0</v>
      </c>
      <c r="BF134" s="138">
        <f t="shared" si="15"/>
        <v>0</v>
      </c>
      <c r="BG134" s="138">
        <f t="shared" si="16"/>
        <v>0</v>
      </c>
      <c r="BH134" s="138">
        <f t="shared" si="17"/>
        <v>0</v>
      </c>
      <c r="BI134" s="138">
        <f t="shared" si="18"/>
        <v>0</v>
      </c>
      <c r="BJ134" s="18" t="s">
        <v>16</v>
      </c>
      <c r="BK134" s="138">
        <f t="shared" si="19"/>
        <v>0</v>
      </c>
      <c r="BL134" s="18" t="s">
        <v>119</v>
      </c>
      <c r="BM134" s="18" t="s">
        <v>6280</v>
      </c>
    </row>
    <row r="135" spans="2:65" s="1" customFormat="1" ht="25.5" customHeight="1">
      <c r="B135" s="133"/>
      <c r="C135" s="151" t="s">
        <v>134</v>
      </c>
      <c r="D135" s="151" t="s">
        <v>118</v>
      </c>
      <c r="E135" s="152" t="s">
        <v>6281</v>
      </c>
      <c r="F135" s="341" t="s">
        <v>6282</v>
      </c>
      <c r="G135" s="341"/>
      <c r="H135" s="341"/>
      <c r="I135" s="341"/>
      <c r="J135" s="153" t="s">
        <v>4575</v>
      </c>
      <c r="K135" s="154">
        <v>1</v>
      </c>
      <c r="L135" s="342"/>
      <c r="M135" s="342"/>
      <c r="N135" s="343">
        <f t="shared" si="10"/>
        <v>0</v>
      </c>
      <c r="O135" s="343"/>
      <c r="P135" s="343"/>
      <c r="Q135" s="343"/>
      <c r="R135" s="134"/>
      <c r="T135" s="135" t="s">
        <v>5</v>
      </c>
      <c r="U135" s="40" t="s">
        <v>36</v>
      </c>
      <c r="V135" s="147"/>
      <c r="W135" s="136">
        <f t="shared" si="11"/>
        <v>0</v>
      </c>
      <c r="X135" s="136">
        <v>0</v>
      </c>
      <c r="Y135" s="136">
        <f t="shared" si="12"/>
        <v>0</v>
      </c>
      <c r="Z135" s="136">
        <v>0.023</v>
      </c>
      <c r="AA135" s="137">
        <f t="shared" si="13"/>
        <v>0.023</v>
      </c>
      <c r="AR135" s="18" t="s">
        <v>119</v>
      </c>
      <c r="AT135" s="18" t="s">
        <v>118</v>
      </c>
      <c r="AU135" s="18" t="s">
        <v>93</v>
      </c>
      <c r="AY135" s="18" t="s">
        <v>117</v>
      </c>
      <c r="BE135" s="138">
        <f t="shared" si="14"/>
        <v>0</v>
      </c>
      <c r="BF135" s="138">
        <f t="shared" si="15"/>
        <v>0</v>
      </c>
      <c r="BG135" s="138">
        <f t="shared" si="16"/>
        <v>0</v>
      </c>
      <c r="BH135" s="138">
        <f t="shared" si="17"/>
        <v>0</v>
      </c>
      <c r="BI135" s="138">
        <f t="shared" si="18"/>
        <v>0</v>
      </c>
      <c r="BJ135" s="18" t="s">
        <v>16</v>
      </c>
      <c r="BK135" s="138">
        <f t="shared" si="19"/>
        <v>0</v>
      </c>
      <c r="BL135" s="18" t="s">
        <v>119</v>
      </c>
      <c r="BM135" s="18" t="s">
        <v>6283</v>
      </c>
    </row>
    <row r="136" spans="2:65" s="1" customFormat="1" ht="25.5" customHeight="1">
      <c r="B136" s="133"/>
      <c r="C136" s="151" t="s">
        <v>196</v>
      </c>
      <c r="D136" s="151" t="s">
        <v>118</v>
      </c>
      <c r="E136" s="152" t="s">
        <v>6284</v>
      </c>
      <c r="F136" s="341" t="s">
        <v>6285</v>
      </c>
      <c r="G136" s="341"/>
      <c r="H136" s="341"/>
      <c r="I136" s="341"/>
      <c r="J136" s="153" t="s">
        <v>4575</v>
      </c>
      <c r="K136" s="154">
        <v>1</v>
      </c>
      <c r="L136" s="342"/>
      <c r="M136" s="342"/>
      <c r="N136" s="343">
        <f t="shared" si="10"/>
        <v>0</v>
      </c>
      <c r="O136" s="343"/>
      <c r="P136" s="343"/>
      <c r="Q136" s="343"/>
      <c r="R136" s="134"/>
      <c r="T136" s="135" t="s">
        <v>5</v>
      </c>
      <c r="U136" s="40" t="s">
        <v>36</v>
      </c>
      <c r="V136" s="147"/>
      <c r="W136" s="136">
        <f t="shared" si="11"/>
        <v>0</v>
      </c>
      <c r="X136" s="136">
        <v>0</v>
      </c>
      <c r="Y136" s="136">
        <f t="shared" si="12"/>
        <v>0</v>
      </c>
      <c r="Z136" s="136">
        <v>0.075</v>
      </c>
      <c r="AA136" s="137">
        <f t="shared" si="13"/>
        <v>0.075</v>
      </c>
      <c r="AR136" s="18" t="s">
        <v>119</v>
      </c>
      <c r="AT136" s="18" t="s">
        <v>118</v>
      </c>
      <c r="AU136" s="18" t="s">
        <v>93</v>
      </c>
      <c r="AY136" s="18" t="s">
        <v>117</v>
      </c>
      <c r="BE136" s="138">
        <f t="shared" si="14"/>
        <v>0</v>
      </c>
      <c r="BF136" s="138">
        <f t="shared" si="15"/>
        <v>0</v>
      </c>
      <c r="BG136" s="138">
        <f t="shared" si="16"/>
        <v>0</v>
      </c>
      <c r="BH136" s="138">
        <f t="shared" si="17"/>
        <v>0</v>
      </c>
      <c r="BI136" s="138">
        <f t="shared" si="18"/>
        <v>0</v>
      </c>
      <c r="BJ136" s="18" t="s">
        <v>16</v>
      </c>
      <c r="BK136" s="138">
        <f t="shared" si="19"/>
        <v>0</v>
      </c>
      <c r="BL136" s="18" t="s">
        <v>119</v>
      </c>
      <c r="BM136" s="18" t="s">
        <v>6286</v>
      </c>
    </row>
    <row r="137" spans="2:65" s="1" customFormat="1" ht="25.5" customHeight="1">
      <c r="B137" s="133"/>
      <c r="C137" s="151" t="s">
        <v>200</v>
      </c>
      <c r="D137" s="151" t="s">
        <v>118</v>
      </c>
      <c r="E137" s="152" t="s">
        <v>6287</v>
      </c>
      <c r="F137" s="341" t="s">
        <v>6288</v>
      </c>
      <c r="G137" s="341"/>
      <c r="H137" s="341"/>
      <c r="I137" s="341"/>
      <c r="J137" s="153" t="s">
        <v>4575</v>
      </c>
      <c r="K137" s="154">
        <v>1</v>
      </c>
      <c r="L137" s="342"/>
      <c r="M137" s="342"/>
      <c r="N137" s="343">
        <f t="shared" si="10"/>
        <v>0</v>
      </c>
      <c r="O137" s="343"/>
      <c r="P137" s="343"/>
      <c r="Q137" s="343"/>
      <c r="R137" s="134"/>
      <c r="T137" s="135" t="s">
        <v>5</v>
      </c>
      <c r="U137" s="40" t="s">
        <v>36</v>
      </c>
      <c r="V137" s="147"/>
      <c r="W137" s="136">
        <f t="shared" si="11"/>
        <v>0</v>
      </c>
      <c r="X137" s="136">
        <v>0</v>
      </c>
      <c r="Y137" s="136">
        <f t="shared" si="12"/>
        <v>0</v>
      </c>
      <c r="Z137" s="136">
        <v>0.062</v>
      </c>
      <c r="AA137" s="137">
        <f t="shared" si="13"/>
        <v>0.062</v>
      </c>
      <c r="AR137" s="18" t="s">
        <v>119</v>
      </c>
      <c r="AT137" s="18" t="s">
        <v>118</v>
      </c>
      <c r="AU137" s="18" t="s">
        <v>93</v>
      </c>
      <c r="AY137" s="18" t="s">
        <v>117</v>
      </c>
      <c r="BE137" s="138">
        <f t="shared" si="14"/>
        <v>0</v>
      </c>
      <c r="BF137" s="138">
        <f t="shared" si="15"/>
        <v>0</v>
      </c>
      <c r="BG137" s="138">
        <f t="shared" si="16"/>
        <v>0</v>
      </c>
      <c r="BH137" s="138">
        <f t="shared" si="17"/>
        <v>0</v>
      </c>
      <c r="BI137" s="138">
        <f t="shared" si="18"/>
        <v>0</v>
      </c>
      <c r="BJ137" s="18" t="s">
        <v>16</v>
      </c>
      <c r="BK137" s="138">
        <f t="shared" si="19"/>
        <v>0</v>
      </c>
      <c r="BL137" s="18" t="s">
        <v>119</v>
      </c>
      <c r="BM137" s="18" t="s">
        <v>6289</v>
      </c>
    </row>
    <row r="138" spans="2:65" s="1" customFormat="1" ht="25.5" customHeight="1">
      <c r="B138" s="133"/>
      <c r="C138" s="151" t="s">
        <v>10</v>
      </c>
      <c r="D138" s="151" t="s">
        <v>118</v>
      </c>
      <c r="E138" s="152" t="s">
        <v>6290</v>
      </c>
      <c r="F138" s="341" t="s">
        <v>6291</v>
      </c>
      <c r="G138" s="341"/>
      <c r="H138" s="341"/>
      <c r="I138" s="341"/>
      <c r="J138" s="153" t="s">
        <v>4575</v>
      </c>
      <c r="K138" s="154">
        <v>1</v>
      </c>
      <c r="L138" s="342"/>
      <c r="M138" s="342"/>
      <c r="N138" s="343">
        <f t="shared" si="10"/>
        <v>0</v>
      </c>
      <c r="O138" s="343"/>
      <c r="P138" s="343"/>
      <c r="Q138" s="343"/>
      <c r="R138" s="134"/>
      <c r="T138" s="135" t="s">
        <v>5</v>
      </c>
      <c r="U138" s="40" t="s">
        <v>36</v>
      </c>
      <c r="V138" s="147"/>
      <c r="W138" s="136">
        <f t="shared" si="11"/>
        <v>0</v>
      </c>
      <c r="X138" s="136">
        <v>0</v>
      </c>
      <c r="Y138" s="136">
        <f t="shared" si="12"/>
        <v>0</v>
      </c>
      <c r="Z138" s="136">
        <v>0.054</v>
      </c>
      <c r="AA138" s="137">
        <f t="shared" si="13"/>
        <v>0.054</v>
      </c>
      <c r="AR138" s="18" t="s">
        <v>119</v>
      </c>
      <c r="AT138" s="18" t="s">
        <v>118</v>
      </c>
      <c r="AU138" s="18" t="s">
        <v>93</v>
      </c>
      <c r="AY138" s="18" t="s">
        <v>117</v>
      </c>
      <c r="BE138" s="138">
        <f t="shared" si="14"/>
        <v>0</v>
      </c>
      <c r="BF138" s="138">
        <f t="shared" si="15"/>
        <v>0</v>
      </c>
      <c r="BG138" s="138">
        <f t="shared" si="16"/>
        <v>0</v>
      </c>
      <c r="BH138" s="138">
        <f t="shared" si="17"/>
        <v>0</v>
      </c>
      <c r="BI138" s="138">
        <f t="shared" si="18"/>
        <v>0</v>
      </c>
      <c r="BJ138" s="18" t="s">
        <v>16</v>
      </c>
      <c r="BK138" s="138">
        <f t="shared" si="19"/>
        <v>0</v>
      </c>
      <c r="BL138" s="18" t="s">
        <v>119</v>
      </c>
      <c r="BM138" s="18" t="s">
        <v>6292</v>
      </c>
    </row>
    <row r="139" spans="2:65" s="1" customFormat="1" ht="25.5" customHeight="1">
      <c r="B139" s="133"/>
      <c r="C139" s="151" t="s">
        <v>207</v>
      </c>
      <c r="D139" s="151" t="s">
        <v>118</v>
      </c>
      <c r="E139" s="152" t="s">
        <v>6293</v>
      </c>
      <c r="F139" s="341" t="s">
        <v>6294</v>
      </c>
      <c r="G139" s="341"/>
      <c r="H139" s="341"/>
      <c r="I139" s="341"/>
      <c r="J139" s="153" t="s">
        <v>4575</v>
      </c>
      <c r="K139" s="154">
        <v>1</v>
      </c>
      <c r="L139" s="342"/>
      <c r="M139" s="342"/>
      <c r="N139" s="343">
        <f t="shared" si="10"/>
        <v>0</v>
      </c>
      <c r="O139" s="343"/>
      <c r="P139" s="343"/>
      <c r="Q139" s="343"/>
      <c r="R139" s="134"/>
      <c r="T139" s="135" t="s">
        <v>5</v>
      </c>
      <c r="U139" s="40" t="s">
        <v>36</v>
      </c>
      <c r="V139" s="147"/>
      <c r="W139" s="136">
        <f t="shared" si="11"/>
        <v>0</v>
      </c>
      <c r="X139" s="136">
        <v>0</v>
      </c>
      <c r="Y139" s="136">
        <f t="shared" si="12"/>
        <v>0</v>
      </c>
      <c r="Z139" s="136">
        <v>0.047</v>
      </c>
      <c r="AA139" s="137">
        <f t="shared" si="13"/>
        <v>0.047</v>
      </c>
      <c r="AR139" s="18" t="s">
        <v>119</v>
      </c>
      <c r="AT139" s="18" t="s">
        <v>118</v>
      </c>
      <c r="AU139" s="18" t="s">
        <v>93</v>
      </c>
      <c r="AY139" s="18" t="s">
        <v>117</v>
      </c>
      <c r="BE139" s="138">
        <f t="shared" si="14"/>
        <v>0</v>
      </c>
      <c r="BF139" s="138">
        <f t="shared" si="15"/>
        <v>0</v>
      </c>
      <c r="BG139" s="138">
        <f t="shared" si="16"/>
        <v>0</v>
      </c>
      <c r="BH139" s="138">
        <f t="shared" si="17"/>
        <v>0</v>
      </c>
      <c r="BI139" s="138">
        <f t="shared" si="18"/>
        <v>0</v>
      </c>
      <c r="BJ139" s="18" t="s">
        <v>16</v>
      </c>
      <c r="BK139" s="138">
        <f t="shared" si="19"/>
        <v>0</v>
      </c>
      <c r="BL139" s="18" t="s">
        <v>119</v>
      </c>
      <c r="BM139" s="18" t="s">
        <v>6295</v>
      </c>
    </row>
    <row r="140" spans="2:65" s="1" customFormat="1" ht="25.5" customHeight="1">
      <c r="B140" s="133"/>
      <c r="C140" s="151" t="s">
        <v>211</v>
      </c>
      <c r="D140" s="151" t="s">
        <v>118</v>
      </c>
      <c r="E140" s="152" t="s">
        <v>6296</v>
      </c>
      <c r="F140" s="341" t="s">
        <v>6297</v>
      </c>
      <c r="G140" s="341"/>
      <c r="H140" s="341"/>
      <c r="I140" s="341"/>
      <c r="J140" s="153" t="s">
        <v>4575</v>
      </c>
      <c r="K140" s="154">
        <v>1</v>
      </c>
      <c r="L140" s="342"/>
      <c r="M140" s="342"/>
      <c r="N140" s="343">
        <f t="shared" si="10"/>
        <v>0</v>
      </c>
      <c r="O140" s="343"/>
      <c r="P140" s="343"/>
      <c r="Q140" s="343"/>
      <c r="R140" s="134"/>
      <c r="T140" s="135" t="s">
        <v>5</v>
      </c>
      <c r="U140" s="40" t="s">
        <v>36</v>
      </c>
      <c r="V140" s="147"/>
      <c r="W140" s="136">
        <f t="shared" si="11"/>
        <v>0</v>
      </c>
      <c r="X140" s="136">
        <v>0</v>
      </c>
      <c r="Y140" s="136">
        <f t="shared" si="12"/>
        <v>0</v>
      </c>
      <c r="Z140" s="136">
        <v>0.048</v>
      </c>
      <c r="AA140" s="137">
        <f t="shared" si="13"/>
        <v>0.048</v>
      </c>
      <c r="AR140" s="18" t="s">
        <v>119</v>
      </c>
      <c r="AT140" s="18" t="s">
        <v>118</v>
      </c>
      <c r="AU140" s="18" t="s">
        <v>93</v>
      </c>
      <c r="AY140" s="18" t="s">
        <v>117</v>
      </c>
      <c r="BE140" s="138">
        <f t="shared" si="14"/>
        <v>0</v>
      </c>
      <c r="BF140" s="138">
        <f t="shared" si="15"/>
        <v>0</v>
      </c>
      <c r="BG140" s="138">
        <f t="shared" si="16"/>
        <v>0</v>
      </c>
      <c r="BH140" s="138">
        <f t="shared" si="17"/>
        <v>0</v>
      </c>
      <c r="BI140" s="138">
        <f t="shared" si="18"/>
        <v>0</v>
      </c>
      <c r="BJ140" s="18" t="s">
        <v>16</v>
      </c>
      <c r="BK140" s="138">
        <f t="shared" si="19"/>
        <v>0</v>
      </c>
      <c r="BL140" s="18" t="s">
        <v>119</v>
      </c>
      <c r="BM140" s="18" t="s">
        <v>6298</v>
      </c>
    </row>
    <row r="141" spans="2:65" s="1" customFormat="1" ht="25.5" customHeight="1">
      <c r="B141" s="133"/>
      <c r="C141" s="151" t="s">
        <v>215</v>
      </c>
      <c r="D141" s="151" t="s">
        <v>118</v>
      </c>
      <c r="E141" s="152" t="s">
        <v>6299</v>
      </c>
      <c r="F141" s="341" t="s">
        <v>6300</v>
      </c>
      <c r="G141" s="341"/>
      <c r="H141" s="341"/>
      <c r="I141" s="341"/>
      <c r="J141" s="153" t="s">
        <v>4575</v>
      </c>
      <c r="K141" s="154">
        <v>1</v>
      </c>
      <c r="L141" s="342"/>
      <c r="M141" s="342"/>
      <c r="N141" s="343">
        <f t="shared" si="10"/>
        <v>0</v>
      </c>
      <c r="O141" s="343"/>
      <c r="P141" s="343"/>
      <c r="Q141" s="343"/>
      <c r="R141" s="134"/>
      <c r="T141" s="135" t="s">
        <v>5</v>
      </c>
      <c r="U141" s="40" t="s">
        <v>36</v>
      </c>
      <c r="V141" s="147"/>
      <c r="W141" s="136">
        <f t="shared" si="11"/>
        <v>0</v>
      </c>
      <c r="X141" s="136">
        <v>0</v>
      </c>
      <c r="Y141" s="136">
        <f t="shared" si="12"/>
        <v>0</v>
      </c>
      <c r="Z141" s="136">
        <v>0.038</v>
      </c>
      <c r="AA141" s="137">
        <f t="shared" si="13"/>
        <v>0.038</v>
      </c>
      <c r="AR141" s="18" t="s">
        <v>119</v>
      </c>
      <c r="AT141" s="18" t="s">
        <v>118</v>
      </c>
      <c r="AU141" s="18" t="s">
        <v>93</v>
      </c>
      <c r="AY141" s="18" t="s">
        <v>117</v>
      </c>
      <c r="BE141" s="138">
        <f t="shared" si="14"/>
        <v>0</v>
      </c>
      <c r="BF141" s="138">
        <f t="shared" si="15"/>
        <v>0</v>
      </c>
      <c r="BG141" s="138">
        <f t="shared" si="16"/>
        <v>0</v>
      </c>
      <c r="BH141" s="138">
        <f t="shared" si="17"/>
        <v>0</v>
      </c>
      <c r="BI141" s="138">
        <f t="shared" si="18"/>
        <v>0</v>
      </c>
      <c r="BJ141" s="18" t="s">
        <v>16</v>
      </c>
      <c r="BK141" s="138">
        <f t="shared" si="19"/>
        <v>0</v>
      </c>
      <c r="BL141" s="18" t="s">
        <v>119</v>
      </c>
      <c r="BM141" s="18" t="s">
        <v>6301</v>
      </c>
    </row>
    <row r="142" spans="2:65" s="1" customFormat="1" ht="25.5" customHeight="1">
      <c r="B142" s="133"/>
      <c r="C142" s="151" t="s">
        <v>219</v>
      </c>
      <c r="D142" s="151" t="s">
        <v>118</v>
      </c>
      <c r="E142" s="152" t="s">
        <v>6302</v>
      </c>
      <c r="F142" s="341" t="s">
        <v>6303</v>
      </c>
      <c r="G142" s="341"/>
      <c r="H142" s="341"/>
      <c r="I142" s="341"/>
      <c r="J142" s="153" t="s">
        <v>4575</v>
      </c>
      <c r="K142" s="154">
        <v>1</v>
      </c>
      <c r="L142" s="342"/>
      <c r="M142" s="342"/>
      <c r="N142" s="343">
        <f t="shared" si="10"/>
        <v>0</v>
      </c>
      <c r="O142" s="343"/>
      <c r="P142" s="343"/>
      <c r="Q142" s="343"/>
      <c r="R142" s="134"/>
      <c r="T142" s="135" t="s">
        <v>5</v>
      </c>
      <c r="U142" s="40" t="s">
        <v>36</v>
      </c>
      <c r="V142" s="147"/>
      <c r="W142" s="136">
        <f t="shared" si="11"/>
        <v>0</v>
      </c>
      <c r="X142" s="136">
        <v>0</v>
      </c>
      <c r="Y142" s="136">
        <f t="shared" si="12"/>
        <v>0</v>
      </c>
      <c r="Z142" s="136">
        <v>0.034</v>
      </c>
      <c r="AA142" s="137">
        <f t="shared" si="13"/>
        <v>0.034</v>
      </c>
      <c r="AR142" s="18" t="s">
        <v>119</v>
      </c>
      <c r="AT142" s="18" t="s">
        <v>118</v>
      </c>
      <c r="AU142" s="18" t="s">
        <v>93</v>
      </c>
      <c r="AY142" s="18" t="s">
        <v>117</v>
      </c>
      <c r="BE142" s="138">
        <f t="shared" si="14"/>
        <v>0</v>
      </c>
      <c r="BF142" s="138">
        <f t="shared" si="15"/>
        <v>0</v>
      </c>
      <c r="BG142" s="138">
        <f t="shared" si="16"/>
        <v>0</v>
      </c>
      <c r="BH142" s="138">
        <f t="shared" si="17"/>
        <v>0</v>
      </c>
      <c r="BI142" s="138">
        <f t="shared" si="18"/>
        <v>0</v>
      </c>
      <c r="BJ142" s="18" t="s">
        <v>16</v>
      </c>
      <c r="BK142" s="138">
        <f t="shared" si="19"/>
        <v>0</v>
      </c>
      <c r="BL142" s="18" t="s">
        <v>119</v>
      </c>
      <c r="BM142" s="18" t="s">
        <v>6304</v>
      </c>
    </row>
    <row r="143" spans="2:65" s="1" customFormat="1" ht="25.5" customHeight="1">
      <c r="B143" s="133"/>
      <c r="C143" s="151" t="s">
        <v>223</v>
      </c>
      <c r="D143" s="151" t="s">
        <v>118</v>
      </c>
      <c r="E143" s="152" t="s">
        <v>6305</v>
      </c>
      <c r="F143" s="341" t="s">
        <v>6306</v>
      </c>
      <c r="G143" s="341"/>
      <c r="H143" s="341"/>
      <c r="I143" s="341"/>
      <c r="J143" s="153" t="s">
        <v>4575</v>
      </c>
      <c r="K143" s="154">
        <v>1</v>
      </c>
      <c r="L143" s="342"/>
      <c r="M143" s="342"/>
      <c r="N143" s="343">
        <f t="shared" si="10"/>
        <v>0</v>
      </c>
      <c r="O143" s="343"/>
      <c r="P143" s="343"/>
      <c r="Q143" s="343"/>
      <c r="R143" s="134"/>
      <c r="T143" s="135" t="s">
        <v>5</v>
      </c>
      <c r="U143" s="40" t="s">
        <v>36</v>
      </c>
      <c r="V143" s="147"/>
      <c r="W143" s="136">
        <f t="shared" si="11"/>
        <v>0</v>
      </c>
      <c r="X143" s="136">
        <v>0</v>
      </c>
      <c r="Y143" s="136">
        <f t="shared" si="12"/>
        <v>0</v>
      </c>
      <c r="Z143" s="136">
        <v>0.032</v>
      </c>
      <c r="AA143" s="137">
        <f t="shared" si="13"/>
        <v>0.032</v>
      </c>
      <c r="AR143" s="18" t="s">
        <v>119</v>
      </c>
      <c r="AT143" s="18" t="s">
        <v>118</v>
      </c>
      <c r="AU143" s="18" t="s">
        <v>93</v>
      </c>
      <c r="AY143" s="18" t="s">
        <v>117</v>
      </c>
      <c r="BE143" s="138">
        <f t="shared" si="14"/>
        <v>0</v>
      </c>
      <c r="BF143" s="138">
        <f t="shared" si="15"/>
        <v>0</v>
      </c>
      <c r="BG143" s="138">
        <f t="shared" si="16"/>
        <v>0</v>
      </c>
      <c r="BH143" s="138">
        <f t="shared" si="17"/>
        <v>0</v>
      </c>
      <c r="BI143" s="138">
        <f t="shared" si="18"/>
        <v>0</v>
      </c>
      <c r="BJ143" s="18" t="s">
        <v>16</v>
      </c>
      <c r="BK143" s="138">
        <f t="shared" si="19"/>
        <v>0</v>
      </c>
      <c r="BL143" s="18" t="s">
        <v>119</v>
      </c>
      <c r="BM143" s="18" t="s">
        <v>6307</v>
      </c>
    </row>
    <row r="144" spans="2:65" s="1" customFormat="1" ht="25.5" customHeight="1">
      <c r="B144" s="133"/>
      <c r="C144" s="151" t="s">
        <v>227</v>
      </c>
      <c r="D144" s="151" t="s">
        <v>118</v>
      </c>
      <c r="E144" s="152" t="s">
        <v>6308</v>
      </c>
      <c r="F144" s="341" t="s">
        <v>6309</v>
      </c>
      <c r="G144" s="341"/>
      <c r="H144" s="341"/>
      <c r="I144" s="341"/>
      <c r="J144" s="153" t="s">
        <v>4575</v>
      </c>
      <c r="K144" s="154">
        <v>1</v>
      </c>
      <c r="L144" s="342"/>
      <c r="M144" s="342"/>
      <c r="N144" s="343">
        <f t="shared" si="10"/>
        <v>0</v>
      </c>
      <c r="O144" s="343"/>
      <c r="P144" s="343"/>
      <c r="Q144" s="343"/>
      <c r="R144" s="134"/>
      <c r="T144" s="135" t="s">
        <v>5</v>
      </c>
      <c r="U144" s="40" t="s">
        <v>36</v>
      </c>
      <c r="V144" s="147"/>
      <c r="W144" s="136">
        <f t="shared" si="11"/>
        <v>0</v>
      </c>
      <c r="X144" s="136">
        <v>0</v>
      </c>
      <c r="Y144" s="136">
        <f t="shared" si="12"/>
        <v>0</v>
      </c>
      <c r="Z144" s="136">
        <v>0.088</v>
      </c>
      <c r="AA144" s="137">
        <f t="shared" si="13"/>
        <v>0.088</v>
      </c>
      <c r="AR144" s="18" t="s">
        <v>119</v>
      </c>
      <c r="AT144" s="18" t="s">
        <v>118</v>
      </c>
      <c r="AU144" s="18" t="s">
        <v>93</v>
      </c>
      <c r="AY144" s="18" t="s">
        <v>117</v>
      </c>
      <c r="BE144" s="138">
        <f t="shared" si="14"/>
        <v>0</v>
      </c>
      <c r="BF144" s="138">
        <f t="shared" si="15"/>
        <v>0</v>
      </c>
      <c r="BG144" s="138">
        <f t="shared" si="16"/>
        <v>0</v>
      </c>
      <c r="BH144" s="138">
        <f t="shared" si="17"/>
        <v>0</v>
      </c>
      <c r="BI144" s="138">
        <f t="shared" si="18"/>
        <v>0</v>
      </c>
      <c r="BJ144" s="18" t="s">
        <v>16</v>
      </c>
      <c r="BK144" s="138">
        <f t="shared" si="19"/>
        <v>0</v>
      </c>
      <c r="BL144" s="18" t="s">
        <v>119</v>
      </c>
      <c r="BM144" s="18" t="s">
        <v>6310</v>
      </c>
    </row>
    <row r="145" spans="2:65" s="1" customFormat="1" ht="25.5" customHeight="1">
      <c r="B145" s="133"/>
      <c r="C145" s="151" t="s">
        <v>231</v>
      </c>
      <c r="D145" s="151" t="s">
        <v>118</v>
      </c>
      <c r="E145" s="152" t="s">
        <v>6311</v>
      </c>
      <c r="F145" s="341" t="s">
        <v>6312</v>
      </c>
      <c r="G145" s="341"/>
      <c r="H145" s="341"/>
      <c r="I145" s="341"/>
      <c r="J145" s="153" t="s">
        <v>4575</v>
      </c>
      <c r="K145" s="154">
        <v>1</v>
      </c>
      <c r="L145" s="342"/>
      <c r="M145" s="342"/>
      <c r="N145" s="343">
        <f t="shared" si="10"/>
        <v>0</v>
      </c>
      <c r="O145" s="343"/>
      <c r="P145" s="343"/>
      <c r="Q145" s="343"/>
      <c r="R145" s="134"/>
      <c r="T145" s="135" t="s">
        <v>5</v>
      </c>
      <c r="U145" s="40" t="s">
        <v>36</v>
      </c>
      <c r="V145" s="147"/>
      <c r="W145" s="136">
        <f t="shared" si="11"/>
        <v>0</v>
      </c>
      <c r="X145" s="136">
        <v>0</v>
      </c>
      <c r="Y145" s="136">
        <f t="shared" si="12"/>
        <v>0</v>
      </c>
      <c r="Z145" s="136">
        <v>0.067</v>
      </c>
      <c r="AA145" s="137">
        <f t="shared" si="13"/>
        <v>0.067</v>
      </c>
      <c r="AR145" s="18" t="s">
        <v>119</v>
      </c>
      <c r="AT145" s="18" t="s">
        <v>118</v>
      </c>
      <c r="AU145" s="18" t="s">
        <v>93</v>
      </c>
      <c r="AY145" s="18" t="s">
        <v>117</v>
      </c>
      <c r="BE145" s="138">
        <f t="shared" si="14"/>
        <v>0</v>
      </c>
      <c r="BF145" s="138">
        <f t="shared" si="15"/>
        <v>0</v>
      </c>
      <c r="BG145" s="138">
        <f t="shared" si="16"/>
        <v>0</v>
      </c>
      <c r="BH145" s="138">
        <f t="shared" si="17"/>
        <v>0</v>
      </c>
      <c r="BI145" s="138">
        <f t="shared" si="18"/>
        <v>0</v>
      </c>
      <c r="BJ145" s="18" t="s">
        <v>16</v>
      </c>
      <c r="BK145" s="138">
        <f t="shared" si="19"/>
        <v>0</v>
      </c>
      <c r="BL145" s="18" t="s">
        <v>119</v>
      </c>
      <c r="BM145" s="18" t="s">
        <v>6313</v>
      </c>
    </row>
    <row r="146" spans="2:65" s="1" customFormat="1" ht="25.5" customHeight="1">
      <c r="B146" s="133"/>
      <c r="C146" s="151" t="s">
        <v>235</v>
      </c>
      <c r="D146" s="151" t="s">
        <v>118</v>
      </c>
      <c r="E146" s="152" t="s">
        <v>6314</v>
      </c>
      <c r="F146" s="341" t="s">
        <v>6315</v>
      </c>
      <c r="G146" s="341"/>
      <c r="H146" s="341"/>
      <c r="I146" s="341"/>
      <c r="J146" s="153" t="s">
        <v>4575</v>
      </c>
      <c r="K146" s="154">
        <v>1</v>
      </c>
      <c r="L146" s="342"/>
      <c r="M146" s="342"/>
      <c r="N146" s="343">
        <f t="shared" si="10"/>
        <v>0</v>
      </c>
      <c r="O146" s="343"/>
      <c r="P146" s="343"/>
      <c r="Q146" s="343"/>
      <c r="R146" s="134"/>
      <c r="T146" s="135" t="s">
        <v>5</v>
      </c>
      <c r="U146" s="40" t="s">
        <v>36</v>
      </c>
      <c r="V146" s="147"/>
      <c r="W146" s="136">
        <f t="shared" si="11"/>
        <v>0</v>
      </c>
      <c r="X146" s="136">
        <v>0</v>
      </c>
      <c r="Y146" s="136">
        <f t="shared" si="12"/>
        <v>0</v>
      </c>
      <c r="Z146" s="136">
        <v>0.024</v>
      </c>
      <c r="AA146" s="137">
        <f t="shared" si="13"/>
        <v>0.024</v>
      </c>
      <c r="AR146" s="18" t="s">
        <v>119</v>
      </c>
      <c r="AT146" s="18" t="s">
        <v>118</v>
      </c>
      <c r="AU146" s="18" t="s">
        <v>93</v>
      </c>
      <c r="AY146" s="18" t="s">
        <v>117</v>
      </c>
      <c r="BE146" s="138">
        <f t="shared" si="14"/>
        <v>0</v>
      </c>
      <c r="BF146" s="138">
        <f t="shared" si="15"/>
        <v>0</v>
      </c>
      <c r="BG146" s="138">
        <f t="shared" si="16"/>
        <v>0</v>
      </c>
      <c r="BH146" s="138">
        <f t="shared" si="17"/>
        <v>0</v>
      </c>
      <c r="BI146" s="138">
        <f t="shared" si="18"/>
        <v>0</v>
      </c>
      <c r="BJ146" s="18" t="s">
        <v>16</v>
      </c>
      <c r="BK146" s="138">
        <f t="shared" si="19"/>
        <v>0</v>
      </c>
      <c r="BL146" s="18" t="s">
        <v>119</v>
      </c>
      <c r="BM146" s="18" t="s">
        <v>6316</v>
      </c>
    </row>
    <row r="147" spans="2:65" s="1" customFormat="1" ht="25.5" customHeight="1">
      <c r="B147" s="133"/>
      <c r="C147" s="151" t="s">
        <v>240</v>
      </c>
      <c r="D147" s="151" t="s">
        <v>118</v>
      </c>
      <c r="E147" s="152" t="s">
        <v>6317</v>
      </c>
      <c r="F147" s="341" t="s">
        <v>6318</v>
      </c>
      <c r="G147" s="341"/>
      <c r="H147" s="341"/>
      <c r="I147" s="341"/>
      <c r="J147" s="153" t="s">
        <v>4575</v>
      </c>
      <c r="K147" s="154">
        <v>1</v>
      </c>
      <c r="L147" s="342"/>
      <c r="M147" s="342"/>
      <c r="N147" s="343">
        <f t="shared" si="10"/>
        <v>0</v>
      </c>
      <c r="O147" s="343"/>
      <c r="P147" s="343"/>
      <c r="Q147" s="343"/>
      <c r="R147" s="134"/>
      <c r="T147" s="135" t="s">
        <v>5</v>
      </c>
      <c r="U147" s="40" t="s">
        <v>36</v>
      </c>
      <c r="V147" s="147"/>
      <c r="W147" s="136">
        <f t="shared" si="11"/>
        <v>0</v>
      </c>
      <c r="X147" s="136">
        <v>0</v>
      </c>
      <c r="Y147" s="136">
        <f t="shared" si="12"/>
        <v>0</v>
      </c>
      <c r="Z147" s="136">
        <v>0.017</v>
      </c>
      <c r="AA147" s="137">
        <f t="shared" si="13"/>
        <v>0.017</v>
      </c>
      <c r="AR147" s="18" t="s">
        <v>119</v>
      </c>
      <c r="AT147" s="18" t="s">
        <v>118</v>
      </c>
      <c r="AU147" s="18" t="s">
        <v>93</v>
      </c>
      <c r="AY147" s="18" t="s">
        <v>117</v>
      </c>
      <c r="BE147" s="138">
        <f t="shared" si="14"/>
        <v>0</v>
      </c>
      <c r="BF147" s="138">
        <f t="shared" si="15"/>
        <v>0</v>
      </c>
      <c r="BG147" s="138">
        <f t="shared" si="16"/>
        <v>0</v>
      </c>
      <c r="BH147" s="138">
        <f t="shared" si="17"/>
        <v>0</v>
      </c>
      <c r="BI147" s="138">
        <f t="shared" si="18"/>
        <v>0</v>
      </c>
      <c r="BJ147" s="18" t="s">
        <v>16</v>
      </c>
      <c r="BK147" s="138">
        <f t="shared" si="19"/>
        <v>0</v>
      </c>
      <c r="BL147" s="18" t="s">
        <v>119</v>
      </c>
      <c r="BM147" s="18" t="s">
        <v>6319</v>
      </c>
    </row>
    <row r="148" spans="2:65" s="1" customFormat="1" ht="25.5" customHeight="1">
      <c r="B148" s="133"/>
      <c r="C148" s="151" t="s">
        <v>244</v>
      </c>
      <c r="D148" s="151" t="s">
        <v>118</v>
      </c>
      <c r="E148" s="152" t="s">
        <v>6320</v>
      </c>
      <c r="F148" s="341" t="s">
        <v>6321</v>
      </c>
      <c r="G148" s="341"/>
      <c r="H148" s="341"/>
      <c r="I148" s="341"/>
      <c r="J148" s="153" t="s">
        <v>4575</v>
      </c>
      <c r="K148" s="154">
        <v>1</v>
      </c>
      <c r="L148" s="342"/>
      <c r="M148" s="342"/>
      <c r="N148" s="343">
        <f t="shared" si="10"/>
        <v>0</v>
      </c>
      <c r="O148" s="343"/>
      <c r="P148" s="343"/>
      <c r="Q148" s="343"/>
      <c r="R148" s="134"/>
      <c r="T148" s="135" t="s">
        <v>5</v>
      </c>
      <c r="U148" s="40" t="s">
        <v>36</v>
      </c>
      <c r="V148" s="147"/>
      <c r="W148" s="136">
        <f t="shared" si="11"/>
        <v>0</v>
      </c>
      <c r="X148" s="136">
        <v>0</v>
      </c>
      <c r="Y148" s="136">
        <f t="shared" si="12"/>
        <v>0</v>
      </c>
      <c r="Z148" s="136">
        <v>0.015</v>
      </c>
      <c r="AA148" s="137">
        <f t="shared" si="13"/>
        <v>0.015</v>
      </c>
      <c r="AR148" s="18" t="s">
        <v>119</v>
      </c>
      <c r="AT148" s="18" t="s">
        <v>118</v>
      </c>
      <c r="AU148" s="18" t="s">
        <v>93</v>
      </c>
      <c r="AY148" s="18" t="s">
        <v>117</v>
      </c>
      <c r="BE148" s="138">
        <f t="shared" si="14"/>
        <v>0</v>
      </c>
      <c r="BF148" s="138">
        <f t="shared" si="15"/>
        <v>0</v>
      </c>
      <c r="BG148" s="138">
        <f t="shared" si="16"/>
        <v>0</v>
      </c>
      <c r="BH148" s="138">
        <f t="shared" si="17"/>
        <v>0</v>
      </c>
      <c r="BI148" s="138">
        <f t="shared" si="18"/>
        <v>0</v>
      </c>
      <c r="BJ148" s="18" t="s">
        <v>16</v>
      </c>
      <c r="BK148" s="138">
        <f t="shared" si="19"/>
        <v>0</v>
      </c>
      <c r="BL148" s="18" t="s">
        <v>119</v>
      </c>
      <c r="BM148" s="18" t="s">
        <v>6322</v>
      </c>
    </row>
    <row r="149" spans="2:65" s="1" customFormat="1" ht="25.5" customHeight="1">
      <c r="B149" s="133"/>
      <c r="C149" s="151" t="s">
        <v>248</v>
      </c>
      <c r="D149" s="151" t="s">
        <v>118</v>
      </c>
      <c r="E149" s="152" t="s">
        <v>6323</v>
      </c>
      <c r="F149" s="341" t="s">
        <v>6324</v>
      </c>
      <c r="G149" s="341"/>
      <c r="H149" s="341"/>
      <c r="I149" s="341"/>
      <c r="J149" s="153" t="s">
        <v>4575</v>
      </c>
      <c r="K149" s="154">
        <v>1</v>
      </c>
      <c r="L149" s="342"/>
      <c r="M149" s="342"/>
      <c r="N149" s="343">
        <f t="shared" si="10"/>
        <v>0</v>
      </c>
      <c r="O149" s="343"/>
      <c r="P149" s="343"/>
      <c r="Q149" s="343"/>
      <c r="R149" s="134"/>
      <c r="T149" s="135" t="s">
        <v>5</v>
      </c>
      <c r="U149" s="40" t="s">
        <v>36</v>
      </c>
      <c r="V149" s="147"/>
      <c r="W149" s="136">
        <f t="shared" si="11"/>
        <v>0</v>
      </c>
      <c r="X149" s="136">
        <v>0</v>
      </c>
      <c r="Y149" s="136">
        <f t="shared" si="12"/>
        <v>0</v>
      </c>
      <c r="Z149" s="136">
        <v>0.065</v>
      </c>
      <c r="AA149" s="137">
        <f t="shared" si="13"/>
        <v>0.065</v>
      </c>
      <c r="AR149" s="18" t="s">
        <v>119</v>
      </c>
      <c r="AT149" s="18" t="s">
        <v>118</v>
      </c>
      <c r="AU149" s="18" t="s">
        <v>93</v>
      </c>
      <c r="AY149" s="18" t="s">
        <v>117</v>
      </c>
      <c r="BE149" s="138">
        <f t="shared" si="14"/>
        <v>0</v>
      </c>
      <c r="BF149" s="138">
        <f t="shared" si="15"/>
        <v>0</v>
      </c>
      <c r="BG149" s="138">
        <f t="shared" si="16"/>
        <v>0</v>
      </c>
      <c r="BH149" s="138">
        <f t="shared" si="17"/>
        <v>0</v>
      </c>
      <c r="BI149" s="138">
        <f t="shared" si="18"/>
        <v>0</v>
      </c>
      <c r="BJ149" s="18" t="s">
        <v>16</v>
      </c>
      <c r="BK149" s="138">
        <f t="shared" si="19"/>
        <v>0</v>
      </c>
      <c r="BL149" s="18" t="s">
        <v>119</v>
      </c>
      <c r="BM149" s="18" t="s">
        <v>6325</v>
      </c>
    </row>
    <row r="150" spans="2:65" s="1" customFormat="1" ht="25.5" customHeight="1">
      <c r="B150" s="133"/>
      <c r="C150" s="151" t="s">
        <v>252</v>
      </c>
      <c r="D150" s="151" t="s">
        <v>118</v>
      </c>
      <c r="E150" s="152" t="s">
        <v>6326</v>
      </c>
      <c r="F150" s="341" t="s">
        <v>6327</v>
      </c>
      <c r="G150" s="341"/>
      <c r="H150" s="341"/>
      <c r="I150" s="341"/>
      <c r="J150" s="153" t="s">
        <v>4575</v>
      </c>
      <c r="K150" s="154">
        <v>1</v>
      </c>
      <c r="L150" s="342"/>
      <c r="M150" s="342"/>
      <c r="N150" s="343">
        <f t="shared" si="10"/>
        <v>0</v>
      </c>
      <c r="O150" s="343"/>
      <c r="P150" s="343"/>
      <c r="Q150" s="343"/>
      <c r="R150" s="134"/>
      <c r="T150" s="135" t="s">
        <v>5</v>
      </c>
      <c r="U150" s="40" t="s">
        <v>36</v>
      </c>
      <c r="V150" s="147"/>
      <c r="W150" s="136">
        <f t="shared" si="11"/>
        <v>0</v>
      </c>
      <c r="X150" s="136">
        <v>0</v>
      </c>
      <c r="Y150" s="136">
        <f t="shared" si="12"/>
        <v>0</v>
      </c>
      <c r="Z150" s="136">
        <v>0.041</v>
      </c>
      <c r="AA150" s="137">
        <f t="shared" si="13"/>
        <v>0.041</v>
      </c>
      <c r="AR150" s="18" t="s">
        <v>119</v>
      </c>
      <c r="AT150" s="18" t="s">
        <v>118</v>
      </c>
      <c r="AU150" s="18" t="s">
        <v>93</v>
      </c>
      <c r="AY150" s="18" t="s">
        <v>117</v>
      </c>
      <c r="BE150" s="138">
        <f t="shared" si="14"/>
        <v>0</v>
      </c>
      <c r="BF150" s="138">
        <f t="shared" si="15"/>
        <v>0</v>
      </c>
      <c r="BG150" s="138">
        <f t="shared" si="16"/>
        <v>0</v>
      </c>
      <c r="BH150" s="138">
        <f t="shared" si="17"/>
        <v>0</v>
      </c>
      <c r="BI150" s="138">
        <f t="shared" si="18"/>
        <v>0</v>
      </c>
      <c r="BJ150" s="18" t="s">
        <v>16</v>
      </c>
      <c r="BK150" s="138">
        <f t="shared" si="19"/>
        <v>0</v>
      </c>
      <c r="BL150" s="18" t="s">
        <v>119</v>
      </c>
      <c r="BM150" s="18" t="s">
        <v>6328</v>
      </c>
    </row>
    <row r="151" spans="2:65" s="1" customFormat="1" ht="25.5" customHeight="1">
      <c r="B151" s="133"/>
      <c r="C151" s="151" t="s">
        <v>256</v>
      </c>
      <c r="D151" s="151" t="s">
        <v>118</v>
      </c>
      <c r="E151" s="152" t="s">
        <v>6329</v>
      </c>
      <c r="F151" s="341" t="s">
        <v>6330</v>
      </c>
      <c r="G151" s="341"/>
      <c r="H151" s="341"/>
      <c r="I151" s="341"/>
      <c r="J151" s="153" t="s">
        <v>4575</v>
      </c>
      <c r="K151" s="154">
        <v>1</v>
      </c>
      <c r="L151" s="342"/>
      <c r="M151" s="342"/>
      <c r="N151" s="343">
        <f t="shared" si="10"/>
        <v>0</v>
      </c>
      <c r="O151" s="343"/>
      <c r="P151" s="343"/>
      <c r="Q151" s="343"/>
      <c r="R151" s="134"/>
      <c r="T151" s="135" t="s">
        <v>5</v>
      </c>
      <c r="U151" s="40" t="s">
        <v>36</v>
      </c>
      <c r="V151" s="147"/>
      <c r="W151" s="136">
        <f t="shared" si="11"/>
        <v>0</v>
      </c>
      <c r="X151" s="136">
        <v>0</v>
      </c>
      <c r="Y151" s="136">
        <f t="shared" si="12"/>
        <v>0</v>
      </c>
      <c r="Z151" s="136">
        <v>0.034</v>
      </c>
      <c r="AA151" s="137">
        <f t="shared" si="13"/>
        <v>0.034</v>
      </c>
      <c r="AR151" s="18" t="s">
        <v>119</v>
      </c>
      <c r="AT151" s="18" t="s">
        <v>118</v>
      </c>
      <c r="AU151" s="18" t="s">
        <v>93</v>
      </c>
      <c r="AY151" s="18" t="s">
        <v>117</v>
      </c>
      <c r="BE151" s="138">
        <f t="shared" si="14"/>
        <v>0</v>
      </c>
      <c r="BF151" s="138">
        <f t="shared" si="15"/>
        <v>0</v>
      </c>
      <c r="BG151" s="138">
        <f t="shared" si="16"/>
        <v>0</v>
      </c>
      <c r="BH151" s="138">
        <f t="shared" si="17"/>
        <v>0</v>
      </c>
      <c r="BI151" s="138">
        <f t="shared" si="18"/>
        <v>0</v>
      </c>
      <c r="BJ151" s="18" t="s">
        <v>16</v>
      </c>
      <c r="BK151" s="138">
        <f t="shared" si="19"/>
        <v>0</v>
      </c>
      <c r="BL151" s="18" t="s">
        <v>119</v>
      </c>
      <c r="BM151" s="18" t="s">
        <v>6331</v>
      </c>
    </row>
    <row r="152" spans="2:65" s="1" customFormat="1" ht="25.5" customHeight="1">
      <c r="B152" s="133"/>
      <c r="C152" s="151" t="s">
        <v>260</v>
      </c>
      <c r="D152" s="151" t="s">
        <v>118</v>
      </c>
      <c r="E152" s="152" t="s">
        <v>6332</v>
      </c>
      <c r="F152" s="341" t="s">
        <v>6333</v>
      </c>
      <c r="G152" s="341"/>
      <c r="H152" s="341"/>
      <c r="I152" s="341"/>
      <c r="J152" s="153" t="s">
        <v>4575</v>
      </c>
      <c r="K152" s="154">
        <v>1</v>
      </c>
      <c r="L152" s="342"/>
      <c r="M152" s="342"/>
      <c r="N152" s="343">
        <f t="shared" si="10"/>
        <v>0</v>
      </c>
      <c r="O152" s="343"/>
      <c r="P152" s="343"/>
      <c r="Q152" s="343"/>
      <c r="R152" s="134"/>
      <c r="T152" s="135" t="s">
        <v>5</v>
      </c>
      <c r="U152" s="40" t="s">
        <v>36</v>
      </c>
      <c r="V152" s="147"/>
      <c r="W152" s="136">
        <f t="shared" si="11"/>
        <v>0</v>
      </c>
      <c r="X152" s="136">
        <v>0</v>
      </c>
      <c r="Y152" s="136">
        <f t="shared" si="12"/>
        <v>0</v>
      </c>
      <c r="Z152" s="136">
        <v>0.034</v>
      </c>
      <c r="AA152" s="137">
        <f t="shared" si="13"/>
        <v>0.034</v>
      </c>
      <c r="AR152" s="18" t="s">
        <v>119</v>
      </c>
      <c r="AT152" s="18" t="s">
        <v>118</v>
      </c>
      <c r="AU152" s="18" t="s">
        <v>93</v>
      </c>
      <c r="AY152" s="18" t="s">
        <v>117</v>
      </c>
      <c r="BE152" s="138">
        <f t="shared" si="14"/>
        <v>0</v>
      </c>
      <c r="BF152" s="138">
        <f t="shared" si="15"/>
        <v>0</v>
      </c>
      <c r="BG152" s="138">
        <f t="shared" si="16"/>
        <v>0</v>
      </c>
      <c r="BH152" s="138">
        <f t="shared" si="17"/>
        <v>0</v>
      </c>
      <c r="BI152" s="138">
        <f t="shared" si="18"/>
        <v>0</v>
      </c>
      <c r="BJ152" s="18" t="s">
        <v>16</v>
      </c>
      <c r="BK152" s="138">
        <f t="shared" si="19"/>
        <v>0</v>
      </c>
      <c r="BL152" s="18" t="s">
        <v>119</v>
      </c>
      <c r="BM152" s="18" t="s">
        <v>6334</v>
      </c>
    </row>
    <row r="153" spans="2:65" s="1" customFormat="1" ht="25.5" customHeight="1">
      <c r="B153" s="133"/>
      <c r="C153" s="151" t="s">
        <v>264</v>
      </c>
      <c r="D153" s="151" t="s">
        <v>118</v>
      </c>
      <c r="E153" s="152" t="s">
        <v>6335</v>
      </c>
      <c r="F153" s="341" t="s">
        <v>6336</v>
      </c>
      <c r="G153" s="341"/>
      <c r="H153" s="341"/>
      <c r="I153" s="341"/>
      <c r="J153" s="153" t="s">
        <v>4575</v>
      </c>
      <c r="K153" s="154">
        <v>1</v>
      </c>
      <c r="L153" s="342"/>
      <c r="M153" s="342"/>
      <c r="N153" s="343">
        <f t="shared" si="10"/>
        <v>0</v>
      </c>
      <c r="O153" s="343"/>
      <c r="P153" s="343"/>
      <c r="Q153" s="343"/>
      <c r="R153" s="134"/>
      <c r="T153" s="135" t="s">
        <v>5</v>
      </c>
      <c r="U153" s="40" t="s">
        <v>36</v>
      </c>
      <c r="V153" s="147"/>
      <c r="W153" s="136">
        <f t="shared" si="11"/>
        <v>0</v>
      </c>
      <c r="X153" s="136">
        <v>0</v>
      </c>
      <c r="Y153" s="136">
        <f t="shared" si="12"/>
        <v>0</v>
      </c>
      <c r="Z153" s="136">
        <v>0.089</v>
      </c>
      <c r="AA153" s="137">
        <f t="shared" si="13"/>
        <v>0.089</v>
      </c>
      <c r="AR153" s="18" t="s">
        <v>119</v>
      </c>
      <c r="AT153" s="18" t="s">
        <v>118</v>
      </c>
      <c r="AU153" s="18" t="s">
        <v>93</v>
      </c>
      <c r="AY153" s="18" t="s">
        <v>117</v>
      </c>
      <c r="BE153" s="138">
        <f t="shared" si="14"/>
        <v>0</v>
      </c>
      <c r="BF153" s="138">
        <f t="shared" si="15"/>
        <v>0</v>
      </c>
      <c r="BG153" s="138">
        <f t="shared" si="16"/>
        <v>0</v>
      </c>
      <c r="BH153" s="138">
        <f t="shared" si="17"/>
        <v>0</v>
      </c>
      <c r="BI153" s="138">
        <f t="shared" si="18"/>
        <v>0</v>
      </c>
      <c r="BJ153" s="18" t="s">
        <v>16</v>
      </c>
      <c r="BK153" s="138">
        <f t="shared" si="19"/>
        <v>0</v>
      </c>
      <c r="BL153" s="18" t="s">
        <v>119</v>
      </c>
      <c r="BM153" s="18" t="s">
        <v>6337</v>
      </c>
    </row>
    <row r="154" spans="2:65" s="1" customFormat="1" ht="25.5" customHeight="1">
      <c r="B154" s="133"/>
      <c r="C154" s="151" t="s">
        <v>268</v>
      </c>
      <c r="D154" s="151" t="s">
        <v>118</v>
      </c>
      <c r="E154" s="152" t="s">
        <v>6338</v>
      </c>
      <c r="F154" s="341" t="s">
        <v>6339</v>
      </c>
      <c r="G154" s="341"/>
      <c r="H154" s="341"/>
      <c r="I154" s="341"/>
      <c r="J154" s="153" t="s">
        <v>4575</v>
      </c>
      <c r="K154" s="154">
        <v>1</v>
      </c>
      <c r="L154" s="342"/>
      <c r="M154" s="342"/>
      <c r="N154" s="343">
        <f t="shared" si="10"/>
        <v>0</v>
      </c>
      <c r="O154" s="343"/>
      <c r="P154" s="343"/>
      <c r="Q154" s="343"/>
      <c r="R154" s="134"/>
      <c r="T154" s="135" t="s">
        <v>5</v>
      </c>
      <c r="U154" s="40" t="s">
        <v>36</v>
      </c>
      <c r="V154" s="147"/>
      <c r="W154" s="136">
        <f t="shared" si="11"/>
        <v>0</v>
      </c>
      <c r="X154" s="136">
        <v>0</v>
      </c>
      <c r="Y154" s="136">
        <f t="shared" si="12"/>
        <v>0</v>
      </c>
      <c r="Z154" s="136">
        <v>0.061</v>
      </c>
      <c r="AA154" s="137">
        <f t="shared" si="13"/>
        <v>0.061</v>
      </c>
      <c r="AR154" s="18" t="s">
        <v>119</v>
      </c>
      <c r="AT154" s="18" t="s">
        <v>118</v>
      </c>
      <c r="AU154" s="18" t="s">
        <v>93</v>
      </c>
      <c r="AY154" s="18" t="s">
        <v>117</v>
      </c>
      <c r="BE154" s="138">
        <f t="shared" si="14"/>
        <v>0</v>
      </c>
      <c r="BF154" s="138">
        <f t="shared" si="15"/>
        <v>0</v>
      </c>
      <c r="BG154" s="138">
        <f t="shared" si="16"/>
        <v>0</v>
      </c>
      <c r="BH154" s="138">
        <f t="shared" si="17"/>
        <v>0</v>
      </c>
      <c r="BI154" s="138">
        <f t="shared" si="18"/>
        <v>0</v>
      </c>
      <c r="BJ154" s="18" t="s">
        <v>16</v>
      </c>
      <c r="BK154" s="138">
        <f t="shared" si="19"/>
        <v>0</v>
      </c>
      <c r="BL154" s="18" t="s">
        <v>119</v>
      </c>
      <c r="BM154" s="18" t="s">
        <v>6340</v>
      </c>
    </row>
    <row r="155" spans="2:65" s="1" customFormat="1" ht="25.5" customHeight="1">
      <c r="B155" s="133"/>
      <c r="C155" s="151" t="s">
        <v>272</v>
      </c>
      <c r="D155" s="151" t="s">
        <v>118</v>
      </c>
      <c r="E155" s="152" t="s">
        <v>6341</v>
      </c>
      <c r="F155" s="341" t="s">
        <v>6342</v>
      </c>
      <c r="G155" s="341"/>
      <c r="H155" s="341"/>
      <c r="I155" s="341"/>
      <c r="J155" s="153" t="s">
        <v>4575</v>
      </c>
      <c r="K155" s="154">
        <v>1</v>
      </c>
      <c r="L155" s="342"/>
      <c r="M155" s="342"/>
      <c r="N155" s="343">
        <f t="shared" si="10"/>
        <v>0</v>
      </c>
      <c r="O155" s="343"/>
      <c r="P155" s="343"/>
      <c r="Q155" s="343"/>
      <c r="R155" s="134"/>
      <c r="T155" s="135" t="s">
        <v>5</v>
      </c>
      <c r="U155" s="40" t="s">
        <v>36</v>
      </c>
      <c r="V155" s="147"/>
      <c r="W155" s="136">
        <f t="shared" si="11"/>
        <v>0</v>
      </c>
      <c r="X155" s="136">
        <v>0</v>
      </c>
      <c r="Y155" s="136">
        <f t="shared" si="12"/>
        <v>0</v>
      </c>
      <c r="Z155" s="136">
        <v>0.053</v>
      </c>
      <c r="AA155" s="137">
        <f t="shared" si="13"/>
        <v>0.053</v>
      </c>
      <c r="AR155" s="18" t="s">
        <v>119</v>
      </c>
      <c r="AT155" s="18" t="s">
        <v>118</v>
      </c>
      <c r="AU155" s="18" t="s">
        <v>93</v>
      </c>
      <c r="AY155" s="18" t="s">
        <v>117</v>
      </c>
      <c r="BE155" s="138">
        <f t="shared" si="14"/>
        <v>0</v>
      </c>
      <c r="BF155" s="138">
        <f t="shared" si="15"/>
        <v>0</v>
      </c>
      <c r="BG155" s="138">
        <f t="shared" si="16"/>
        <v>0</v>
      </c>
      <c r="BH155" s="138">
        <f t="shared" si="17"/>
        <v>0</v>
      </c>
      <c r="BI155" s="138">
        <f t="shared" si="18"/>
        <v>0</v>
      </c>
      <c r="BJ155" s="18" t="s">
        <v>16</v>
      </c>
      <c r="BK155" s="138">
        <f t="shared" si="19"/>
        <v>0</v>
      </c>
      <c r="BL155" s="18" t="s">
        <v>119</v>
      </c>
      <c r="BM155" s="18" t="s">
        <v>6343</v>
      </c>
    </row>
    <row r="156" spans="2:65" s="1" customFormat="1" ht="25.5" customHeight="1">
      <c r="B156" s="133"/>
      <c r="C156" s="151" t="s">
        <v>276</v>
      </c>
      <c r="D156" s="151" t="s">
        <v>118</v>
      </c>
      <c r="E156" s="152" t="s">
        <v>6344</v>
      </c>
      <c r="F156" s="341" t="s">
        <v>6345</v>
      </c>
      <c r="G156" s="341"/>
      <c r="H156" s="341"/>
      <c r="I156" s="341"/>
      <c r="J156" s="153" t="s">
        <v>4575</v>
      </c>
      <c r="K156" s="154">
        <v>1</v>
      </c>
      <c r="L156" s="342"/>
      <c r="M156" s="342"/>
      <c r="N156" s="343">
        <f t="shared" si="10"/>
        <v>0</v>
      </c>
      <c r="O156" s="343"/>
      <c r="P156" s="343"/>
      <c r="Q156" s="343"/>
      <c r="R156" s="134"/>
      <c r="T156" s="135" t="s">
        <v>5</v>
      </c>
      <c r="U156" s="40" t="s">
        <v>36</v>
      </c>
      <c r="V156" s="147"/>
      <c r="W156" s="136">
        <f t="shared" si="11"/>
        <v>0</v>
      </c>
      <c r="X156" s="136">
        <v>0</v>
      </c>
      <c r="Y156" s="136">
        <f t="shared" si="12"/>
        <v>0</v>
      </c>
      <c r="Z156" s="136">
        <v>0.05</v>
      </c>
      <c r="AA156" s="137">
        <f t="shared" si="13"/>
        <v>0.05</v>
      </c>
      <c r="AR156" s="18" t="s">
        <v>119</v>
      </c>
      <c r="AT156" s="18" t="s">
        <v>118</v>
      </c>
      <c r="AU156" s="18" t="s">
        <v>93</v>
      </c>
      <c r="AY156" s="18" t="s">
        <v>117</v>
      </c>
      <c r="BE156" s="138">
        <f t="shared" si="14"/>
        <v>0</v>
      </c>
      <c r="BF156" s="138">
        <f t="shared" si="15"/>
        <v>0</v>
      </c>
      <c r="BG156" s="138">
        <f t="shared" si="16"/>
        <v>0</v>
      </c>
      <c r="BH156" s="138">
        <f t="shared" si="17"/>
        <v>0</v>
      </c>
      <c r="BI156" s="138">
        <f t="shared" si="18"/>
        <v>0</v>
      </c>
      <c r="BJ156" s="18" t="s">
        <v>16</v>
      </c>
      <c r="BK156" s="138">
        <f t="shared" si="19"/>
        <v>0</v>
      </c>
      <c r="BL156" s="18" t="s">
        <v>119</v>
      </c>
      <c r="BM156" s="18" t="s">
        <v>6346</v>
      </c>
    </row>
    <row r="157" spans="2:65" s="1" customFormat="1" ht="16.5" customHeight="1">
      <c r="B157" s="133"/>
      <c r="C157" s="151" t="s">
        <v>280</v>
      </c>
      <c r="D157" s="151" t="s">
        <v>118</v>
      </c>
      <c r="E157" s="152" t="s">
        <v>6347</v>
      </c>
      <c r="F157" s="341" t="s">
        <v>6348</v>
      </c>
      <c r="G157" s="341"/>
      <c r="H157" s="341"/>
      <c r="I157" s="341"/>
      <c r="J157" s="153" t="s">
        <v>142</v>
      </c>
      <c r="K157" s="154">
        <v>1</v>
      </c>
      <c r="L157" s="342"/>
      <c r="M157" s="342"/>
      <c r="N157" s="343">
        <f t="shared" si="10"/>
        <v>0</v>
      </c>
      <c r="O157" s="343"/>
      <c r="P157" s="343"/>
      <c r="Q157" s="343"/>
      <c r="R157" s="134"/>
      <c r="T157" s="135" t="s">
        <v>5</v>
      </c>
      <c r="U157" s="40" t="s">
        <v>36</v>
      </c>
      <c r="V157" s="147"/>
      <c r="W157" s="136">
        <f t="shared" si="11"/>
        <v>0</v>
      </c>
      <c r="X157" s="136">
        <v>0</v>
      </c>
      <c r="Y157" s="136">
        <f t="shared" si="12"/>
        <v>0</v>
      </c>
      <c r="Z157" s="136">
        <v>0.055</v>
      </c>
      <c r="AA157" s="137">
        <f t="shared" si="13"/>
        <v>0.055</v>
      </c>
      <c r="AR157" s="18" t="s">
        <v>119</v>
      </c>
      <c r="AT157" s="18" t="s">
        <v>118</v>
      </c>
      <c r="AU157" s="18" t="s">
        <v>93</v>
      </c>
      <c r="AY157" s="18" t="s">
        <v>117</v>
      </c>
      <c r="BE157" s="138">
        <f t="shared" si="14"/>
        <v>0</v>
      </c>
      <c r="BF157" s="138">
        <f t="shared" si="15"/>
        <v>0</v>
      </c>
      <c r="BG157" s="138">
        <f t="shared" si="16"/>
        <v>0</v>
      </c>
      <c r="BH157" s="138">
        <f t="shared" si="17"/>
        <v>0</v>
      </c>
      <c r="BI157" s="138">
        <f t="shared" si="18"/>
        <v>0</v>
      </c>
      <c r="BJ157" s="18" t="s">
        <v>16</v>
      </c>
      <c r="BK157" s="138">
        <f t="shared" si="19"/>
        <v>0</v>
      </c>
      <c r="BL157" s="18" t="s">
        <v>119</v>
      </c>
      <c r="BM157" s="18" t="s">
        <v>6349</v>
      </c>
    </row>
    <row r="158" spans="2:65" s="1" customFormat="1" ht="25.5" customHeight="1">
      <c r="B158" s="133"/>
      <c r="C158" s="151" t="s">
        <v>284</v>
      </c>
      <c r="D158" s="151" t="s">
        <v>118</v>
      </c>
      <c r="E158" s="152" t="s">
        <v>6350</v>
      </c>
      <c r="F158" s="341" t="s">
        <v>6351</v>
      </c>
      <c r="G158" s="341"/>
      <c r="H158" s="341"/>
      <c r="I158" s="341"/>
      <c r="J158" s="153" t="s">
        <v>4575</v>
      </c>
      <c r="K158" s="154">
        <v>20</v>
      </c>
      <c r="L158" s="342"/>
      <c r="M158" s="342"/>
      <c r="N158" s="343">
        <f t="shared" si="10"/>
        <v>0</v>
      </c>
      <c r="O158" s="343"/>
      <c r="P158" s="343"/>
      <c r="Q158" s="343"/>
      <c r="R158" s="134"/>
      <c r="T158" s="135" t="s">
        <v>5</v>
      </c>
      <c r="U158" s="40" t="s">
        <v>36</v>
      </c>
      <c r="V158" s="147"/>
      <c r="W158" s="136">
        <f t="shared" si="11"/>
        <v>0</v>
      </c>
      <c r="X158" s="136">
        <v>0</v>
      </c>
      <c r="Y158" s="136">
        <f t="shared" si="12"/>
        <v>0</v>
      </c>
      <c r="Z158" s="136">
        <v>0.076</v>
      </c>
      <c r="AA158" s="137">
        <f t="shared" si="13"/>
        <v>1.52</v>
      </c>
      <c r="AR158" s="18" t="s">
        <v>119</v>
      </c>
      <c r="AT158" s="18" t="s">
        <v>118</v>
      </c>
      <c r="AU158" s="18" t="s">
        <v>93</v>
      </c>
      <c r="AY158" s="18" t="s">
        <v>117</v>
      </c>
      <c r="BE158" s="138">
        <f t="shared" si="14"/>
        <v>0</v>
      </c>
      <c r="BF158" s="138">
        <f t="shared" si="15"/>
        <v>0</v>
      </c>
      <c r="BG158" s="138">
        <f t="shared" si="16"/>
        <v>0</v>
      </c>
      <c r="BH158" s="138">
        <f t="shared" si="17"/>
        <v>0</v>
      </c>
      <c r="BI158" s="138">
        <f t="shared" si="18"/>
        <v>0</v>
      </c>
      <c r="BJ158" s="18" t="s">
        <v>16</v>
      </c>
      <c r="BK158" s="138">
        <f t="shared" si="19"/>
        <v>0</v>
      </c>
      <c r="BL158" s="18" t="s">
        <v>119</v>
      </c>
      <c r="BM158" s="18" t="s">
        <v>6352</v>
      </c>
    </row>
    <row r="159" spans="2:65" s="1" customFormat="1" ht="25.5" customHeight="1">
      <c r="B159" s="133"/>
      <c r="C159" s="151" t="s">
        <v>288</v>
      </c>
      <c r="D159" s="151" t="s">
        <v>118</v>
      </c>
      <c r="E159" s="152" t="s">
        <v>6353</v>
      </c>
      <c r="F159" s="341" t="s">
        <v>6354</v>
      </c>
      <c r="G159" s="341"/>
      <c r="H159" s="341"/>
      <c r="I159" s="341"/>
      <c r="J159" s="153" t="s">
        <v>4575</v>
      </c>
      <c r="K159" s="154">
        <v>20</v>
      </c>
      <c r="L159" s="342"/>
      <c r="M159" s="342"/>
      <c r="N159" s="343">
        <f t="shared" si="10"/>
        <v>0</v>
      </c>
      <c r="O159" s="343"/>
      <c r="P159" s="343"/>
      <c r="Q159" s="343"/>
      <c r="R159" s="134"/>
      <c r="T159" s="135" t="s">
        <v>5</v>
      </c>
      <c r="U159" s="40" t="s">
        <v>36</v>
      </c>
      <c r="V159" s="147"/>
      <c r="W159" s="136">
        <f t="shared" si="11"/>
        <v>0</v>
      </c>
      <c r="X159" s="136">
        <v>0</v>
      </c>
      <c r="Y159" s="136">
        <f t="shared" si="12"/>
        <v>0</v>
      </c>
      <c r="Z159" s="136">
        <v>0.063</v>
      </c>
      <c r="AA159" s="137">
        <f t="shared" si="13"/>
        <v>1.26</v>
      </c>
      <c r="AR159" s="18" t="s">
        <v>119</v>
      </c>
      <c r="AT159" s="18" t="s">
        <v>118</v>
      </c>
      <c r="AU159" s="18" t="s">
        <v>93</v>
      </c>
      <c r="AY159" s="18" t="s">
        <v>117</v>
      </c>
      <c r="BE159" s="138">
        <f t="shared" si="14"/>
        <v>0</v>
      </c>
      <c r="BF159" s="138">
        <f t="shared" si="15"/>
        <v>0</v>
      </c>
      <c r="BG159" s="138">
        <f t="shared" si="16"/>
        <v>0</v>
      </c>
      <c r="BH159" s="138">
        <f t="shared" si="17"/>
        <v>0</v>
      </c>
      <c r="BI159" s="138">
        <f t="shared" si="18"/>
        <v>0</v>
      </c>
      <c r="BJ159" s="18" t="s">
        <v>16</v>
      </c>
      <c r="BK159" s="138">
        <f t="shared" si="19"/>
        <v>0</v>
      </c>
      <c r="BL159" s="18" t="s">
        <v>119</v>
      </c>
      <c r="BM159" s="18" t="s">
        <v>6355</v>
      </c>
    </row>
    <row r="160" spans="2:65" s="1" customFormat="1" ht="16.5" customHeight="1">
      <c r="B160" s="133"/>
      <c r="C160" s="151" t="s">
        <v>292</v>
      </c>
      <c r="D160" s="151" t="s">
        <v>118</v>
      </c>
      <c r="E160" s="152" t="s">
        <v>6356</v>
      </c>
      <c r="F160" s="341" t="s">
        <v>6357</v>
      </c>
      <c r="G160" s="341"/>
      <c r="H160" s="341"/>
      <c r="I160" s="341"/>
      <c r="J160" s="153" t="s">
        <v>4575</v>
      </c>
      <c r="K160" s="154">
        <v>1</v>
      </c>
      <c r="L160" s="342"/>
      <c r="M160" s="342"/>
      <c r="N160" s="343">
        <f t="shared" si="10"/>
        <v>0</v>
      </c>
      <c r="O160" s="343"/>
      <c r="P160" s="343"/>
      <c r="Q160" s="343"/>
      <c r="R160" s="134"/>
      <c r="T160" s="135" t="s">
        <v>5</v>
      </c>
      <c r="U160" s="40" t="s">
        <v>36</v>
      </c>
      <c r="V160" s="147"/>
      <c r="W160" s="136">
        <f t="shared" si="11"/>
        <v>0</v>
      </c>
      <c r="X160" s="136">
        <v>0</v>
      </c>
      <c r="Y160" s="136">
        <f t="shared" si="12"/>
        <v>0</v>
      </c>
      <c r="Z160" s="136">
        <v>0.025</v>
      </c>
      <c r="AA160" s="137">
        <f t="shared" si="13"/>
        <v>0.025</v>
      </c>
      <c r="AR160" s="18" t="s">
        <v>119</v>
      </c>
      <c r="AT160" s="18" t="s">
        <v>118</v>
      </c>
      <c r="AU160" s="18" t="s">
        <v>93</v>
      </c>
      <c r="AY160" s="18" t="s">
        <v>117</v>
      </c>
      <c r="BE160" s="138">
        <f t="shared" si="14"/>
        <v>0</v>
      </c>
      <c r="BF160" s="138">
        <f t="shared" si="15"/>
        <v>0</v>
      </c>
      <c r="BG160" s="138">
        <f t="shared" si="16"/>
        <v>0</v>
      </c>
      <c r="BH160" s="138">
        <f t="shared" si="17"/>
        <v>0</v>
      </c>
      <c r="BI160" s="138">
        <f t="shared" si="18"/>
        <v>0</v>
      </c>
      <c r="BJ160" s="18" t="s">
        <v>16</v>
      </c>
      <c r="BK160" s="138">
        <f t="shared" si="19"/>
        <v>0</v>
      </c>
      <c r="BL160" s="18" t="s">
        <v>119</v>
      </c>
      <c r="BM160" s="18" t="s">
        <v>6358</v>
      </c>
    </row>
    <row r="161" spans="2:65" s="1" customFormat="1" ht="25.5" customHeight="1">
      <c r="B161" s="133"/>
      <c r="C161" s="151" t="s">
        <v>296</v>
      </c>
      <c r="D161" s="151" t="s">
        <v>118</v>
      </c>
      <c r="E161" s="152" t="s">
        <v>6359</v>
      </c>
      <c r="F161" s="341" t="s">
        <v>6360</v>
      </c>
      <c r="G161" s="341"/>
      <c r="H161" s="341"/>
      <c r="I161" s="341"/>
      <c r="J161" s="153" t="s">
        <v>4575</v>
      </c>
      <c r="K161" s="154">
        <v>1</v>
      </c>
      <c r="L161" s="342"/>
      <c r="M161" s="342"/>
      <c r="N161" s="343">
        <f t="shared" si="10"/>
        <v>0</v>
      </c>
      <c r="O161" s="343"/>
      <c r="P161" s="343"/>
      <c r="Q161" s="343"/>
      <c r="R161" s="134"/>
      <c r="T161" s="135" t="s">
        <v>5</v>
      </c>
      <c r="U161" s="40" t="s">
        <v>36</v>
      </c>
      <c r="V161" s="147"/>
      <c r="W161" s="136">
        <f t="shared" si="11"/>
        <v>0</v>
      </c>
      <c r="X161" s="136">
        <v>0</v>
      </c>
      <c r="Y161" s="136">
        <f t="shared" si="12"/>
        <v>0</v>
      </c>
      <c r="Z161" s="136">
        <v>0.031</v>
      </c>
      <c r="AA161" s="137">
        <f t="shared" si="13"/>
        <v>0.031</v>
      </c>
      <c r="AR161" s="18" t="s">
        <v>119</v>
      </c>
      <c r="AT161" s="18" t="s">
        <v>118</v>
      </c>
      <c r="AU161" s="18" t="s">
        <v>93</v>
      </c>
      <c r="AY161" s="18" t="s">
        <v>117</v>
      </c>
      <c r="BE161" s="138">
        <f t="shared" si="14"/>
        <v>0</v>
      </c>
      <c r="BF161" s="138">
        <f t="shared" si="15"/>
        <v>0</v>
      </c>
      <c r="BG161" s="138">
        <f t="shared" si="16"/>
        <v>0</v>
      </c>
      <c r="BH161" s="138">
        <f t="shared" si="17"/>
        <v>0</v>
      </c>
      <c r="BI161" s="138">
        <f t="shared" si="18"/>
        <v>0</v>
      </c>
      <c r="BJ161" s="18" t="s">
        <v>16</v>
      </c>
      <c r="BK161" s="138">
        <f t="shared" si="19"/>
        <v>0</v>
      </c>
      <c r="BL161" s="18" t="s">
        <v>119</v>
      </c>
      <c r="BM161" s="18" t="s">
        <v>6361</v>
      </c>
    </row>
    <row r="162" spans="2:65" s="1" customFormat="1" ht="25.5" customHeight="1">
      <c r="B162" s="133"/>
      <c r="C162" s="151" t="s">
        <v>300</v>
      </c>
      <c r="D162" s="151" t="s">
        <v>118</v>
      </c>
      <c r="E162" s="152" t="s">
        <v>6362</v>
      </c>
      <c r="F162" s="341" t="s">
        <v>6363</v>
      </c>
      <c r="G162" s="341"/>
      <c r="H162" s="341"/>
      <c r="I162" s="341"/>
      <c r="J162" s="153" t="s">
        <v>4575</v>
      </c>
      <c r="K162" s="154">
        <v>1</v>
      </c>
      <c r="L162" s="342"/>
      <c r="M162" s="342"/>
      <c r="N162" s="343">
        <f t="shared" si="10"/>
        <v>0</v>
      </c>
      <c r="O162" s="343"/>
      <c r="P162" s="343"/>
      <c r="Q162" s="343"/>
      <c r="R162" s="134"/>
      <c r="T162" s="135" t="s">
        <v>5</v>
      </c>
      <c r="U162" s="40" t="s">
        <v>36</v>
      </c>
      <c r="V162" s="147"/>
      <c r="W162" s="136">
        <f t="shared" si="11"/>
        <v>0</v>
      </c>
      <c r="X162" s="136">
        <v>0</v>
      </c>
      <c r="Y162" s="136">
        <f t="shared" si="12"/>
        <v>0</v>
      </c>
      <c r="Z162" s="136">
        <v>0.023</v>
      </c>
      <c r="AA162" s="137">
        <f t="shared" si="13"/>
        <v>0.023</v>
      </c>
      <c r="AR162" s="18" t="s">
        <v>119</v>
      </c>
      <c r="AT162" s="18" t="s">
        <v>118</v>
      </c>
      <c r="AU162" s="18" t="s">
        <v>93</v>
      </c>
      <c r="AY162" s="18" t="s">
        <v>117</v>
      </c>
      <c r="BE162" s="138">
        <f t="shared" si="14"/>
        <v>0</v>
      </c>
      <c r="BF162" s="138">
        <f t="shared" si="15"/>
        <v>0</v>
      </c>
      <c r="BG162" s="138">
        <f t="shared" si="16"/>
        <v>0</v>
      </c>
      <c r="BH162" s="138">
        <f t="shared" si="17"/>
        <v>0</v>
      </c>
      <c r="BI162" s="138">
        <f t="shared" si="18"/>
        <v>0</v>
      </c>
      <c r="BJ162" s="18" t="s">
        <v>16</v>
      </c>
      <c r="BK162" s="138">
        <f t="shared" si="19"/>
        <v>0</v>
      </c>
      <c r="BL162" s="18" t="s">
        <v>119</v>
      </c>
      <c r="BM162" s="18" t="s">
        <v>6364</v>
      </c>
    </row>
    <row r="163" spans="2:65" s="1" customFormat="1" ht="25.5" customHeight="1">
      <c r="B163" s="133"/>
      <c r="C163" s="151" t="s">
        <v>304</v>
      </c>
      <c r="D163" s="151" t="s">
        <v>118</v>
      </c>
      <c r="E163" s="152" t="s">
        <v>6365</v>
      </c>
      <c r="F163" s="341" t="s">
        <v>6366</v>
      </c>
      <c r="G163" s="341"/>
      <c r="H163" s="341"/>
      <c r="I163" s="341"/>
      <c r="J163" s="153" t="s">
        <v>4575</v>
      </c>
      <c r="K163" s="154">
        <v>1</v>
      </c>
      <c r="L163" s="342"/>
      <c r="M163" s="342"/>
      <c r="N163" s="343">
        <f t="shared" si="10"/>
        <v>0</v>
      </c>
      <c r="O163" s="343"/>
      <c r="P163" s="343"/>
      <c r="Q163" s="343"/>
      <c r="R163" s="134"/>
      <c r="T163" s="135" t="s">
        <v>5</v>
      </c>
      <c r="U163" s="40" t="s">
        <v>36</v>
      </c>
      <c r="V163" s="147"/>
      <c r="W163" s="136">
        <f t="shared" si="11"/>
        <v>0</v>
      </c>
      <c r="X163" s="136">
        <v>0</v>
      </c>
      <c r="Y163" s="136">
        <f t="shared" si="12"/>
        <v>0</v>
      </c>
      <c r="Z163" s="136">
        <v>0.019</v>
      </c>
      <c r="AA163" s="137">
        <f t="shared" si="13"/>
        <v>0.019</v>
      </c>
      <c r="AR163" s="18" t="s">
        <v>119</v>
      </c>
      <c r="AT163" s="18" t="s">
        <v>118</v>
      </c>
      <c r="AU163" s="18" t="s">
        <v>93</v>
      </c>
      <c r="AY163" s="18" t="s">
        <v>117</v>
      </c>
      <c r="BE163" s="138">
        <f t="shared" si="14"/>
        <v>0</v>
      </c>
      <c r="BF163" s="138">
        <f t="shared" si="15"/>
        <v>0</v>
      </c>
      <c r="BG163" s="138">
        <f t="shared" si="16"/>
        <v>0</v>
      </c>
      <c r="BH163" s="138">
        <f t="shared" si="17"/>
        <v>0</v>
      </c>
      <c r="BI163" s="138">
        <f t="shared" si="18"/>
        <v>0</v>
      </c>
      <c r="BJ163" s="18" t="s">
        <v>16</v>
      </c>
      <c r="BK163" s="138">
        <f t="shared" si="19"/>
        <v>0</v>
      </c>
      <c r="BL163" s="18" t="s">
        <v>119</v>
      </c>
      <c r="BM163" s="18" t="s">
        <v>6367</v>
      </c>
    </row>
    <row r="164" spans="2:63" s="9" customFormat="1" ht="37.35" customHeight="1">
      <c r="B164" s="122"/>
      <c r="C164" s="155"/>
      <c r="D164" s="157" t="s">
        <v>138</v>
      </c>
      <c r="E164" s="157"/>
      <c r="F164" s="157"/>
      <c r="G164" s="157"/>
      <c r="H164" s="157"/>
      <c r="I164" s="157"/>
      <c r="J164" s="157"/>
      <c r="L164" s="162"/>
      <c r="M164" s="162"/>
      <c r="N164" s="383">
        <f>BK164</f>
        <v>0</v>
      </c>
      <c r="O164" s="384"/>
      <c r="P164" s="384"/>
      <c r="Q164" s="384"/>
      <c r="R164" s="125"/>
      <c r="T164" s="126"/>
      <c r="U164" s="123"/>
      <c r="V164" s="146"/>
      <c r="W164" s="127">
        <f>W165</f>
        <v>0</v>
      </c>
      <c r="X164" s="123"/>
      <c r="Y164" s="127">
        <f>Y165</f>
        <v>0.041092006900000005</v>
      </c>
      <c r="Z164" s="123"/>
      <c r="AA164" s="128">
        <f>AA165</f>
        <v>23.65602</v>
      </c>
      <c r="AR164" s="129" t="s">
        <v>93</v>
      </c>
      <c r="AT164" s="130" t="s">
        <v>70</v>
      </c>
      <c r="AU164" s="130" t="s">
        <v>71</v>
      </c>
      <c r="AY164" s="129" t="s">
        <v>117</v>
      </c>
      <c r="BK164" s="131">
        <f>BK165</f>
        <v>0</v>
      </c>
    </row>
    <row r="165" spans="2:63" s="9" customFormat="1" ht="19.9" customHeight="1">
      <c r="B165" s="122"/>
      <c r="C165" s="155"/>
      <c r="D165" s="156" t="s">
        <v>6229</v>
      </c>
      <c r="E165" s="156"/>
      <c r="F165" s="156"/>
      <c r="G165" s="156"/>
      <c r="H165" s="156"/>
      <c r="I165" s="156"/>
      <c r="J165" s="156"/>
      <c r="L165" s="163"/>
      <c r="M165" s="163"/>
      <c r="N165" s="347">
        <f>BK165</f>
        <v>0</v>
      </c>
      <c r="O165" s="348"/>
      <c r="P165" s="348"/>
      <c r="Q165" s="348"/>
      <c r="R165" s="125"/>
      <c r="T165" s="126"/>
      <c r="U165" s="123"/>
      <c r="V165" s="146"/>
      <c r="W165" s="127">
        <f>SUM(W166:W350)</f>
        <v>0</v>
      </c>
      <c r="X165" s="123"/>
      <c r="Y165" s="127">
        <f>SUM(Y166:Y350)</f>
        <v>0.041092006900000005</v>
      </c>
      <c r="Z165" s="123"/>
      <c r="AA165" s="128">
        <f>SUM(AA166:AA350)</f>
        <v>23.65602</v>
      </c>
      <c r="AR165" s="129" t="s">
        <v>93</v>
      </c>
      <c r="AT165" s="130" t="s">
        <v>70</v>
      </c>
      <c r="AU165" s="130" t="s">
        <v>16</v>
      </c>
      <c r="AY165" s="129" t="s">
        <v>117</v>
      </c>
      <c r="BK165" s="131">
        <f>SUM(BK166:BK350)</f>
        <v>0</v>
      </c>
    </row>
    <row r="166" spans="2:65" s="1" customFormat="1" ht="25.5" customHeight="1">
      <c r="B166" s="133"/>
      <c r="C166" s="151" t="s">
        <v>308</v>
      </c>
      <c r="D166" s="151" t="s">
        <v>118</v>
      </c>
      <c r="E166" s="152" t="s">
        <v>6368</v>
      </c>
      <c r="F166" s="341" t="s">
        <v>6369</v>
      </c>
      <c r="G166" s="341"/>
      <c r="H166" s="341"/>
      <c r="I166" s="341"/>
      <c r="J166" s="153" t="s">
        <v>4575</v>
      </c>
      <c r="K166" s="154">
        <v>1</v>
      </c>
      <c r="L166" s="342"/>
      <c r="M166" s="342"/>
      <c r="N166" s="343">
        <f aca="true" t="shared" si="20" ref="N166:N197">ROUND(L166*K166,2)</f>
        <v>0</v>
      </c>
      <c r="O166" s="343"/>
      <c r="P166" s="343"/>
      <c r="Q166" s="343"/>
      <c r="R166" s="134"/>
      <c r="T166" s="135" t="s">
        <v>5</v>
      </c>
      <c r="U166" s="40" t="s">
        <v>36</v>
      </c>
      <c r="V166" s="147"/>
      <c r="W166" s="136">
        <f aca="true" t="shared" si="21" ref="W166:W197">V166*K166</f>
        <v>0</v>
      </c>
      <c r="X166" s="136">
        <v>0</v>
      </c>
      <c r="Y166" s="136">
        <f aca="true" t="shared" si="22" ref="Y166:Y197">X166*K166</f>
        <v>0</v>
      </c>
      <c r="Z166" s="136">
        <v>0</v>
      </c>
      <c r="AA166" s="137">
        <f aca="true" t="shared" si="23" ref="AA166:AA197">Z166*K166</f>
        <v>0</v>
      </c>
      <c r="AB166" s="1" t="s">
        <v>6935</v>
      </c>
      <c r="AR166" s="18" t="s">
        <v>132</v>
      </c>
      <c r="AT166" s="18" t="s">
        <v>118</v>
      </c>
      <c r="AU166" s="18" t="s">
        <v>93</v>
      </c>
      <c r="AY166" s="18" t="s">
        <v>117</v>
      </c>
      <c r="BE166" s="138">
        <f aca="true" t="shared" si="24" ref="BE166:BE197">IF(U166="základní",N166,0)</f>
        <v>0</v>
      </c>
      <c r="BF166" s="138">
        <f aca="true" t="shared" si="25" ref="BF166:BF197">IF(U166="snížená",N166,0)</f>
        <v>0</v>
      </c>
      <c r="BG166" s="138">
        <f aca="true" t="shared" si="26" ref="BG166:BG197">IF(U166="zákl. přenesená",N166,0)</f>
        <v>0</v>
      </c>
      <c r="BH166" s="138">
        <f aca="true" t="shared" si="27" ref="BH166:BH197">IF(U166="sníž. přenesená",N166,0)</f>
        <v>0</v>
      </c>
      <c r="BI166" s="138">
        <f aca="true" t="shared" si="28" ref="BI166:BI197">IF(U166="nulová",N166,0)</f>
        <v>0</v>
      </c>
      <c r="BJ166" s="18" t="s">
        <v>16</v>
      </c>
      <c r="BK166" s="138">
        <f aca="true" t="shared" si="29" ref="BK166:BK197">ROUND(L166*K166,2)</f>
        <v>0</v>
      </c>
      <c r="BL166" s="18" t="s">
        <v>132</v>
      </c>
      <c r="BM166" s="18" t="s">
        <v>6370</v>
      </c>
    </row>
    <row r="167" spans="2:65" s="1" customFormat="1" ht="25.5" customHeight="1">
      <c r="B167" s="133"/>
      <c r="C167" s="151" t="s">
        <v>312</v>
      </c>
      <c r="D167" s="151" t="s">
        <v>118</v>
      </c>
      <c r="E167" s="152" t="s">
        <v>6371</v>
      </c>
      <c r="F167" s="341" t="s">
        <v>6372</v>
      </c>
      <c r="G167" s="341"/>
      <c r="H167" s="341"/>
      <c r="I167" s="341"/>
      <c r="J167" s="153" t="s">
        <v>4575</v>
      </c>
      <c r="K167" s="154">
        <v>1</v>
      </c>
      <c r="L167" s="342"/>
      <c r="M167" s="342"/>
      <c r="N167" s="343">
        <f t="shared" si="20"/>
        <v>0</v>
      </c>
      <c r="O167" s="343"/>
      <c r="P167" s="343"/>
      <c r="Q167" s="343"/>
      <c r="R167" s="134"/>
      <c r="T167" s="135" t="s">
        <v>5</v>
      </c>
      <c r="U167" s="40" t="s">
        <v>36</v>
      </c>
      <c r="V167" s="147"/>
      <c r="W167" s="136">
        <f t="shared" si="21"/>
        <v>0</v>
      </c>
      <c r="X167" s="136">
        <v>0</v>
      </c>
      <c r="Y167" s="136">
        <f t="shared" si="22"/>
        <v>0</v>
      </c>
      <c r="Z167" s="136">
        <v>0</v>
      </c>
      <c r="AA167" s="137">
        <f t="shared" si="23"/>
        <v>0</v>
      </c>
      <c r="AR167" s="18" t="s">
        <v>132</v>
      </c>
      <c r="AT167" s="18" t="s">
        <v>118</v>
      </c>
      <c r="AU167" s="18" t="s">
        <v>93</v>
      </c>
      <c r="AY167" s="18" t="s">
        <v>117</v>
      </c>
      <c r="BE167" s="138">
        <f t="shared" si="24"/>
        <v>0</v>
      </c>
      <c r="BF167" s="138">
        <f t="shared" si="25"/>
        <v>0</v>
      </c>
      <c r="BG167" s="138">
        <f t="shared" si="26"/>
        <v>0</v>
      </c>
      <c r="BH167" s="138">
        <f t="shared" si="27"/>
        <v>0</v>
      </c>
      <c r="BI167" s="138">
        <f t="shared" si="28"/>
        <v>0</v>
      </c>
      <c r="BJ167" s="18" t="s">
        <v>16</v>
      </c>
      <c r="BK167" s="138">
        <f t="shared" si="29"/>
        <v>0</v>
      </c>
      <c r="BL167" s="18" t="s">
        <v>132</v>
      </c>
      <c r="BM167" s="18" t="s">
        <v>6373</v>
      </c>
    </row>
    <row r="168" spans="2:65" s="1" customFormat="1" ht="25.5" customHeight="1">
      <c r="B168" s="133"/>
      <c r="C168" s="151" t="s">
        <v>314</v>
      </c>
      <c r="D168" s="151" t="s">
        <v>118</v>
      </c>
      <c r="E168" s="152" t="s">
        <v>6374</v>
      </c>
      <c r="F168" s="341" t="s">
        <v>6375</v>
      </c>
      <c r="G168" s="341"/>
      <c r="H168" s="341"/>
      <c r="I168" s="341"/>
      <c r="J168" s="153" t="s">
        <v>4575</v>
      </c>
      <c r="K168" s="154">
        <v>1</v>
      </c>
      <c r="L168" s="342"/>
      <c r="M168" s="342"/>
      <c r="N168" s="343">
        <f t="shared" si="20"/>
        <v>0</v>
      </c>
      <c r="O168" s="343"/>
      <c r="P168" s="343"/>
      <c r="Q168" s="343"/>
      <c r="R168" s="134"/>
      <c r="T168" s="135" t="s">
        <v>5</v>
      </c>
      <c r="U168" s="40" t="s">
        <v>36</v>
      </c>
      <c r="V168" s="147"/>
      <c r="W168" s="136">
        <f t="shared" si="21"/>
        <v>0</v>
      </c>
      <c r="X168" s="136">
        <v>0</v>
      </c>
      <c r="Y168" s="136">
        <f t="shared" si="22"/>
        <v>0</v>
      </c>
      <c r="Z168" s="136">
        <v>0</v>
      </c>
      <c r="AA168" s="137">
        <f t="shared" si="23"/>
        <v>0</v>
      </c>
      <c r="AR168" s="18" t="s">
        <v>132</v>
      </c>
      <c r="AT168" s="18" t="s">
        <v>118</v>
      </c>
      <c r="AU168" s="18" t="s">
        <v>93</v>
      </c>
      <c r="AY168" s="18" t="s">
        <v>117</v>
      </c>
      <c r="BE168" s="138">
        <f t="shared" si="24"/>
        <v>0</v>
      </c>
      <c r="BF168" s="138">
        <f t="shared" si="25"/>
        <v>0</v>
      </c>
      <c r="BG168" s="138">
        <f t="shared" si="26"/>
        <v>0</v>
      </c>
      <c r="BH168" s="138">
        <f t="shared" si="27"/>
        <v>0</v>
      </c>
      <c r="BI168" s="138">
        <f t="shared" si="28"/>
        <v>0</v>
      </c>
      <c r="BJ168" s="18" t="s">
        <v>16</v>
      </c>
      <c r="BK168" s="138">
        <f t="shared" si="29"/>
        <v>0</v>
      </c>
      <c r="BL168" s="18" t="s">
        <v>132</v>
      </c>
      <c r="BM168" s="18" t="s">
        <v>6376</v>
      </c>
    </row>
    <row r="169" spans="2:65" s="1" customFormat="1" ht="25.5" customHeight="1">
      <c r="B169" s="133"/>
      <c r="C169" s="151" t="s">
        <v>318</v>
      </c>
      <c r="D169" s="151" t="s">
        <v>118</v>
      </c>
      <c r="E169" s="152" t="s">
        <v>6377</v>
      </c>
      <c r="F169" s="341" t="s">
        <v>6378</v>
      </c>
      <c r="G169" s="341"/>
      <c r="H169" s="341"/>
      <c r="I169" s="341"/>
      <c r="J169" s="153" t="s">
        <v>4575</v>
      </c>
      <c r="K169" s="154">
        <v>1</v>
      </c>
      <c r="L169" s="342"/>
      <c r="M169" s="342"/>
      <c r="N169" s="343">
        <f t="shared" si="20"/>
        <v>0</v>
      </c>
      <c r="O169" s="343"/>
      <c r="P169" s="343"/>
      <c r="Q169" s="343"/>
      <c r="R169" s="134"/>
      <c r="T169" s="135" t="s">
        <v>5</v>
      </c>
      <c r="U169" s="40" t="s">
        <v>36</v>
      </c>
      <c r="V169" s="147"/>
      <c r="W169" s="136">
        <f t="shared" si="21"/>
        <v>0</v>
      </c>
      <c r="X169" s="136">
        <v>0</v>
      </c>
      <c r="Y169" s="136">
        <f t="shared" si="22"/>
        <v>0</v>
      </c>
      <c r="Z169" s="136">
        <v>0</v>
      </c>
      <c r="AA169" s="137">
        <f t="shared" si="23"/>
        <v>0</v>
      </c>
      <c r="AR169" s="18" t="s">
        <v>132</v>
      </c>
      <c r="AT169" s="18" t="s">
        <v>118</v>
      </c>
      <c r="AU169" s="18" t="s">
        <v>93</v>
      </c>
      <c r="AY169" s="18" t="s">
        <v>117</v>
      </c>
      <c r="BE169" s="138">
        <f t="shared" si="24"/>
        <v>0</v>
      </c>
      <c r="BF169" s="138">
        <f t="shared" si="25"/>
        <v>0</v>
      </c>
      <c r="BG169" s="138">
        <f t="shared" si="26"/>
        <v>0</v>
      </c>
      <c r="BH169" s="138">
        <f t="shared" si="27"/>
        <v>0</v>
      </c>
      <c r="BI169" s="138">
        <f t="shared" si="28"/>
        <v>0</v>
      </c>
      <c r="BJ169" s="18" t="s">
        <v>16</v>
      </c>
      <c r="BK169" s="138">
        <f t="shared" si="29"/>
        <v>0</v>
      </c>
      <c r="BL169" s="18" t="s">
        <v>132</v>
      </c>
      <c r="BM169" s="18" t="s">
        <v>6379</v>
      </c>
    </row>
    <row r="170" spans="2:65" s="1" customFormat="1" ht="25.5" customHeight="1">
      <c r="B170" s="133"/>
      <c r="C170" s="151" t="s">
        <v>322</v>
      </c>
      <c r="D170" s="151" t="s">
        <v>118</v>
      </c>
      <c r="E170" s="152" t="s">
        <v>6380</v>
      </c>
      <c r="F170" s="341" t="s">
        <v>6381</v>
      </c>
      <c r="G170" s="341"/>
      <c r="H170" s="341"/>
      <c r="I170" s="341"/>
      <c r="J170" s="153" t="s">
        <v>4575</v>
      </c>
      <c r="K170" s="154">
        <v>1</v>
      </c>
      <c r="L170" s="342"/>
      <c r="M170" s="342"/>
      <c r="N170" s="343">
        <f t="shared" si="20"/>
        <v>0</v>
      </c>
      <c r="O170" s="343"/>
      <c r="P170" s="343"/>
      <c r="Q170" s="343"/>
      <c r="R170" s="134"/>
      <c r="T170" s="135" t="s">
        <v>5</v>
      </c>
      <c r="U170" s="40" t="s">
        <v>36</v>
      </c>
      <c r="V170" s="147"/>
      <c r="W170" s="136">
        <f t="shared" si="21"/>
        <v>0</v>
      </c>
      <c r="X170" s="136">
        <v>0</v>
      </c>
      <c r="Y170" s="136">
        <f t="shared" si="22"/>
        <v>0</v>
      </c>
      <c r="Z170" s="136">
        <v>0</v>
      </c>
      <c r="AA170" s="137">
        <f t="shared" si="23"/>
        <v>0</v>
      </c>
      <c r="AR170" s="18" t="s">
        <v>132</v>
      </c>
      <c r="AT170" s="18" t="s">
        <v>118</v>
      </c>
      <c r="AU170" s="18" t="s">
        <v>93</v>
      </c>
      <c r="AY170" s="18" t="s">
        <v>117</v>
      </c>
      <c r="BE170" s="138">
        <f t="shared" si="24"/>
        <v>0</v>
      </c>
      <c r="BF170" s="138">
        <f t="shared" si="25"/>
        <v>0</v>
      </c>
      <c r="BG170" s="138">
        <f t="shared" si="26"/>
        <v>0</v>
      </c>
      <c r="BH170" s="138">
        <f t="shared" si="27"/>
        <v>0</v>
      </c>
      <c r="BI170" s="138">
        <f t="shared" si="28"/>
        <v>0</v>
      </c>
      <c r="BJ170" s="18" t="s">
        <v>16</v>
      </c>
      <c r="BK170" s="138">
        <f t="shared" si="29"/>
        <v>0</v>
      </c>
      <c r="BL170" s="18" t="s">
        <v>132</v>
      </c>
      <c r="BM170" s="18" t="s">
        <v>6382</v>
      </c>
    </row>
    <row r="171" spans="2:65" s="1" customFormat="1" ht="25.5" customHeight="1">
      <c r="B171" s="133"/>
      <c r="C171" s="151" t="s">
        <v>326</v>
      </c>
      <c r="D171" s="151" t="s">
        <v>118</v>
      </c>
      <c r="E171" s="152" t="s">
        <v>6383</v>
      </c>
      <c r="F171" s="341" t="s">
        <v>6384</v>
      </c>
      <c r="G171" s="341"/>
      <c r="H171" s="341"/>
      <c r="I171" s="341"/>
      <c r="J171" s="153" t="s">
        <v>4575</v>
      </c>
      <c r="K171" s="154">
        <v>1</v>
      </c>
      <c r="L171" s="342"/>
      <c r="M171" s="342"/>
      <c r="N171" s="343">
        <f t="shared" si="20"/>
        <v>0</v>
      </c>
      <c r="O171" s="343"/>
      <c r="P171" s="343"/>
      <c r="Q171" s="343"/>
      <c r="R171" s="134"/>
      <c r="T171" s="135" t="s">
        <v>5</v>
      </c>
      <c r="U171" s="40" t="s">
        <v>36</v>
      </c>
      <c r="V171" s="147"/>
      <c r="W171" s="136">
        <f t="shared" si="21"/>
        <v>0</v>
      </c>
      <c r="X171" s="136">
        <v>0</v>
      </c>
      <c r="Y171" s="136">
        <f t="shared" si="22"/>
        <v>0</v>
      </c>
      <c r="Z171" s="136">
        <v>0</v>
      </c>
      <c r="AA171" s="137">
        <f t="shared" si="23"/>
        <v>0</v>
      </c>
      <c r="AR171" s="18" t="s">
        <v>132</v>
      </c>
      <c r="AT171" s="18" t="s">
        <v>118</v>
      </c>
      <c r="AU171" s="18" t="s">
        <v>93</v>
      </c>
      <c r="AY171" s="18" t="s">
        <v>117</v>
      </c>
      <c r="BE171" s="138">
        <f t="shared" si="24"/>
        <v>0</v>
      </c>
      <c r="BF171" s="138">
        <f t="shared" si="25"/>
        <v>0</v>
      </c>
      <c r="BG171" s="138">
        <f t="shared" si="26"/>
        <v>0</v>
      </c>
      <c r="BH171" s="138">
        <f t="shared" si="27"/>
        <v>0</v>
      </c>
      <c r="BI171" s="138">
        <f t="shared" si="28"/>
        <v>0</v>
      </c>
      <c r="BJ171" s="18" t="s">
        <v>16</v>
      </c>
      <c r="BK171" s="138">
        <f t="shared" si="29"/>
        <v>0</v>
      </c>
      <c r="BL171" s="18" t="s">
        <v>132</v>
      </c>
      <c r="BM171" s="18" t="s">
        <v>6385</v>
      </c>
    </row>
    <row r="172" spans="2:65" s="1" customFormat="1" ht="25.5" customHeight="1">
      <c r="B172" s="133"/>
      <c r="C172" s="151" t="s">
        <v>330</v>
      </c>
      <c r="D172" s="151" t="s">
        <v>118</v>
      </c>
      <c r="E172" s="152" t="s">
        <v>6386</v>
      </c>
      <c r="F172" s="341" t="s">
        <v>6387</v>
      </c>
      <c r="G172" s="341"/>
      <c r="H172" s="341"/>
      <c r="I172" s="341"/>
      <c r="J172" s="153" t="s">
        <v>4575</v>
      </c>
      <c r="K172" s="154">
        <v>20</v>
      </c>
      <c r="L172" s="342"/>
      <c r="M172" s="342"/>
      <c r="N172" s="343">
        <f t="shared" si="20"/>
        <v>0</v>
      </c>
      <c r="O172" s="343"/>
      <c r="P172" s="343"/>
      <c r="Q172" s="343"/>
      <c r="R172" s="134"/>
      <c r="T172" s="135" t="s">
        <v>5</v>
      </c>
      <c r="U172" s="40" t="s">
        <v>36</v>
      </c>
      <c r="V172" s="147"/>
      <c r="W172" s="136">
        <f t="shared" si="21"/>
        <v>0</v>
      </c>
      <c r="X172" s="136">
        <v>0</v>
      </c>
      <c r="Y172" s="136">
        <f t="shared" si="22"/>
        <v>0</v>
      </c>
      <c r="Z172" s="136">
        <v>0.02465</v>
      </c>
      <c r="AA172" s="137">
        <f t="shared" si="23"/>
        <v>0.493</v>
      </c>
      <c r="AR172" s="18" t="s">
        <v>132</v>
      </c>
      <c r="AT172" s="18" t="s">
        <v>118</v>
      </c>
      <c r="AU172" s="18" t="s">
        <v>93</v>
      </c>
      <c r="AY172" s="18" t="s">
        <v>117</v>
      </c>
      <c r="BE172" s="138">
        <f t="shared" si="24"/>
        <v>0</v>
      </c>
      <c r="BF172" s="138">
        <f t="shared" si="25"/>
        <v>0</v>
      </c>
      <c r="BG172" s="138">
        <f t="shared" si="26"/>
        <v>0</v>
      </c>
      <c r="BH172" s="138">
        <f t="shared" si="27"/>
        <v>0</v>
      </c>
      <c r="BI172" s="138">
        <f t="shared" si="28"/>
        <v>0</v>
      </c>
      <c r="BJ172" s="18" t="s">
        <v>16</v>
      </c>
      <c r="BK172" s="138">
        <f t="shared" si="29"/>
        <v>0</v>
      </c>
      <c r="BL172" s="18" t="s">
        <v>132</v>
      </c>
      <c r="BM172" s="18" t="s">
        <v>6388</v>
      </c>
    </row>
    <row r="173" spans="2:65" s="1" customFormat="1" ht="25.5" customHeight="1">
      <c r="B173" s="133"/>
      <c r="C173" s="151" t="s">
        <v>334</v>
      </c>
      <c r="D173" s="151" t="s">
        <v>118</v>
      </c>
      <c r="E173" s="152" t="s">
        <v>6389</v>
      </c>
      <c r="F173" s="341" t="s">
        <v>6390</v>
      </c>
      <c r="G173" s="341"/>
      <c r="H173" s="341"/>
      <c r="I173" s="341"/>
      <c r="J173" s="153" t="s">
        <v>4575</v>
      </c>
      <c r="K173" s="154">
        <v>20</v>
      </c>
      <c r="L173" s="342"/>
      <c r="M173" s="342"/>
      <c r="N173" s="343">
        <f t="shared" si="20"/>
        <v>0</v>
      </c>
      <c r="O173" s="343"/>
      <c r="P173" s="343"/>
      <c r="Q173" s="343"/>
      <c r="R173" s="134"/>
      <c r="T173" s="135" t="s">
        <v>5</v>
      </c>
      <c r="U173" s="40" t="s">
        <v>36</v>
      </c>
      <c r="V173" s="147"/>
      <c r="W173" s="136">
        <f t="shared" si="21"/>
        <v>0</v>
      </c>
      <c r="X173" s="136">
        <v>0</v>
      </c>
      <c r="Y173" s="136">
        <f t="shared" si="22"/>
        <v>0</v>
      </c>
      <c r="Z173" s="136">
        <v>0.02465</v>
      </c>
      <c r="AA173" s="137">
        <f t="shared" si="23"/>
        <v>0.493</v>
      </c>
      <c r="AR173" s="18" t="s">
        <v>132</v>
      </c>
      <c r="AT173" s="18" t="s">
        <v>118</v>
      </c>
      <c r="AU173" s="18" t="s">
        <v>93</v>
      </c>
      <c r="AY173" s="18" t="s">
        <v>117</v>
      </c>
      <c r="BE173" s="138">
        <f t="shared" si="24"/>
        <v>0</v>
      </c>
      <c r="BF173" s="138">
        <f t="shared" si="25"/>
        <v>0</v>
      </c>
      <c r="BG173" s="138">
        <f t="shared" si="26"/>
        <v>0</v>
      </c>
      <c r="BH173" s="138">
        <f t="shared" si="27"/>
        <v>0</v>
      </c>
      <c r="BI173" s="138">
        <f t="shared" si="28"/>
        <v>0</v>
      </c>
      <c r="BJ173" s="18" t="s">
        <v>16</v>
      </c>
      <c r="BK173" s="138">
        <f t="shared" si="29"/>
        <v>0</v>
      </c>
      <c r="BL173" s="18" t="s">
        <v>132</v>
      </c>
      <c r="BM173" s="18" t="s">
        <v>6391</v>
      </c>
    </row>
    <row r="174" spans="2:65" s="1" customFormat="1" ht="25.5" customHeight="1">
      <c r="B174" s="133"/>
      <c r="C174" s="151" t="s">
        <v>338</v>
      </c>
      <c r="D174" s="151" t="s">
        <v>118</v>
      </c>
      <c r="E174" s="152" t="s">
        <v>6392</v>
      </c>
      <c r="F174" s="341" t="s">
        <v>6393</v>
      </c>
      <c r="G174" s="341"/>
      <c r="H174" s="341"/>
      <c r="I174" s="341"/>
      <c r="J174" s="153" t="s">
        <v>4575</v>
      </c>
      <c r="K174" s="154">
        <v>1</v>
      </c>
      <c r="L174" s="342"/>
      <c r="M174" s="342"/>
      <c r="N174" s="343">
        <f t="shared" si="20"/>
        <v>0</v>
      </c>
      <c r="O174" s="343"/>
      <c r="P174" s="343"/>
      <c r="Q174" s="343"/>
      <c r="R174" s="134"/>
      <c r="T174" s="135" t="s">
        <v>5</v>
      </c>
      <c r="U174" s="40" t="s">
        <v>36</v>
      </c>
      <c r="V174" s="147"/>
      <c r="W174" s="136">
        <f t="shared" si="21"/>
        <v>0</v>
      </c>
      <c r="X174" s="136">
        <v>0</v>
      </c>
      <c r="Y174" s="136">
        <f t="shared" si="22"/>
        <v>0</v>
      </c>
      <c r="Z174" s="136">
        <v>0.01098</v>
      </c>
      <c r="AA174" s="137">
        <f t="shared" si="23"/>
        <v>0.01098</v>
      </c>
      <c r="AR174" s="18" t="s">
        <v>132</v>
      </c>
      <c r="AT174" s="18" t="s">
        <v>118</v>
      </c>
      <c r="AU174" s="18" t="s">
        <v>93</v>
      </c>
      <c r="AY174" s="18" t="s">
        <v>117</v>
      </c>
      <c r="BE174" s="138">
        <f t="shared" si="24"/>
        <v>0</v>
      </c>
      <c r="BF174" s="138">
        <f t="shared" si="25"/>
        <v>0</v>
      </c>
      <c r="BG174" s="138">
        <f t="shared" si="26"/>
        <v>0</v>
      </c>
      <c r="BH174" s="138">
        <f t="shared" si="27"/>
        <v>0</v>
      </c>
      <c r="BI174" s="138">
        <f t="shared" si="28"/>
        <v>0</v>
      </c>
      <c r="BJ174" s="18" t="s">
        <v>16</v>
      </c>
      <c r="BK174" s="138">
        <f t="shared" si="29"/>
        <v>0</v>
      </c>
      <c r="BL174" s="18" t="s">
        <v>132</v>
      </c>
      <c r="BM174" s="18" t="s">
        <v>6394</v>
      </c>
    </row>
    <row r="175" spans="2:65" s="1" customFormat="1" ht="25.5" customHeight="1">
      <c r="B175" s="133"/>
      <c r="C175" s="151" t="s">
        <v>342</v>
      </c>
      <c r="D175" s="151" t="s">
        <v>118</v>
      </c>
      <c r="E175" s="152" t="s">
        <v>6395</v>
      </c>
      <c r="F175" s="341" t="s">
        <v>6396</v>
      </c>
      <c r="G175" s="341"/>
      <c r="H175" s="341"/>
      <c r="I175" s="341"/>
      <c r="J175" s="153" t="s">
        <v>4575</v>
      </c>
      <c r="K175" s="154">
        <v>20</v>
      </c>
      <c r="L175" s="342"/>
      <c r="M175" s="342"/>
      <c r="N175" s="343">
        <f t="shared" si="20"/>
        <v>0</v>
      </c>
      <c r="O175" s="343"/>
      <c r="P175" s="343"/>
      <c r="Q175" s="343"/>
      <c r="R175" s="134"/>
      <c r="T175" s="135" t="s">
        <v>5</v>
      </c>
      <c r="U175" s="40" t="s">
        <v>36</v>
      </c>
      <c r="V175" s="147"/>
      <c r="W175" s="136">
        <f t="shared" si="21"/>
        <v>0</v>
      </c>
      <c r="X175" s="136">
        <v>0</v>
      </c>
      <c r="Y175" s="136">
        <f t="shared" si="22"/>
        <v>0</v>
      </c>
      <c r="Z175" s="136">
        <v>0.008</v>
      </c>
      <c r="AA175" s="137">
        <f t="shared" si="23"/>
        <v>0.16</v>
      </c>
      <c r="AR175" s="18" t="s">
        <v>132</v>
      </c>
      <c r="AT175" s="18" t="s">
        <v>118</v>
      </c>
      <c r="AU175" s="18" t="s">
        <v>93</v>
      </c>
      <c r="AY175" s="18" t="s">
        <v>117</v>
      </c>
      <c r="BE175" s="138">
        <f t="shared" si="24"/>
        <v>0</v>
      </c>
      <c r="BF175" s="138">
        <f t="shared" si="25"/>
        <v>0</v>
      </c>
      <c r="BG175" s="138">
        <f t="shared" si="26"/>
        <v>0</v>
      </c>
      <c r="BH175" s="138">
        <f t="shared" si="27"/>
        <v>0</v>
      </c>
      <c r="BI175" s="138">
        <f t="shared" si="28"/>
        <v>0</v>
      </c>
      <c r="BJ175" s="18" t="s">
        <v>16</v>
      </c>
      <c r="BK175" s="138">
        <f t="shared" si="29"/>
        <v>0</v>
      </c>
      <c r="BL175" s="18" t="s">
        <v>132</v>
      </c>
      <c r="BM175" s="18" t="s">
        <v>6397</v>
      </c>
    </row>
    <row r="176" spans="2:65" s="1" customFormat="1" ht="25.5" customHeight="1">
      <c r="B176" s="133"/>
      <c r="C176" s="151" t="s">
        <v>346</v>
      </c>
      <c r="D176" s="151" t="s">
        <v>118</v>
      </c>
      <c r="E176" s="152" t="s">
        <v>6398</v>
      </c>
      <c r="F176" s="341" t="s">
        <v>6399</v>
      </c>
      <c r="G176" s="341"/>
      <c r="H176" s="341"/>
      <c r="I176" s="341"/>
      <c r="J176" s="153" t="s">
        <v>4575</v>
      </c>
      <c r="K176" s="154">
        <v>20</v>
      </c>
      <c r="L176" s="342"/>
      <c r="M176" s="342"/>
      <c r="N176" s="343">
        <f t="shared" si="20"/>
        <v>0</v>
      </c>
      <c r="O176" s="343"/>
      <c r="P176" s="343"/>
      <c r="Q176" s="343"/>
      <c r="R176" s="134"/>
      <c r="T176" s="135" t="s">
        <v>5</v>
      </c>
      <c r="U176" s="40" t="s">
        <v>36</v>
      </c>
      <c r="V176" s="147"/>
      <c r="W176" s="136">
        <f t="shared" si="21"/>
        <v>0</v>
      </c>
      <c r="X176" s="136">
        <v>0</v>
      </c>
      <c r="Y176" s="136">
        <f t="shared" si="22"/>
        <v>0</v>
      </c>
      <c r="Z176" s="136">
        <v>0.02465</v>
      </c>
      <c r="AA176" s="137">
        <f t="shared" si="23"/>
        <v>0.493</v>
      </c>
      <c r="AR176" s="18" t="s">
        <v>132</v>
      </c>
      <c r="AT176" s="18" t="s">
        <v>118</v>
      </c>
      <c r="AU176" s="18" t="s">
        <v>93</v>
      </c>
      <c r="AY176" s="18" t="s">
        <v>117</v>
      </c>
      <c r="BE176" s="138">
        <f t="shared" si="24"/>
        <v>0</v>
      </c>
      <c r="BF176" s="138">
        <f t="shared" si="25"/>
        <v>0</v>
      </c>
      <c r="BG176" s="138">
        <f t="shared" si="26"/>
        <v>0</v>
      </c>
      <c r="BH176" s="138">
        <f t="shared" si="27"/>
        <v>0</v>
      </c>
      <c r="BI176" s="138">
        <f t="shared" si="28"/>
        <v>0</v>
      </c>
      <c r="BJ176" s="18" t="s">
        <v>16</v>
      </c>
      <c r="BK176" s="138">
        <f t="shared" si="29"/>
        <v>0</v>
      </c>
      <c r="BL176" s="18" t="s">
        <v>132</v>
      </c>
      <c r="BM176" s="18" t="s">
        <v>6400</v>
      </c>
    </row>
    <row r="177" spans="2:65" s="1" customFormat="1" ht="25.5" customHeight="1">
      <c r="B177" s="133"/>
      <c r="C177" s="151" t="s">
        <v>350</v>
      </c>
      <c r="D177" s="151" t="s">
        <v>118</v>
      </c>
      <c r="E177" s="152" t="s">
        <v>6401</v>
      </c>
      <c r="F177" s="341" t="s">
        <v>6402</v>
      </c>
      <c r="G177" s="341"/>
      <c r="H177" s="341"/>
      <c r="I177" s="341"/>
      <c r="J177" s="153" t="s">
        <v>4575</v>
      </c>
      <c r="K177" s="154">
        <v>20</v>
      </c>
      <c r="L177" s="342"/>
      <c r="M177" s="342"/>
      <c r="N177" s="343">
        <f t="shared" si="20"/>
        <v>0</v>
      </c>
      <c r="O177" s="343"/>
      <c r="P177" s="343"/>
      <c r="Q177" s="343"/>
      <c r="R177" s="134"/>
      <c r="T177" s="135" t="s">
        <v>5</v>
      </c>
      <c r="U177" s="40" t="s">
        <v>36</v>
      </c>
      <c r="V177" s="147"/>
      <c r="W177" s="136">
        <f t="shared" si="21"/>
        <v>0</v>
      </c>
      <c r="X177" s="136">
        <v>0</v>
      </c>
      <c r="Y177" s="136">
        <f t="shared" si="22"/>
        <v>0</v>
      </c>
      <c r="Z177" s="136">
        <v>0.02465</v>
      </c>
      <c r="AA177" s="137">
        <f t="shared" si="23"/>
        <v>0.493</v>
      </c>
      <c r="AR177" s="18" t="s">
        <v>132</v>
      </c>
      <c r="AT177" s="18" t="s">
        <v>118</v>
      </c>
      <c r="AU177" s="18" t="s">
        <v>93</v>
      </c>
      <c r="AY177" s="18" t="s">
        <v>117</v>
      </c>
      <c r="BE177" s="138">
        <f t="shared" si="24"/>
        <v>0</v>
      </c>
      <c r="BF177" s="138">
        <f t="shared" si="25"/>
        <v>0</v>
      </c>
      <c r="BG177" s="138">
        <f t="shared" si="26"/>
        <v>0</v>
      </c>
      <c r="BH177" s="138">
        <f t="shared" si="27"/>
        <v>0</v>
      </c>
      <c r="BI177" s="138">
        <f t="shared" si="28"/>
        <v>0</v>
      </c>
      <c r="BJ177" s="18" t="s">
        <v>16</v>
      </c>
      <c r="BK177" s="138">
        <f t="shared" si="29"/>
        <v>0</v>
      </c>
      <c r="BL177" s="18" t="s">
        <v>132</v>
      </c>
      <c r="BM177" s="18" t="s">
        <v>6403</v>
      </c>
    </row>
    <row r="178" spans="2:65" s="1" customFormat="1" ht="25.5" customHeight="1">
      <c r="B178" s="133"/>
      <c r="C178" s="151" t="s">
        <v>354</v>
      </c>
      <c r="D178" s="151" t="s">
        <v>118</v>
      </c>
      <c r="E178" s="152" t="s">
        <v>6404</v>
      </c>
      <c r="F178" s="341" t="s">
        <v>6405</v>
      </c>
      <c r="G178" s="341"/>
      <c r="H178" s="341"/>
      <c r="I178" s="341"/>
      <c r="J178" s="153" t="s">
        <v>4575</v>
      </c>
      <c r="K178" s="154">
        <v>1</v>
      </c>
      <c r="L178" s="342"/>
      <c r="M178" s="342"/>
      <c r="N178" s="343">
        <f t="shared" si="20"/>
        <v>0</v>
      </c>
      <c r="O178" s="343"/>
      <c r="P178" s="343"/>
      <c r="Q178" s="343"/>
      <c r="R178" s="134"/>
      <c r="T178" s="135" t="s">
        <v>5</v>
      </c>
      <c r="U178" s="40" t="s">
        <v>36</v>
      </c>
      <c r="V178" s="147"/>
      <c r="W178" s="136">
        <f t="shared" si="21"/>
        <v>0</v>
      </c>
      <c r="X178" s="136">
        <v>0</v>
      </c>
      <c r="Y178" s="136">
        <f t="shared" si="22"/>
        <v>0</v>
      </c>
      <c r="Z178" s="136">
        <v>0.01098</v>
      </c>
      <c r="AA178" s="137">
        <f t="shared" si="23"/>
        <v>0.01098</v>
      </c>
      <c r="AR178" s="18" t="s">
        <v>132</v>
      </c>
      <c r="AT178" s="18" t="s">
        <v>118</v>
      </c>
      <c r="AU178" s="18" t="s">
        <v>93</v>
      </c>
      <c r="AY178" s="18" t="s">
        <v>117</v>
      </c>
      <c r="BE178" s="138">
        <f t="shared" si="24"/>
        <v>0</v>
      </c>
      <c r="BF178" s="138">
        <f t="shared" si="25"/>
        <v>0</v>
      </c>
      <c r="BG178" s="138">
        <f t="shared" si="26"/>
        <v>0</v>
      </c>
      <c r="BH178" s="138">
        <f t="shared" si="27"/>
        <v>0</v>
      </c>
      <c r="BI178" s="138">
        <f t="shared" si="28"/>
        <v>0</v>
      </c>
      <c r="BJ178" s="18" t="s">
        <v>16</v>
      </c>
      <c r="BK178" s="138">
        <f t="shared" si="29"/>
        <v>0</v>
      </c>
      <c r="BL178" s="18" t="s">
        <v>132</v>
      </c>
      <c r="BM178" s="18" t="s">
        <v>6406</v>
      </c>
    </row>
    <row r="179" spans="2:65" s="1" customFormat="1" ht="25.5" customHeight="1">
      <c r="B179" s="133"/>
      <c r="C179" s="151" t="s">
        <v>358</v>
      </c>
      <c r="D179" s="151" t="s">
        <v>118</v>
      </c>
      <c r="E179" s="152" t="s">
        <v>6407</v>
      </c>
      <c r="F179" s="341" t="s">
        <v>6408</v>
      </c>
      <c r="G179" s="341"/>
      <c r="H179" s="341"/>
      <c r="I179" s="341"/>
      <c r="J179" s="153" t="s">
        <v>4575</v>
      </c>
      <c r="K179" s="154">
        <v>20</v>
      </c>
      <c r="L179" s="342"/>
      <c r="M179" s="342"/>
      <c r="N179" s="343">
        <f t="shared" si="20"/>
        <v>0</v>
      </c>
      <c r="O179" s="343"/>
      <c r="P179" s="343"/>
      <c r="Q179" s="343"/>
      <c r="R179" s="134"/>
      <c r="T179" s="135" t="s">
        <v>5</v>
      </c>
      <c r="U179" s="40" t="s">
        <v>36</v>
      </c>
      <c r="V179" s="147"/>
      <c r="W179" s="136">
        <f t="shared" si="21"/>
        <v>0</v>
      </c>
      <c r="X179" s="136">
        <v>0</v>
      </c>
      <c r="Y179" s="136">
        <f t="shared" si="22"/>
        <v>0</v>
      </c>
      <c r="Z179" s="136">
        <v>0.008</v>
      </c>
      <c r="AA179" s="137">
        <f t="shared" si="23"/>
        <v>0.16</v>
      </c>
      <c r="AR179" s="18" t="s">
        <v>132</v>
      </c>
      <c r="AT179" s="18" t="s">
        <v>118</v>
      </c>
      <c r="AU179" s="18" t="s">
        <v>93</v>
      </c>
      <c r="AY179" s="18" t="s">
        <v>117</v>
      </c>
      <c r="BE179" s="138">
        <f t="shared" si="24"/>
        <v>0</v>
      </c>
      <c r="BF179" s="138">
        <f t="shared" si="25"/>
        <v>0</v>
      </c>
      <c r="BG179" s="138">
        <f t="shared" si="26"/>
        <v>0</v>
      </c>
      <c r="BH179" s="138">
        <f t="shared" si="27"/>
        <v>0</v>
      </c>
      <c r="BI179" s="138">
        <f t="shared" si="28"/>
        <v>0</v>
      </c>
      <c r="BJ179" s="18" t="s">
        <v>16</v>
      </c>
      <c r="BK179" s="138">
        <f t="shared" si="29"/>
        <v>0</v>
      </c>
      <c r="BL179" s="18" t="s">
        <v>132</v>
      </c>
      <c r="BM179" s="18" t="s">
        <v>6409</v>
      </c>
    </row>
    <row r="180" spans="2:65" s="1" customFormat="1" ht="25.5" customHeight="1">
      <c r="B180" s="133"/>
      <c r="C180" s="151" t="s">
        <v>362</v>
      </c>
      <c r="D180" s="151" t="s">
        <v>118</v>
      </c>
      <c r="E180" s="152" t="s">
        <v>6410</v>
      </c>
      <c r="F180" s="341" t="s">
        <v>6411</v>
      </c>
      <c r="G180" s="341"/>
      <c r="H180" s="341"/>
      <c r="I180" s="341"/>
      <c r="J180" s="153" t="s">
        <v>4575</v>
      </c>
      <c r="K180" s="154">
        <v>20</v>
      </c>
      <c r="L180" s="342"/>
      <c r="M180" s="342"/>
      <c r="N180" s="343">
        <f t="shared" si="20"/>
        <v>0</v>
      </c>
      <c r="O180" s="343"/>
      <c r="P180" s="343"/>
      <c r="Q180" s="343"/>
      <c r="R180" s="134"/>
      <c r="T180" s="135" t="s">
        <v>5</v>
      </c>
      <c r="U180" s="40" t="s">
        <v>36</v>
      </c>
      <c r="V180" s="147"/>
      <c r="W180" s="136">
        <f t="shared" si="21"/>
        <v>0</v>
      </c>
      <c r="X180" s="136">
        <v>0</v>
      </c>
      <c r="Y180" s="136">
        <f t="shared" si="22"/>
        <v>0</v>
      </c>
      <c r="Z180" s="136">
        <v>0.02465</v>
      </c>
      <c r="AA180" s="137">
        <f t="shared" si="23"/>
        <v>0.493</v>
      </c>
      <c r="AR180" s="18" t="s">
        <v>132</v>
      </c>
      <c r="AT180" s="18" t="s">
        <v>118</v>
      </c>
      <c r="AU180" s="18" t="s">
        <v>93</v>
      </c>
      <c r="AY180" s="18" t="s">
        <v>117</v>
      </c>
      <c r="BE180" s="138">
        <f t="shared" si="24"/>
        <v>0</v>
      </c>
      <c r="BF180" s="138">
        <f t="shared" si="25"/>
        <v>0</v>
      </c>
      <c r="BG180" s="138">
        <f t="shared" si="26"/>
        <v>0</v>
      </c>
      <c r="BH180" s="138">
        <f t="shared" si="27"/>
        <v>0</v>
      </c>
      <c r="BI180" s="138">
        <f t="shared" si="28"/>
        <v>0</v>
      </c>
      <c r="BJ180" s="18" t="s">
        <v>16</v>
      </c>
      <c r="BK180" s="138">
        <f t="shared" si="29"/>
        <v>0</v>
      </c>
      <c r="BL180" s="18" t="s">
        <v>132</v>
      </c>
      <c r="BM180" s="18" t="s">
        <v>6412</v>
      </c>
    </row>
    <row r="181" spans="2:65" s="1" customFormat="1" ht="25.5" customHeight="1">
      <c r="B181" s="133"/>
      <c r="C181" s="151" t="s">
        <v>366</v>
      </c>
      <c r="D181" s="151" t="s">
        <v>118</v>
      </c>
      <c r="E181" s="152" t="s">
        <v>6413</v>
      </c>
      <c r="F181" s="341" t="s">
        <v>6414</v>
      </c>
      <c r="G181" s="341"/>
      <c r="H181" s="341"/>
      <c r="I181" s="341"/>
      <c r="J181" s="153" t="s">
        <v>4575</v>
      </c>
      <c r="K181" s="154">
        <v>20</v>
      </c>
      <c r="L181" s="342"/>
      <c r="M181" s="342"/>
      <c r="N181" s="343">
        <f t="shared" si="20"/>
        <v>0</v>
      </c>
      <c r="O181" s="343"/>
      <c r="P181" s="343"/>
      <c r="Q181" s="343"/>
      <c r="R181" s="134"/>
      <c r="T181" s="135" t="s">
        <v>5</v>
      </c>
      <c r="U181" s="40" t="s">
        <v>36</v>
      </c>
      <c r="V181" s="147"/>
      <c r="W181" s="136">
        <f t="shared" si="21"/>
        <v>0</v>
      </c>
      <c r="X181" s="136">
        <v>0</v>
      </c>
      <c r="Y181" s="136">
        <f t="shared" si="22"/>
        <v>0</v>
      </c>
      <c r="Z181" s="136">
        <v>0.02465</v>
      </c>
      <c r="AA181" s="137">
        <f t="shared" si="23"/>
        <v>0.493</v>
      </c>
      <c r="AR181" s="18" t="s">
        <v>132</v>
      </c>
      <c r="AT181" s="18" t="s">
        <v>118</v>
      </c>
      <c r="AU181" s="18" t="s">
        <v>93</v>
      </c>
      <c r="AY181" s="18" t="s">
        <v>117</v>
      </c>
      <c r="BE181" s="138">
        <f t="shared" si="24"/>
        <v>0</v>
      </c>
      <c r="BF181" s="138">
        <f t="shared" si="25"/>
        <v>0</v>
      </c>
      <c r="BG181" s="138">
        <f t="shared" si="26"/>
        <v>0</v>
      </c>
      <c r="BH181" s="138">
        <f t="shared" si="27"/>
        <v>0</v>
      </c>
      <c r="BI181" s="138">
        <f t="shared" si="28"/>
        <v>0</v>
      </c>
      <c r="BJ181" s="18" t="s">
        <v>16</v>
      </c>
      <c r="BK181" s="138">
        <f t="shared" si="29"/>
        <v>0</v>
      </c>
      <c r="BL181" s="18" t="s">
        <v>132</v>
      </c>
      <c r="BM181" s="18" t="s">
        <v>6415</v>
      </c>
    </row>
    <row r="182" spans="2:65" s="1" customFormat="1" ht="25.5" customHeight="1">
      <c r="B182" s="133"/>
      <c r="C182" s="151" t="s">
        <v>370</v>
      </c>
      <c r="D182" s="151" t="s">
        <v>118</v>
      </c>
      <c r="E182" s="152" t="s">
        <v>6416</v>
      </c>
      <c r="F182" s="341" t="s">
        <v>6417</v>
      </c>
      <c r="G182" s="341"/>
      <c r="H182" s="341"/>
      <c r="I182" s="341"/>
      <c r="J182" s="153" t="s">
        <v>4575</v>
      </c>
      <c r="K182" s="154">
        <v>1</v>
      </c>
      <c r="L182" s="342"/>
      <c r="M182" s="342"/>
      <c r="N182" s="343">
        <f t="shared" si="20"/>
        <v>0</v>
      </c>
      <c r="O182" s="343"/>
      <c r="P182" s="343"/>
      <c r="Q182" s="343"/>
      <c r="R182" s="134"/>
      <c r="T182" s="135" t="s">
        <v>5</v>
      </c>
      <c r="U182" s="40" t="s">
        <v>36</v>
      </c>
      <c r="V182" s="147"/>
      <c r="W182" s="136">
        <f t="shared" si="21"/>
        <v>0</v>
      </c>
      <c r="X182" s="136">
        <v>0</v>
      </c>
      <c r="Y182" s="136">
        <f t="shared" si="22"/>
        <v>0</v>
      </c>
      <c r="Z182" s="136">
        <v>0.01098</v>
      </c>
      <c r="AA182" s="137">
        <f t="shared" si="23"/>
        <v>0.01098</v>
      </c>
      <c r="AR182" s="18" t="s">
        <v>132</v>
      </c>
      <c r="AT182" s="18" t="s">
        <v>118</v>
      </c>
      <c r="AU182" s="18" t="s">
        <v>93</v>
      </c>
      <c r="AY182" s="18" t="s">
        <v>117</v>
      </c>
      <c r="BE182" s="138">
        <f t="shared" si="24"/>
        <v>0</v>
      </c>
      <c r="BF182" s="138">
        <f t="shared" si="25"/>
        <v>0</v>
      </c>
      <c r="BG182" s="138">
        <f t="shared" si="26"/>
        <v>0</v>
      </c>
      <c r="BH182" s="138">
        <f t="shared" si="27"/>
        <v>0</v>
      </c>
      <c r="BI182" s="138">
        <f t="shared" si="28"/>
        <v>0</v>
      </c>
      <c r="BJ182" s="18" t="s">
        <v>16</v>
      </c>
      <c r="BK182" s="138">
        <f t="shared" si="29"/>
        <v>0</v>
      </c>
      <c r="BL182" s="18" t="s">
        <v>132</v>
      </c>
      <c r="BM182" s="18" t="s">
        <v>6418</v>
      </c>
    </row>
    <row r="183" spans="2:65" s="1" customFormat="1" ht="25.5" customHeight="1">
      <c r="B183" s="133"/>
      <c r="C183" s="151" t="s">
        <v>374</v>
      </c>
      <c r="D183" s="151" t="s">
        <v>118</v>
      </c>
      <c r="E183" s="152" t="s">
        <v>6419</v>
      </c>
      <c r="F183" s="341" t="s">
        <v>6420</v>
      </c>
      <c r="G183" s="341"/>
      <c r="H183" s="341"/>
      <c r="I183" s="341"/>
      <c r="J183" s="153" t="s">
        <v>4575</v>
      </c>
      <c r="K183" s="154">
        <v>20</v>
      </c>
      <c r="L183" s="342"/>
      <c r="M183" s="342"/>
      <c r="N183" s="343">
        <f t="shared" si="20"/>
        <v>0</v>
      </c>
      <c r="O183" s="343"/>
      <c r="P183" s="343"/>
      <c r="Q183" s="343"/>
      <c r="R183" s="134"/>
      <c r="T183" s="135" t="s">
        <v>5</v>
      </c>
      <c r="U183" s="40" t="s">
        <v>36</v>
      </c>
      <c r="V183" s="147"/>
      <c r="W183" s="136">
        <f t="shared" si="21"/>
        <v>0</v>
      </c>
      <c r="X183" s="136">
        <v>0</v>
      </c>
      <c r="Y183" s="136">
        <f t="shared" si="22"/>
        <v>0</v>
      </c>
      <c r="Z183" s="136">
        <v>0.008</v>
      </c>
      <c r="AA183" s="137">
        <f t="shared" si="23"/>
        <v>0.16</v>
      </c>
      <c r="AR183" s="18" t="s">
        <v>132</v>
      </c>
      <c r="AT183" s="18" t="s">
        <v>118</v>
      </c>
      <c r="AU183" s="18" t="s">
        <v>93</v>
      </c>
      <c r="AY183" s="18" t="s">
        <v>117</v>
      </c>
      <c r="BE183" s="138">
        <f t="shared" si="24"/>
        <v>0</v>
      </c>
      <c r="BF183" s="138">
        <f t="shared" si="25"/>
        <v>0</v>
      </c>
      <c r="BG183" s="138">
        <f t="shared" si="26"/>
        <v>0</v>
      </c>
      <c r="BH183" s="138">
        <f t="shared" si="27"/>
        <v>0</v>
      </c>
      <c r="BI183" s="138">
        <f t="shared" si="28"/>
        <v>0</v>
      </c>
      <c r="BJ183" s="18" t="s">
        <v>16</v>
      </c>
      <c r="BK183" s="138">
        <f t="shared" si="29"/>
        <v>0</v>
      </c>
      <c r="BL183" s="18" t="s">
        <v>132</v>
      </c>
      <c r="BM183" s="18" t="s">
        <v>6421</v>
      </c>
    </row>
    <row r="184" spans="2:65" s="1" customFormat="1" ht="25.5" customHeight="1">
      <c r="B184" s="133"/>
      <c r="C184" s="151" t="s">
        <v>378</v>
      </c>
      <c r="D184" s="151" t="s">
        <v>118</v>
      </c>
      <c r="E184" s="152" t="s">
        <v>6422</v>
      </c>
      <c r="F184" s="341" t="s">
        <v>6423</v>
      </c>
      <c r="G184" s="341"/>
      <c r="H184" s="341"/>
      <c r="I184" s="341"/>
      <c r="J184" s="153" t="s">
        <v>238</v>
      </c>
      <c r="K184" s="154">
        <v>1</v>
      </c>
      <c r="L184" s="342"/>
      <c r="M184" s="342"/>
      <c r="N184" s="343">
        <f t="shared" si="20"/>
        <v>0</v>
      </c>
      <c r="O184" s="343"/>
      <c r="P184" s="343"/>
      <c r="Q184" s="343"/>
      <c r="R184" s="134"/>
      <c r="T184" s="135" t="s">
        <v>5</v>
      </c>
      <c r="U184" s="40" t="s">
        <v>36</v>
      </c>
      <c r="V184" s="147"/>
      <c r="W184" s="136">
        <f t="shared" si="21"/>
        <v>0</v>
      </c>
      <c r="X184" s="136">
        <v>0</v>
      </c>
      <c r="Y184" s="136">
        <f t="shared" si="22"/>
        <v>0</v>
      </c>
      <c r="Z184" s="136">
        <v>0.08208</v>
      </c>
      <c r="AA184" s="137">
        <f t="shared" si="23"/>
        <v>0.08208</v>
      </c>
      <c r="AR184" s="18" t="s">
        <v>132</v>
      </c>
      <c r="AT184" s="18" t="s">
        <v>118</v>
      </c>
      <c r="AU184" s="18" t="s">
        <v>93</v>
      </c>
      <c r="AY184" s="18" t="s">
        <v>117</v>
      </c>
      <c r="BE184" s="138">
        <f t="shared" si="24"/>
        <v>0</v>
      </c>
      <c r="BF184" s="138">
        <f t="shared" si="25"/>
        <v>0</v>
      </c>
      <c r="BG184" s="138">
        <f t="shared" si="26"/>
        <v>0</v>
      </c>
      <c r="BH184" s="138">
        <f t="shared" si="27"/>
        <v>0</v>
      </c>
      <c r="BI184" s="138">
        <f t="shared" si="28"/>
        <v>0</v>
      </c>
      <c r="BJ184" s="18" t="s">
        <v>16</v>
      </c>
      <c r="BK184" s="138">
        <f t="shared" si="29"/>
        <v>0</v>
      </c>
      <c r="BL184" s="18" t="s">
        <v>132</v>
      </c>
      <c r="BM184" s="18" t="s">
        <v>6424</v>
      </c>
    </row>
    <row r="185" spans="2:65" s="1" customFormat="1" ht="38.25" customHeight="1">
      <c r="B185" s="133"/>
      <c r="C185" s="151" t="s">
        <v>382</v>
      </c>
      <c r="D185" s="151" t="s">
        <v>118</v>
      </c>
      <c r="E185" s="152" t="s">
        <v>6425</v>
      </c>
      <c r="F185" s="341" t="s">
        <v>6426</v>
      </c>
      <c r="G185" s="341"/>
      <c r="H185" s="341"/>
      <c r="I185" s="341"/>
      <c r="J185" s="153" t="s">
        <v>142</v>
      </c>
      <c r="K185" s="154">
        <v>1</v>
      </c>
      <c r="L185" s="342"/>
      <c r="M185" s="342"/>
      <c r="N185" s="343">
        <f t="shared" si="20"/>
        <v>0</v>
      </c>
      <c r="O185" s="343"/>
      <c r="P185" s="343"/>
      <c r="Q185" s="343"/>
      <c r="R185" s="134"/>
      <c r="T185" s="135" t="s">
        <v>5</v>
      </c>
      <c r="U185" s="40" t="s">
        <v>36</v>
      </c>
      <c r="V185" s="147"/>
      <c r="W185" s="136">
        <f t="shared" si="21"/>
        <v>0</v>
      </c>
      <c r="X185" s="136">
        <v>0</v>
      </c>
      <c r="Y185" s="136">
        <f t="shared" si="22"/>
        <v>0</v>
      </c>
      <c r="Z185" s="136">
        <v>0.003</v>
      </c>
      <c r="AA185" s="137">
        <f t="shared" si="23"/>
        <v>0.003</v>
      </c>
      <c r="AR185" s="18" t="s">
        <v>132</v>
      </c>
      <c r="AT185" s="18" t="s">
        <v>118</v>
      </c>
      <c r="AU185" s="18" t="s">
        <v>93</v>
      </c>
      <c r="AY185" s="18" t="s">
        <v>117</v>
      </c>
      <c r="BE185" s="138">
        <f t="shared" si="24"/>
        <v>0</v>
      </c>
      <c r="BF185" s="138">
        <f t="shared" si="25"/>
        <v>0</v>
      </c>
      <c r="BG185" s="138">
        <f t="shared" si="26"/>
        <v>0</v>
      </c>
      <c r="BH185" s="138">
        <f t="shared" si="27"/>
        <v>0</v>
      </c>
      <c r="BI185" s="138">
        <f t="shared" si="28"/>
        <v>0</v>
      </c>
      <c r="BJ185" s="18" t="s">
        <v>16</v>
      </c>
      <c r="BK185" s="138">
        <f t="shared" si="29"/>
        <v>0</v>
      </c>
      <c r="BL185" s="18" t="s">
        <v>132</v>
      </c>
      <c r="BM185" s="18" t="s">
        <v>6427</v>
      </c>
    </row>
    <row r="186" spans="2:65" s="1" customFormat="1" ht="38.25" customHeight="1">
      <c r="B186" s="133"/>
      <c r="C186" s="151" t="s">
        <v>386</v>
      </c>
      <c r="D186" s="151" t="s">
        <v>118</v>
      </c>
      <c r="E186" s="152" t="s">
        <v>6428</v>
      </c>
      <c r="F186" s="341" t="s">
        <v>6429</v>
      </c>
      <c r="G186" s="341"/>
      <c r="H186" s="341"/>
      <c r="I186" s="341"/>
      <c r="J186" s="153" t="s">
        <v>142</v>
      </c>
      <c r="K186" s="154">
        <v>1</v>
      </c>
      <c r="L186" s="342"/>
      <c r="M186" s="342"/>
      <c r="N186" s="343">
        <f t="shared" si="20"/>
        <v>0</v>
      </c>
      <c r="O186" s="343"/>
      <c r="P186" s="343"/>
      <c r="Q186" s="343"/>
      <c r="R186" s="134"/>
      <c r="T186" s="135" t="s">
        <v>5</v>
      </c>
      <c r="U186" s="40" t="s">
        <v>36</v>
      </c>
      <c r="V186" s="147"/>
      <c r="W186" s="136">
        <f t="shared" si="21"/>
        <v>0</v>
      </c>
      <c r="X186" s="136">
        <v>0</v>
      </c>
      <c r="Y186" s="136">
        <f t="shared" si="22"/>
        <v>0</v>
      </c>
      <c r="Z186" s="136">
        <v>0.004</v>
      </c>
      <c r="AA186" s="137">
        <f t="shared" si="23"/>
        <v>0.004</v>
      </c>
      <c r="AR186" s="18" t="s">
        <v>132</v>
      </c>
      <c r="AT186" s="18" t="s">
        <v>118</v>
      </c>
      <c r="AU186" s="18" t="s">
        <v>93</v>
      </c>
      <c r="AY186" s="18" t="s">
        <v>117</v>
      </c>
      <c r="BE186" s="138">
        <f t="shared" si="24"/>
        <v>0</v>
      </c>
      <c r="BF186" s="138">
        <f t="shared" si="25"/>
        <v>0</v>
      </c>
      <c r="BG186" s="138">
        <f t="shared" si="26"/>
        <v>0</v>
      </c>
      <c r="BH186" s="138">
        <f t="shared" si="27"/>
        <v>0</v>
      </c>
      <c r="BI186" s="138">
        <f t="shared" si="28"/>
        <v>0</v>
      </c>
      <c r="BJ186" s="18" t="s">
        <v>16</v>
      </c>
      <c r="BK186" s="138">
        <f t="shared" si="29"/>
        <v>0</v>
      </c>
      <c r="BL186" s="18" t="s">
        <v>132</v>
      </c>
      <c r="BM186" s="18" t="s">
        <v>6430</v>
      </c>
    </row>
    <row r="187" spans="2:65" s="1" customFormat="1" ht="38.25" customHeight="1">
      <c r="B187" s="133"/>
      <c r="C187" s="151" t="s">
        <v>390</v>
      </c>
      <c r="D187" s="151" t="s">
        <v>118</v>
      </c>
      <c r="E187" s="152" t="s">
        <v>6431</v>
      </c>
      <c r="F187" s="341" t="s">
        <v>6432</v>
      </c>
      <c r="G187" s="341"/>
      <c r="H187" s="341"/>
      <c r="I187" s="341"/>
      <c r="J187" s="153" t="s">
        <v>142</v>
      </c>
      <c r="K187" s="154">
        <v>1</v>
      </c>
      <c r="L187" s="342"/>
      <c r="M187" s="342"/>
      <c r="N187" s="343">
        <f t="shared" si="20"/>
        <v>0</v>
      </c>
      <c r="O187" s="343"/>
      <c r="P187" s="343"/>
      <c r="Q187" s="343"/>
      <c r="R187" s="134"/>
      <c r="T187" s="135" t="s">
        <v>5</v>
      </c>
      <c r="U187" s="40" t="s">
        <v>36</v>
      </c>
      <c r="V187" s="147"/>
      <c r="W187" s="136">
        <f t="shared" si="21"/>
        <v>0</v>
      </c>
      <c r="X187" s="136">
        <v>0</v>
      </c>
      <c r="Y187" s="136">
        <f t="shared" si="22"/>
        <v>0</v>
      </c>
      <c r="Z187" s="136">
        <v>0.005</v>
      </c>
      <c r="AA187" s="137">
        <f t="shared" si="23"/>
        <v>0.005</v>
      </c>
      <c r="AR187" s="18" t="s">
        <v>132</v>
      </c>
      <c r="AT187" s="18" t="s">
        <v>118</v>
      </c>
      <c r="AU187" s="18" t="s">
        <v>93</v>
      </c>
      <c r="AY187" s="18" t="s">
        <v>117</v>
      </c>
      <c r="BE187" s="138">
        <f t="shared" si="24"/>
        <v>0</v>
      </c>
      <c r="BF187" s="138">
        <f t="shared" si="25"/>
        <v>0</v>
      </c>
      <c r="BG187" s="138">
        <f t="shared" si="26"/>
        <v>0</v>
      </c>
      <c r="BH187" s="138">
        <f t="shared" si="27"/>
        <v>0</v>
      </c>
      <c r="BI187" s="138">
        <f t="shared" si="28"/>
        <v>0</v>
      </c>
      <c r="BJ187" s="18" t="s">
        <v>16</v>
      </c>
      <c r="BK187" s="138">
        <f t="shared" si="29"/>
        <v>0</v>
      </c>
      <c r="BL187" s="18" t="s">
        <v>132</v>
      </c>
      <c r="BM187" s="18" t="s">
        <v>6433</v>
      </c>
    </row>
    <row r="188" spans="2:65" s="1" customFormat="1" ht="38.25" customHeight="1">
      <c r="B188" s="133"/>
      <c r="C188" s="151" t="s">
        <v>394</v>
      </c>
      <c r="D188" s="151" t="s">
        <v>118</v>
      </c>
      <c r="E188" s="152" t="s">
        <v>6434</v>
      </c>
      <c r="F188" s="341" t="s">
        <v>6435</v>
      </c>
      <c r="G188" s="341"/>
      <c r="H188" s="341"/>
      <c r="I188" s="341"/>
      <c r="J188" s="153" t="s">
        <v>142</v>
      </c>
      <c r="K188" s="154">
        <v>1</v>
      </c>
      <c r="L188" s="342"/>
      <c r="M188" s="342"/>
      <c r="N188" s="343">
        <f t="shared" si="20"/>
        <v>0</v>
      </c>
      <c r="O188" s="343"/>
      <c r="P188" s="343"/>
      <c r="Q188" s="343"/>
      <c r="R188" s="134"/>
      <c r="T188" s="135" t="s">
        <v>5</v>
      </c>
      <c r="U188" s="40" t="s">
        <v>36</v>
      </c>
      <c r="V188" s="147"/>
      <c r="W188" s="136">
        <f t="shared" si="21"/>
        <v>0</v>
      </c>
      <c r="X188" s="136">
        <v>0</v>
      </c>
      <c r="Y188" s="136">
        <f t="shared" si="22"/>
        <v>0</v>
      </c>
      <c r="Z188" s="136">
        <v>0.006</v>
      </c>
      <c r="AA188" s="137">
        <f t="shared" si="23"/>
        <v>0.006</v>
      </c>
      <c r="AR188" s="18" t="s">
        <v>132</v>
      </c>
      <c r="AT188" s="18" t="s">
        <v>118</v>
      </c>
      <c r="AU188" s="18" t="s">
        <v>93</v>
      </c>
      <c r="AY188" s="18" t="s">
        <v>117</v>
      </c>
      <c r="BE188" s="138">
        <f t="shared" si="24"/>
        <v>0</v>
      </c>
      <c r="BF188" s="138">
        <f t="shared" si="25"/>
        <v>0</v>
      </c>
      <c r="BG188" s="138">
        <f t="shared" si="26"/>
        <v>0</v>
      </c>
      <c r="BH188" s="138">
        <f t="shared" si="27"/>
        <v>0</v>
      </c>
      <c r="BI188" s="138">
        <f t="shared" si="28"/>
        <v>0</v>
      </c>
      <c r="BJ188" s="18" t="s">
        <v>16</v>
      </c>
      <c r="BK188" s="138">
        <f t="shared" si="29"/>
        <v>0</v>
      </c>
      <c r="BL188" s="18" t="s">
        <v>132</v>
      </c>
      <c r="BM188" s="18" t="s">
        <v>6436</v>
      </c>
    </row>
    <row r="189" spans="2:65" s="1" customFormat="1" ht="38.25" customHeight="1">
      <c r="B189" s="133"/>
      <c r="C189" s="151" t="s">
        <v>398</v>
      </c>
      <c r="D189" s="151" t="s">
        <v>118</v>
      </c>
      <c r="E189" s="152" t="s">
        <v>6437</v>
      </c>
      <c r="F189" s="341" t="s">
        <v>6438</v>
      </c>
      <c r="G189" s="341"/>
      <c r="H189" s="341"/>
      <c r="I189" s="341"/>
      <c r="J189" s="153" t="s">
        <v>4575</v>
      </c>
      <c r="K189" s="154">
        <v>1</v>
      </c>
      <c r="L189" s="342"/>
      <c r="M189" s="342"/>
      <c r="N189" s="343">
        <f t="shared" si="20"/>
        <v>0</v>
      </c>
      <c r="O189" s="343"/>
      <c r="P189" s="343"/>
      <c r="Q189" s="343"/>
      <c r="R189" s="134"/>
      <c r="T189" s="135" t="s">
        <v>5</v>
      </c>
      <c r="U189" s="40" t="s">
        <v>36</v>
      </c>
      <c r="V189" s="147"/>
      <c r="W189" s="136">
        <f t="shared" si="21"/>
        <v>0</v>
      </c>
      <c r="X189" s="136">
        <v>0.0002506863</v>
      </c>
      <c r="Y189" s="136">
        <f t="shared" si="22"/>
        <v>0.0002506863</v>
      </c>
      <c r="Z189" s="136">
        <v>0</v>
      </c>
      <c r="AA189" s="137">
        <f t="shared" si="23"/>
        <v>0</v>
      </c>
      <c r="AR189" s="18" t="s">
        <v>132</v>
      </c>
      <c r="AT189" s="18" t="s">
        <v>118</v>
      </c>
      <c r="AU189" s="18" t="s">
        <v>93</v>
      </c>
      <c r="AY189" s="18" t="s">
        <v>117</v>
      </c>
      <c r="BE189" s="138">
        <f t="shared" si="24"/>
        <v>0</v>
      </c>
      <c r="BF189" s="138">
        <f t="shared" si="25"/>
        <v>0</v>
      </c>
      <c r="BG189" s="138">
        <f t="shared" si="26"/>
        <v>0</v>
      </c>
      <c r="BH189" s="138">
        <f t="shared" si="27"/>
        <v>0</v>
      </c>
      <c r="BI189" s="138">
        <f t="shared" si="28"/>
        <v>0</v>
      </c>
      <c r="BJ189" s="18" t="s">
        <v>16</v>
      </c>
      <c r="BK189" s="138">
        <f t="shared" si="29"/>
        <v>0</v>
      </c>
      <c r="BL189" s="18" t="s">
        <v>132</v>
      </c>
      <c r="BM189" s="18" t="s">
        <v>6439</v>
      </c>
    </row>
    <row r="190" spans="2:65" s="1" customFormat="1" ht="38.25" customHeight="1">
      <c r="B190" s="133"/>
      <c r="C190" s="151" t="s">
        <v>402</v>
      </c>
      <c r="D190" s="151" t="s">
        <v>118</v>
      </c>
      <c r="E190" s="152" t="s">
        <v>6440</v>
      </c>
      <c r="F190" s="341" t="s">
        <v>6441</v>
      </c>
      <c r="G190" s="341"/>
      <c r="H190" s="341"/>
      <c r="I190" s="341"/>
      <c r="J190" s="153" t="s">
        <v>4575</v>
      </c>
      <c r="K190" s="154">
        <v>1</v>
      </c>
      <c r="L190" s="342"/>
      <c r="M190" s="342"/>
      <c r="N190" s="343">
        <f t="shared" si="20"/>
        <v>0</v>
      </c>
      <c r="O190" s="343"/>
      <c r="P190" s="343"/>
      <c r="Q190" s="343"/>
      <c r="R190" s="134"/>
      <c r="T190" s="135" t="s">
        <v>5</v>
      </c>
      <c r="U190" s="40" t="s">
        <v>36</v>
      </c>
      <c r="V190" s="147"/>
      <c r="W190" s="136">
        <f t="shared" si="21"/>
        <v>0</v>
      </c>
      <c r="X190" s="136">
        <v>0.0002459248</v>
      </c>
      <c r="Y190" s="136">
        <f t="shared" si="22"/>
        <v>0.0002459248</v>
      </c>
      <c r="Z190" s="136">
        <v>0</v>
      </c>
      <c r="AA190" s="137">
        <f t="shared" si="23"/>
        <v>0</v>
      </c>
      <c r="AR190" s="18" t="s">
        <v>132</v>
      </c>
      <c r="AT190" s="18" t="s">
        <v>118</v>
      </c>
      <c r="AU190" s="18" t="s">
        <v>93</v>
      </c>
      <c r="AY190" s="18" t="s">
        <v>117</v>
      </c>
      <c r="BE190" s="138">
        <f t="shared" si="24"/>
        <v>0</v>
      </c>
      <c r="BF190" s="138">
        <f t="shared" si="25"/>
        <v>0</v>
      </c>
      <c r="BG190" s="138">
        <f t="shared" si="26"/>
        <v>0</v>
      </c>
      <c r="BH190" s="138">
        <f t="shared" si="27"/>
        <v>0</v>
      </c>
      <c r="BI190" s="138">
        <f t="shared" si="28"/>
        <v>0</v>
      </c>
      <c r="BJ190" s="18" t="s">
        <v>16</v>
      </c>
      <c r="BK190" s="138">
        <f t="shared" si="29"/>
        <v>0</v>
      </c>
      <c r="BL190" s="18" t="s">
        <v>132</v>
      </c>
      <c r="BM190" s="18" t="s">
        <v>6442</v>
      </c>
    </row>
    <row r="191" spans="2:65" s="1" customFormat="1" ht="38.25" customHeight="1">
      <c r="B191" s="133"/>
      <c r="C191" s="151" t="s">
        <v>406</v>
      </c>
      <c r="D191" s="151" t="s">
        <v>118</v>
      </c>
      <c r="E191" s="152" t="s">
        <v>6443</v>
      </c>
      <c r="F191" s="341" t="s">
        <v>6444</v>
      </c>
      <c r="G191" s="341"/>
      <c r="H191" s="341"/>
      <c r="I191" s="341"/>
      <c r="J191" s="153" t="s">
        <v>4575</v>
      </c>
      <c r="K191" s="154">
        <v>1</v>
      </c>
      <c r="L191" s="342"/>
      <c r="M191" s="342"/>
      <c r="N191" s="343">
        <f t="shared" si="20"/>
        <v>0</v>
      </c>
      <c r="O191" s="343"/>
      <c r="P191" s="343"/>
      <c r="Q191" s="343"/>
      <c r="R191" s="134"/>
      <c r="T191" s="135" t="s">
        <v>5</v>
      </c>
      <c r="U191" s="40" t="s">
        <v>36</v>
      </c>
      <c r="V191" s="147"/>
      <c r="W191" s="136">
        <f t="shared" si="21"/>
        <v>0</v>
      </c>
      <c r="X191" s="136">
        <v>0.0002524663</v>
      </c>
      <c r="Y191" s="136">
        <f t="shared" si="22"/>
        <v>0.0002524663</v>
      </c>
      <c r="Z191" s="136">
        <v>0</v>
      </c>
      <c r="AA191" s="137">
        <f t="shared" si="23"/>
        <v>0</v>
      </c>
      <c r="AR191" s="18" t="s">
        <v>132</v>
      </c>
      <c r="AT191" s="18" t="s">
        <v>118</v>
      </c>
      <c r="AU191" s="18" t="s">
        <v>93</v>
      </c>
      <c r="AY191" s="18" t="s">
        <v>117</v>
      </c>
      <c r="BE191" s="138">
        <f t="shared" si="24"/>
        <v>0</v>
      </c>
      <c r="BF191" s="138">
        <f t="shared" si="25"/>
        <v>0</v>
      </c>
      <c r="BG191" s="138">
        <f t="shared" si="26"/>
        <v>0</v>
      </c>
      <c r="BH191" s="138">
        <f t="shared" si="27"/>
        <v>0</v>
      </c>
      <c r="BI191" s="138">
        <f t="shared" si="28"/>
        <v>0</v>
      </c>
      <c r="BJ191" s="18" t="s">
        <v>16</v>
      </c>
      <c r="BK191" s="138">
        <f t="shared" si="29"/>
        <v>0</v>
      </c>
      <c r="BL191" s="18" t="s">
        <v>132</v>
      </c>
      <c r="BM191" s="18" t="s">
        <v>6445</v>
      </c>
    </row>
    <row r="192" spans="2:65" s="1" customFormat="1" ht="38.25" customHeight="1">
      <c r="B192" s="133"/>
      <c r="C192" s="151" t="s">
        <v>410</v>
      </c>
      <c r="D192" s="151" t="s">
        <v>118</v>
      </c>
      <c r="E192" s="152" t="s">
        <v>6446</v>
      </c>
      <c r="F192" s="341" t="s">
        <v>6447</v>
      </c>
      <c r="G192" s="341"/>
      <c r="H192" s="341"/>
      <c r="I192" s="341"/>
      <c r="J192" s="153" t="s">
        <v>4575</v>
      </c>
      <c r="K192" s="154">
        <v>1</v>
      </c>
      <c r="L192" s="342"/>
      <c r="M192" s="342"/>
      <c r="N192" s="343">
        <f t="shared" si="20"/>
        <v>0</v>
      </c>
      <c r="O192" s="343"/>
      <c r="P192" s="343"/>
      <c r="Q192" s="343"/>
      <c r="R192" s="134"/>
      <c r="T192" s="135" t="s">
        <v>5</v>
      </c>
      <c r="U192" s="40" t="s">
        <v>36</v>
      </c>
      <c r="V192" s="147"/>
      <c r="W192" s="136">
        <f t="shared" si="21"/>
        <v>0</v>
      </c>
      <c r="X192" s="136">
        <v>0.0002492712</v>
      </c>
      <c r="Y192" s="136">
        <f t="shared" si="22"/>
        <v>0.0002492712</v>
      </c>
      <c r="Z192" s="136">
        <v>0</v>
      </c>
      <c r="AA192" s="137">
        <f t="shared" si="23"/>
        <v>0</v>
      </c>
      <c r="AR192" s="18" t="s">
        <v>132</v>
      </c>
      <c r="AT192" s="18" t="s">
        <v>118</v>
      </c>
      <c r="AU192" s="18" t="s">
        <v>93</v>
      </c>
      <c r="AY192" s="18" t="s">
        <v>117</v>
      </c>
      <c r="BE192" s="138">
        <f t="shared" si="24"/>
        <v>0</v>
      </c>
      <c r="BF192" s="138">
        <f t="shared" si="25"/>
        <v>0</v>
      </c>
      <c r="BG192" s="138">
        <f t="shared" si="26"/>
        <v>0</v>
      </c>
      <c r="BH192" s="138">
        <f t="shared" si="27"/>
        <v>0</v>
      </c>
      <c r="BI192" s="138">
        <f t="shared" si="28"/>
        <v>0</v>
      </c>
      <c r="BJ192" s="18" t="s">
        <v>16</v>
      </c>
      <c r="BK192" s="138">
        <f t="shared" si="29"/>
        <v>0</v>
      </c>
      <c r="BL192" s="18" t="s">
        <v>132</v>
      </c>
      <c r="BM192" s="18" t="s">
        <v>6448</v>
      </c>
    </row>
    <row r="193" spans="2:65" s="1" customFormat="1" ht="38.25" customHeight="1">
      <c r="B193" s="133"/>
      <c r="C193" s="151" t="s">
        <v>414</v>
      </c>
      <c r="D193" s="151" t="s">
        <v>118</v>
      </c>
      <c r="E193" s="152" t="s">
        <v>6449</v>
      </c>
      <c r="F193" s="341" t="s">
        <v>6450</v>
      </c>
      <c r="G193" s="341"/>
      <c r="H193" s="341"/>
      <c r="I193" s="341"/>
      <c r="J193" s="153" t="s">
        <v>4575</v>
      </c>
      <c r="K193" s="154">
        <v>1</v>
      </c>
      <c r="L193" s="342"/>
      <c r="M193" s="342"/>
      <c r="N193" s="343">
        <f t="shared" si="20"/>
        <v>0</v>
      </c>
      <c r="O193" s="343"/>
      <c r="P193" s="343"/>
      <c r="Q193" s="343"/>
      <c r="R193" s="134"/>
      <c r="T193" s="135" t="s">
        <v>5</v>
      </c>
      <c r="U193" s="40" t="s">
        <v>36</v>
      </c>
      <c r="V193" s="147"/>
      <c r="W193" s="136">
        <f t="shared" si="21"/>
        <v>0</v>
      </c>
      <c r="X193" s="136">
        <v>0.0002497429</v>
      </c>
      <c r="Y193" s="136">
        <f t="shared" si="22"/>
        <v>0.0002497429</v>
      </c>
      <c r="Z193" s="136">
        <v>0</v>
      </c>
      <c r="AA193" s="137">
        <f t="shared" si="23"/>
        <v>0</v>
      </c>
      <c r="AR193" s="18" t="s">
        <v>132</v>
      </c>
      <c r="AT193" s="18" t="s">
        <v>118</v>
      </c>
      <c r="AU193" s="18" t="s">
        <v>93</v>
      </c>
      <c r="AY193" s="18" t="s">
        <v>117</v>
      </c>
      <c r="BE193" s="138">
        <f t="shared" si="24"/>
        <v>0</v>
      </c>
      <c r="BF193" s="138">
        <f t="shared" si="25"/>
        <v>0</v>
      </c>
      <c r="BG193" s="138">
        <f t="shared" si="26"/>
        <v>0</v>
      </c>
      <c r="BH193" s="138">
        <f t="shared" si="27"/>
        <v>0</v>
      </c>
      <c r="BI193" s="138">
        <f t="shared" si="28"/>
        <v>0</v>
      </c>
      <c r="BJ193" s="18" t="s">
        <v>16</v>
      </c>
      <c r="BK193" s="138">
        <f t="shared" si="29"/>
        <v>0</v>
      </c>
      <c r="BL193" s="18" t="s">
        <v>132</v>
      </c>
      <c r="BM193" s="18" t="s">
        <v>6451</v>
      </c>
    </row>
    <row r="194" spans="2:65" s="1" customFormat="1" ht="38.25" customHeight="1">
      <c r="B194" s="133"/>
      <c r="C194" s="151" t="s">
        <v>418</v>
      </c>
      <c r="D194" s="151" t="s">
        <v>118</v>
      </c>
      <c r="E194" s="152" t="s">
        <v>6452</v>
      </c>
      <c r="F194" s="341" t="s">
        <v>6453</v>
      </c>
      <c r="G194" s="341"/>
      <c r="H194" s="341"/>
      <c r="I194" s="341"/>
      <c r="J194" s="153" t="s">
        <v>4575</v>
      </c>
      <c r="K194" s="154">
        <v>1</v>
      </c>
      <c r="L194" s="342"/>
      <c r="M194" s="342"/>
      <c r="N194" s="343">
        <f t="shared" si="20"/>
        <v>0</v>
      </c>
      <c r="O194" s="343"/>
      <c r="P194" s="343"/>
      <c r="Q194" s="343"/>
      <c r="R194" s="134"/>
      <c r="T194" s="135" t="s">
        <v>5</v>
      </c>
      <c r="U194" s="40" t="s">
        <v>36</v>
      </c>
      <c r="V194" s="147"/>
      <c r="W194" s="136">
        <f t="shared" si="21"/>
        <v>0</v>
      </c>
      <c r="X194" s="136">
        <v>0.0002562844</v>
      </c>
      <c r="Y194" s="136">
        <f t="shared" si="22"/>
        <v>0.0002562844</v>
      </c>
      <c r="Z194" s="136">
        <v>0</v>
      </c>
      <c r="AA194" s="137">
        <f t="shared" si="23"/>
        <v>0</v>
      </c>
      <c r="AR194" s="18" t="s">
        <v>132</v>
      </c>
      <c r="AT194" s="18" t="s">
        <v>118</v>
      </c>
      <c r="AU194" s="18" t="s">
        <v>93</v>
      </c>
      <c r="AY194" s="18" t="s">
        <v>117</v>
      </c>
      <c r="BE194" s="138">
        <f t="shared" si="24"/>
        <v>0</v>
      </c>
      <c r="BF194" s="138">
        <f t="shared" si="25"/>
        <v>0</v>
      </c>
      <c r="BG194" s="138">
        <f t="shared" si="26"/>
        <v>0</v>
      </c>
      <c r="BH194" s="138">
        <f t="shared" si="27"/>
        <v>0</v>
      </c>
      <c r="BI194" s="138">
        <f t="shared" si="28"/>
        <v>0</v>
      </c>
      <c r="BJ194" s="18" t="s">
        <v>16</v>
      </c>
      <c r="BK194" s="138">
        <f t="shared" si="29"/>
        <v>0</v>
      </c>
      <c r="BL194" s="18" t="s">
        <v>132</v>
      </c>
      <c r="BM194" s="18" t="s">
        <v>6454</v>
      </c>
    </row>
    <row r="195" spans="2:65" s="1" customFormat="1" ht="38.25" customHeight="1">
      <c r="B195" s="133"/>
      <c r="C195" s="151" t="s">
        <v>422</v>
      </c>
      <c r="D195" s="151" t="s">
        <v>118</v>
      </c>
      <c r="E195" s="152" t="s">
        <v>6455</v>
      </c>
      <c r="F195" s="341" t="s">
        <v>6456</v>
      </c>
      <c r="G195" s="341"/>
      <c r="H195" s="341"/>
      <c r="I195" s="341"/>
      <c r="J195" s="153" t="s">
        <v>4575</v>
      </c>
      <c r="K195" s="154">
        <v>1</v>
      </c>
      <c r="L195" s="342"/>
      <c r="M195" s="342"/>
      <c r="N195" s="343">
        <f t="shared" si="20"/>
        <v>0</v>
      </c>
      <c r="O195" s="343"/>
      <c r="P195" s="343"/>
      <c r="Q195" s="343"/>
      <c r="R195" s="134"/>
      <c r="T195" s="135" t="s">
        <v>5</v>
      </c>
      <c r="U195" s="40" t="s">
        <v>36</v>
      </c>
      <c r="V195" s="147"/>
      <c r="W195" s="136">
        <f t="shared" si="21"/>
        <v>0</v>
      </c>
      <c r="X195" s="136">
        <v>0.0002570142</v>
      </c>
      <c r="Y195" s="136">
        <f t="shared" si="22"/>
        <v>0.0002570142</v>
      </c>
      <c r="Z195" s="136">
        <v>0</v>
      </c>
      <c r="AA195" s="137">
        <f t="shared" si="23"/>
        <v>0</v>
      </c>
      <c r="AR195" s="18" t="s">
        <v>132</v>
      </c>
      <c r="AT195" s="18" t="s">
        <v>118</v>
      </c>
      <c r="AU195" s="18" t="s">
        <v>93</v>
      </c>
      <c r="AY195" s="18" t="s">
        <v>117</v>
      </c>
      <c r="BE195" s="138">
        <f t="shared" si="24"/>
        <v>0</v>
      </c>
      <c r="BF195" s="138">
        <f t="shared" si="25"/>
        <v>0</v>
      </c>
      <c r="BG195" s="138">
        <f t="shared" si="26"/>
        <v>0</v>
      </c>
      <c r="BH195" s="138">
        <f t="shared" si="27"/>
        <v>0</v>
      </c>
      <c r="BI195" s="138">
        <f t="shared" si="28"/>
        <v>0</v>
      </c>
      <c r="BJ195" s="18" t="s">
        <v>16</v>
      </c>
      <c r="BK195" s="138">
        <f t="shared" si="29"/>
        <v>0</v>
      </c>
      <c r="BL195" s="18" t="s">
        <v>132</v>
      </c>
      <c r="BM195" s="18" t="s">
        <v>6457</v>
      </c>
    </row>
    <row r="196" spans="2:65" s="1" customFormat="1" ht="38.25" customHeight="1">
      <c r="B196" s="133"/>
      <c r="C196" s="151" t="s">
        <v>426</v>
      </c>
      <c r="D196" s="151" t="s">
        <v>118</v>
      </c>
      <c r="E196" s="152" t="s">
        <v>6458</v>
      </c>
      <c r="F196" s="341" t="s">
        <v>6459</v>
      </c>
      <c r="G196" s="341"/>
      <c r="H196" s="341"/>
      <c r="I196" s="341"/>
      <c r="J196" s="153" t="s">
        <v>4575</v>
      </c>
      <c r="K196" s="154">
        <v>1</v>
      </c>
      <c r="L196" s="342"/>
      <c r="M196" s="342"/>
      <c r="N196" s="343">
        <f t="shared" si="20"/>
        <v>0</v>
      </c>
      <c r="O196" s="343"/>
      <c r="P196" s="343"/>
      <c r="Q196" s="343"/>
      <c r="R196" s="134"/>
      <c r="T196" s="135" t="s">
        <v>5</v>
      </c>
      <c r="U196" s="40" t="s">
        <v>36</v>
      </c>
      <c r="V196" s="147"/>
      <c r="W196" s="136">
        <f t="shared" si="21"/>
        <v>0</v>
      </c>
      <c r="X196" s="136">
        <v>0.0002614998</v>
      </c>
      <c r="Y196" s="136">
        <f t="shared" si="22"/>
        <v>0.0002614998</v>
      </c>
      <c r="Z196" s="136">
        <v>0</v>
      </c>
      <c r="AA196" s="137">
        <f t="shared" si="23"/>
        <v>0</v>
      </c>
      <c r="AR196" s="18" t="s">
        <v>132</v>
      </c>
      <c r="AT196" s="18" t="s">
        <v>118</v>
      </c>
      <c r="AU196" s="18" t="s">
        <v>93</v>
      </c>
      <c r="AY196" s="18" t="s">
        <v>117</v>
      </c>
      <c r="BE196" s="138">
        <f t="shared" si="24"/>
        <v>0</v>
      </c>
      <c r="BF196" s="138">
        <f t="shared" si="25"/>
        <v>0</v>
      </c>
      <c r="BG196" s="138">
        <f t="shared" si="26"/>
        <v>0</v>
      </c>
      <c r="BH196" s="138">
        <f t="shared" si="27"/>
        <v>0</v>
      </c>
      <c r="BI196" s="138">
        <f t="shared" si="28"/>
        <v>0</v>
      </c>
      <c r="BJ196" s="18" t="s">
        <v>16</v>
      </c>
      <c r="BK196" s="138">
        <f t="shared" si="29"/>
        <v>0</v>
      </c>
      <c r="BL196" s="18" t="s">
        <v>132</v>
      </c>
      <c r="BM196" s="18" t="s">
        <v>6460</v>
      </c>
    </row>
    <row r="197" spans="2:65" s="1" customFormat="1" ht="38.25" customHeight="1">
      <c r="B197" s="133"/>
      <c r="C197" s="151" t="s">
        <v>430</v>
      </c>
      <c r="D197" s="151" t="s">
        <v>118</v>
      </c>
      <c r="E197" s="152" t="s">
        <v>6461</v>
      </c>
      <c r="F197" s="341" t="s">
        <v>6462</v>
      </c>
      <c r="G197" s="341"/>
      <c r="H197" s="341"/>
      <c r="I197" s="341"/>
      <c r="J197" s="153" t="s">
        <v>4575</v>
      </c>
      <c r="K197" s="154">
        <v>1</v>
      </c>
      <c r="L197" s="342"/>
      <c r="M197" s="342"/>
      <c r="N197" s="343">
        <f t="shared" si="20"/>
        <v>0</v>
      </c>
      <c r="O197" s="343"/>
      <c r="P197" s="343"/>
      <c r="Q197" s="343"/>
      <c r="R197" s="134"/>
      <c r="T197" s="135" t="s">
        <v>5</v>
      </c>
      <c r="U197" s="40" t="s">
        <v>36</v>
      </c>
      <c r="V197" s="147"/>
      <c r="W197" s="136">
        <f t="shared" si="21"/>
        <v>0</v>
      </c>
      <c r="X197" s="136">
        <v>0.0002661545</v>
      </c>
      <c r="Y197" s="136">
        <f t="shared" si="22"/>
        <v>0.0002661545</v>
      </c>
      <c r="Z197" s="136">
        <v>0</v>
      </c>
      <c r="AA197" s="137">
        <f t="shared" si="23"/>
        <v>0</v>
      </c>
      <c r="AR197" s="18" t="s">
        <v>132</v>
      </c>
      <c r="AT197" s="18" t="s">
        <v>118</v>
      </c>
      <c r="AU197" s="18" t="s">
        <v>93</v>
      </c>
      <c r="AY197" s="18" t="s">
        <v>117</v>
      </c>
      <c r="BE197" s="138">
        <f t="shared" si="24"/>
        <v>0</v>
      </c>
      <c r="BF197" s="138">
        <f t="shared" si="25"/>
        <v>0</v>
      </c>
      <c r="BG197" s="138">
        <f t="shared" si="26"/>
        <v>0</v>
      </c>
      <c r="BH197" s="138">
        <f t="shared" si="27"/>
        <v>0</v>
      </c>
      <c r="BI197" s="138">
        <f t="shared" si="28"/>
        <v>0</v>
      </c>
      <c r="BJ197" s="18" t="s">
        <v>16</v>
      </c>
      <c r="BK197" s="138">
        <f t="shared" si="29"/>
        <v>0</v>
      </c>
      <c r="BL197" s="18" t="s">
        <v>132</v>
      </c>
      <c r="BM197" s="18" t="s">
        <v>6463</v>
      </c>
    </row>
    <row r="198" spans="2:65" s="1" customFormat="1" ht="38.25" customHeight="1">
      <c r="B198" s="133"/>
      <c r="C198" s="151" t="s">
        <v>434</v>
      </c>
      <c r="D198" s="151" t="s">
        <v>118</v>
      </c>
      <c r="E198" s="152" t="s">
        <v>6464</v>
      </c>
      <c r="F198" s="341" t="s">
        <v>6465</v>
      </c>
      <c r="G198" s="341"/>
      <c r="H198" s="341"/>
      <c r="I198" s="341"/>
      <c r="J198" s="153" t="s">
        <v>4575</v>
      </c>
      <c r="K198" s="154">
        <v>1</v>
      </c>
      <c r="L198" s="342"/>
      <c r="M198" s="342"/>
      <c r="N198" s="343">
        <f aca="true" t="shared" si="30" ref="N198:N229">ROUND(L198*K198,2)</f>
        <v>0</v>
      </c>
      <c r="O198" s="343"/>
      <c r="P198" s="343"/>
      <c r="Q198" s="343"/>
      <c r="R198" s="134"/>
      <c r="T198" s="135" t="s">
        <v>5</v>
      </c>
      <c r="U198" s="40" t="s">
        <v>36</v>
      </c>
      <c r="V198" s="147"/>
      <c r="W198" s="136">
        <f aca="true" t="shared" si="31" ref="W198:W229">V198*K198</f>
        <v>0</v>
      </c>
      <c r="X198" s="136">
        <v>0.0002542463</v>
      </c>
      <c r="Y198" s="136">
        <f aca="true" t="shared" si="32" ref="Y198:Y229">X198*K198</f>
        <v>0.0002542463</v>
      </c>
      <c r="Z198" s="136">
        <v>0</v>
      </c>
      <c r="AA198" s="137">
        <f aca="true" t="shared" si="33" ref="AA198:AA229">Z198*K198</f>
        <v>0</v>
      </c>
      <c r="AR198" s="18" t="s">
        <v>132</v>
      </c>
      <c r="AT198" s="18" t="s">
        <v>118</v>
      </c>
      <c r="AU198" s="18" t="s">
        <v>93</v>
      </c>
      <c r="AY198" s="18" t="s">
        <v>117</v>
      </c>
      <c r="BE198" s="138">
        <f aca="true" t="shared" si="34" ref="BE198:BE229">IF(U198="základní",N198,0)</f>
        <v>0</v>
      </c>
      <c r="BF198" s="138">
        <f aca="true" t="shared" si="35" ref="BF198:BF229">IF(U198="snížená",N198,0)</f>
        <v>0</v>
      </c>
      <c r="BG198" s="138">
        <f aca="true" t="shared" si="36" ref="BG198:BG229">IF(U198="zákl. přenesená",N198,0)</f>
        <v>0</v>
      </c>
      <c r="BH198" s="138">
        <f aca="true" t="shared" si="37" ref="BH198:BH229">IF(U198="sníž. přenesená",N198,0)</f>
        <v>0</v>
      </c>
      <c r="BI198" s="138">
        <f aca="true" t="shared" si="38" ref="BI198:BI229">IF(U198="nulová",N198,0)</f>
        <v>0</v>
      </c>
      <c r="BJ198" s="18" t="s">
        <v>16</v>
      </c>
      <c r="BK198" s="138">
        <f aca="true" t="shared" si="39" ref="BK198:BK229">ROUND(L198*K198,2)</f>
        <v>0</v>
      </c>
      <c r="BL198" s="18" t="s">
        <v>132</v>
      </c>
      <c r="BM198" s="18" t="s">
        <v>6466</v>
      </c>
    </row>
    <row r="199" spans="2:65" s="1" customFormat="1" ht="38.25" customHeight="1">
      <c r="B199" s="133"/>
      <c r="C199" s="151" t="s">
        <v>438</v>
      </c>
      <c r="D199" s="151" t="s">
        <v>118</v>
      </c>
      <c r="E199" s="152" t="s">
        <v>6467</v>
      </c>
      <c r="F199" s="341" t="s">
        <v>6468</v>
      </c>
      <c r="G199" s="341"/>
      <c r="H199" s="341"/>
      <c r="I199" s="341"/>
      <c r="J199" s="153" t="s">
        <v>4575</v>
      </c>
      <c r="K199" s="154">
        <v>1</v>
      </c>
      <c r="L199" s="342"/>
      <c r="M199" s="342"/>
      <c r="N199" s="343">
        <f t="shared" si="30"/>
        <v>0</v>
      </c>
      <c r="O199" s="343"/>
      <c r="P199" s="343"/>
      <c r="Q199" s="343"/>
      <c r="R199" s="134"/>
      <c r="T199" s="135" t="s">
        <v>5</v>
      </c>
      <c r="U199" s="40" t="s">
        <v>36</v>
      </c>
      <c r="V199" s="147"/>
      <c r="W199" s="136">
        <f t="shared" si="31"/>
        <v>0</v>
      </c>
      <c r="X199" s="136">
        <v>0.0002466101</v>
      </c>
      <c r="Y199" s="136">
        <f t="shared" si="32"/>
        <v>0.0002466101</v>
      </c>
      <c r="Z199" s="136">
        <v>0</v>
      </c>
      <c r="AA199" s="137">
        <f t="shared" si="33"/>
        <v>0</v>
      </c>
      <c r="AR199" s="18" t="s">
        <v>132</v>
      </c>
      <c r="AT199" s="18" t="s">
        <v>118</v>
      </c>
      <c r="AU199" s="18" t="s">
        <v>93</v>
      </c>
      <c r="AY199" s="18" t="s">
        <v>117</v>
      </c>
      <c r="BE199" s="138">
        <f t="shared" si="34"/>
        <v>0</v>
      </c>
      <c r="BF199" s="138">
        <f t="shared" si="35"/>
        <v>0</v>
      </c>
      <c r="BG199" s="138">
        <f t="shared" si="36"/>
        <v>0</v>
      </c>
      <c r="BH199" s="138">
        <f t="shared" si="37"/>
        <v>0</v>
      </c>
      <c r="BI199" s="138">
        <f t="shared" si="38"/>
        <v>0</v>
      </c>
      <c r="BJ199" s="18" t="s">
        <v>16</v>
      </c>
      <c r="BK199" s="138">
        <f t="shared" si="39"/>
        <v>0</v>
      </c>
      <c r="BL199" s="18" t="s">
        <v>132</v>
      </c>
      <c r="BM199" s="18" t="s">
        <v>6469</v>
      </c>
    </row>
    <row r="200" spans="2:65" s="1" customFormat="1" ht="38.25" customHeight="1">
      <c r="B200" s="133"/>
      <c r="C200" s="151" t="s">
        <v>442</v>
      </c>
      <c r="D200" s="151" t="s">
        <v>118</v>
      </c>
      <c r="E200" s="152" t="s">
        <v>6470</v>
      </c>
      <c r="F200" s="341" t="s">
        <v>6471</v>
      </c>
      <c r="G200" s="341"/>
      <c r="H200" s="341"/>
      <c r="I200" s="341"/>
      <c r="J200" s="153" t="s">
        <v>4575</v>
      </c>
      <c r="K200" s="154">
        <v>1</v>
      </c>
      <c r="L200" s="342"/>
      <c r="M200" s="342"/>
      <c r="N200" s="343">
        <f t="shared" si="30"/>
        <v>0</v>
      </c>
      <c r="O200" s="343"/>
      <c r="P200" s="343"/>
      <c r="Q200" s="343"/>
      <c r="R200" s="134"/>
      <c r="T200" s="135" t="s">
        <v>5</v>
      </c>
      <c r="U200" s="40" t="s">
        <v>36</v>
      </c>
      <c r="V200" s="147"/>
      <c r="W200" s="136">
        <f t="shared" si="31"/>
        <v>0</v>
      </c>
      <c r="X200" s="136">
        <v>0.0002512648</v>
      </c>
      <c r="Y200" s="136">
        <f t="shared" si="32"/>
        <v>0.0002512648</v>
      </c>
      <c r="Z200" s="136">
        <v>0</v>
      </c>
      <c r="AA200" s="137">
        <f t="shared" si="33"/>
        <v>0</v>
      </c>
      <c r="AR200" s="18" t="s">
        <v>132</v>
      </c>
      <c r="AT200" s="18" t="s">
        <v>118</v>
      </c>
      <c r="AU200" s="18" t="s">
        <v>93</v>
      </c>
      <c r="AY200" s="18" t="s">
        <v>117</v>
      </c>
      <c r="BE200" s="138">
        <f t="shared" si="34"/>
        <v>0</v>
      </c>
      <c r="BF200" s="138">
        <f t="shared" si="35"/>
        <v>0</v>
      </c>
      <c r="BG200" s="138">
        <f t="shared" si="36"/>
        <v>0</v>
      </c>
      <c r="BH200" s="138">
        <f t="shared" si="37"/>
        <v>0</v>
      </c>
      <c r="BI200" s="138">
        <f t="shared" si="38"/>
        <v>0</v>
      </c>
      <c r="BJ200" s="18" t="s">
        <v>16</v>
      </c>
      <c r="BK200" s="138">
        <f t="shared" si="39"/>
        <v>0</v>
      </c>
      <c r="BL200" s="18" t="s">
        <v>132</v>
      </c>
      <c r="BM200" s="18" t="s">
        <v>6472</v>
      </c>
    </row>
    <row r="201" spans="2:65" s="1" customFormat="1" ht="38.25" customHeight="1">
      <c r="B201" s="133"/>
      <c r="C201" s="151" t="s">
        <v>446</v>
      </c>
      <c r="D201" s="151" t="s">
        <v>118</v>
      </c>
      <c r="E201" s="152" t="s">
        <v>6473</v>
      </c>
      <c r="F201" s="341" t="s">
        <v>6474</v>
      </c>
      <c r="G201" s="341"/>
      <c r="H201" s="341"/>
      <c r="I201" s="341"/>
      <c r="J201" s="153" t="s">
        <v>4575</v>
      </c>
      <c r="K201" s="154">
        <v>1</v>
      </c>
      <c r="L201" s="342"/>
      <c r="M201" s="342"/>
      <c r="N201" s="343">
        <f t="shared" si="30"/>
        <v>0</v>
      </c>
      <c r="O201" s="343"/>
      <c r="P201" s="343"/>
      <c r="Q201" s="343"/>
      <c r="R201" s="134"/>
      <c r="T201" s="135" t="s">
        <v>5</v>
      </c>
      <c r="U201" s="40" t="s">
        <v>36</v>
      </c>
      <c r="V201" s="147"/>
      <c r="W201" s="136">
        <f t="shared" si="31"/>
        <v>0</v>
      </c>
      <c r="X201" s="136">
        <v>0.0002537568</v>
      </c>
      <c r="Y201" s="136">
        <f t="shared" si="32"/>
        <v>0.0002537568</v>
      </c>
      <c r="Z201" s="136">
        <v>0</v>
      </c>
      <c r="AA201" s="137">
        <f t="shared" si="33"/>
        <v>0</v>
      </c>
      <c r="AR201" s="18" t="s">
        <v>132</v>
      </c>
      <c r="AT201" s="18" t="s">
        <v>118</v>
      </c>
      <c r="AU201" s="18" t="s">
        <v>93</v>
      </c>
      <c r="AY201" s="18" t="s">
        <v>117</v>
      </c>
      <c r="BE201" s="138">
        <f t="shared" si="34"/>
        <v>0</v>
      </c>
      <c r="BF201" s="138">
        <f t="shared" si="35"/>
        <v>0</v>
      </c>
      <c r="BG201" s="138">
        <f t="shared" si="36"/>
        <v>0</v>
      </c>
      <c r="BH201" s="138">
        <f t="shared" si="37"/>
        <v>0</v>
      </c>
      <c r="BI201" s="138">
        <f t="shared" si="38"/>
        <v>0</v>
      </c>
      <c r="BJ201" s="18" t="s">
        <v>16</v>
      </c>
      <c r="BK201" s="138">
        <f t="shared" si="39"/>
        <v>0</v>
      </c>
      <c r="BL201" s="18" t="s">
        <v>132</v>
      </c>
      <c r="BM201" s="18" t="s">
        <v>6475</v>
      </c>
    </row>
    <row r="202" spans="2:65" s="1" customFormat="1" ht="38.25" customHeight="1">
      <c r="B202" s="133"/>
      <c r="C202" s="151" t="s">
        <v>450</v>
      </c>
      <c r="D202" s="151" t="s">
        <v>118</v>
      </c>
      <c r="E202" s="152" t="s">
        <v>6476</v>
      </c>
      <c r="F202" s="341" t="s">
        <v>6477</v>
      </c>
      <c r="G202" s="341"/>
      <c r="H202" s="341"/>
      <c r="I202" s="341"/>
      <c r="J202" s="153" t="s">
        <v>4575</v>
      </c>
      <c r="K202" s="154">
        <v>1</v>
      </c>
      <c r="L202" s="342"/>
      <c r="M202" s="342"/>
      <c r="N202" s="343">
        <f t="shared" si="30"/>
        <v>0</v>
      </c>
      <c r="O202" s="343"/>
      <c r="P202" s="343"/>
      <c r="Q202" s="343"/>
      <c r="R202" s="134"/>
      <c r="T202" s="135" t="s">
        <v>5</v>
      </c>
      <c r="U202" s="40" t="s">
        <v>36</v>
      </c>
      <c r="V202" s="147"/>
      <c r="W202" s="136">
        <f t="shared" si="31"/>
        <v>0</v>
      </c>
      <c r="X202" s="136">
        <v>0.0002512648</v>
      </c>
      <c r="Y202" s="136">
        <f t="shared" si="32"/>
        <v>0.0002512648</v>
      </c>
      <c r="Z202" s="136">
        <v>0</v>
      </c>
      <c r="AA202" s="137">
        <f t="shared" si="33"/>
        <v>0</v>
      </c>
      <c r="AR202" s="18" t="s">
        <v>132</v>
      </c>
      <c r="AT202" s="18" t="s">
        <v>118</v>
      </c>
      <c r="AU202" s="18" t="s">
        <v>93</v>
      </c>
      <c r="AY202" s="18" t="s">
        <v>117</v>
      </c>
      <c r="BE202" s="138">
        <f t="shared" si="34"/>
        <v>0</v>
      </c>
      <c r="BF202" s="138">
        <f t="shared" si="35"/>
        <v>0</v>
      </c>
      <c r="BG202" s="138">
        <f t="shared" si="36"/>
        <v>0</v>
      </c>
      <c r="BH202" s="138">
        <f t="shared" si="37"/>
        <v>0</v>
      </c>
      <c r="BI202" s="138">
        <f t="shared" si="38"/>
        <v>0</v>
      </c>
      <c r="BJ202" s="18" t="s">
        <v>16</v>
      </c>
      <c r="BK202" s="138">
        <f t="shared" si="39"/>
        <v>0</v>
      </c>
      <c r="BL202" s="18" t="s">
        <v>132</v>
      </c>
      <c r="BM202" s="18" t="s">
        <v>6478</v>
      </c>
    </row>
    <row r="203" spans="2:65" s="1" customFormat="1" ht="38.25" customHeight="1">
      <c r="B203" s="133"/>
      <c r="C203" s="151" t="s">
        <v>454</v>
      </c>
      <c r="D203" s="151" t="s">
        <v>118</v>
      </c>
      <c r="E203" s="152" t="s">
        <v>6479</v>
      </c>
      <c r="F203" s="341" t="s">
        <v>6480</v>
      </c>
      <c r="G203" s="341"/>
      <c r="H203" s="341"/>
      <c r="I203" s="341"/>
      <c r="J203" s="153" t="s">
        <v>4575</v>
      </c>
      <c r="K203" s="154">
        <v>1</v>
      </c>
      <c r="L203" s="342"/>
      <c r="M203" s="342"/>
      <c r="N203" s="343">
        <f t="shared" si="30"/>
        <v>0</v>
      </c>
      <c r="O203" s="343"/>
      <c r="P203" s="343"/>
      <c r="Q203" s="343"/>
      <c r="R203" s="134"/>
      <c r="T203" s="135" t="s">
        <v>5</v>
      </c>
      <c r="U203" s="40" t="s">
        <v>36</v>
      </c>
      <c r="V203" s="147"/>
      <c r="W203" s="136">
        <f t="shared" si="31"/>
        <v>0</v>
      </c>
      <c r="X203" s="136">
        <v>0.0002559195</v>
      </c>
      <c r="Y203" s="136">
        <f t="shared" si="32"/>
        <v>0.0002559195</v>
      </c>
      <c r="Z203" s="136">
        <v>0</v>
      </c>
      <c r="AA203" s="137">
        <f t="shared" si="33"/>
        <v>0</v>
      </c>
      <c r="AR203" s="18" t="s">
        <v>132</v>
      </c>
      <c r="AT203" s="18" t="s">
        <v>118</v>
      </c>
      <c r="AU203" s="18" t="s">
        <v>93</v>
      </c>
      <c r="AY203" s="18" t="s">
        <v>117</v>
      </c>
      <c r="BE203" s="138">
        <f t="shared" si="34"/>
        <v>0</v>
      </c>
      <c r="BF203" s="138">
        <f t="shared" si="35"/>
        <v>0</v>
      </c>
      <c r="BG203" s="138">
        <f t="shared" si="36"/>
        <v>0</v>
      </c>
      <c r="BH203" s="138">
        <f t="shared" si="37"/>
        <v>0</v>
      </c>
      <c r="BI203" s="138">
        <f t="shared" si="38"/>
        <v>0</v>
      </c>
      <c r="BJ203" s="18" t="s">
        <v>16</v>
      </c>
      <c r="BK203" s="138">
        <f t="shared" si="39"/>
        <v>0</v>
      </c>
      <c r="BL203" s="18" t="s">
        <v>132</v>
      </c>
      <c r="BM203" s="18" t="s">
        <v>6481</v>
      </c>
    </row>
    <row r="204" spans="2:65" s="1" customFormat="1" ht="38.25" customHeight="1">
      <c r="B204" s="133"/>
      <c r="C204" s="151" t="s">
        <v>458</v>
      </c>
      <c r="D204" s="151" t="s">
        <v>118</v>
      </c>
      <c r="E204" s="152" t="s">
        <v>6482</v>
      </c>
      <c r="F204" s="341" t="s">
        <v>6483</v>
      </c>
      <c r="G204" s="341"/>
      <c r="H204" s="341"/>
      <c r="I204" s="341"/>
      <c r="J204" s="153" t="s">
        <v>4575</v>
      </c>
      <c r="K204" s="154">
        <v>1</v>
      </c>
      <c r="L204" s="342"/>
      <c r="M204" s="342"/>
      <c r="N204" s="343">
        <f t="shared" si="30"/>
        <v>0</v>
      </c>
      <c r="O204" s="343"/>
      <c r="P204" s="343"/>
      <c r="Q204" s="343"/>
      <c r="R204" s="134"/>
      <c r="T204" s="135" t="s">
        <v>5</v>
      </c>
      <c r="U204" s="40" t="s">
        <v>36</v>
      </c>
      <c r="V204" s="147"/>
      <c r="W204" s="136">
        <f t="shared" si="31"/>
        <v>0</v>
      </c>
      <c r="X204" s="136">
        <v>0.0002547269</v>
      </c>
      <c r="Y204" s="136">
        <f t="shared" si="32"/>
        <v>0.0002547269</v>
      </c>
      <c r="Z204" s="136">
        <v>0</v>
      </c>
      <c r="AA204" s="137">
        <f t="shared" si="33"/>
        <v>0</v>
      </c>
      <c r="AR204" s="18" t="s">
        <v>132</v>
      </c>
      <c r="AT204" s="18" t="s">
        <v>118</v>
      </c>
      <c r="AU204" s="18" t="s">
        <v>93</v>
      </c>
      <c r="AY204" s="18" t="s">
        <v>117</v>
      </c>
      <c r="BE204" s="138">
        <f t="shared" si="34"/>
        <v>0</v>
      </c>
      <c r="BF204" s="138">
        <f t="shared" si="35"/>
        <v>0</v>
      </c>
      <c r="BG204" s="138">
        <f t="shared" si="36"/>
        <v>0</v>
      </c>
      <c r="BH204" s="138">
        <f t="shared" si="37"/>
        <v>0</v>
      </c>
      <c r="BI204" s="138">
        <f t="shared" si="38"/>
        <v>0</v>
      </c>
      <c r="BJ204" s="18" t="s">
        <v>16</v>
      </c>
      <c r="BK204" s="138">
        <f t="shared" si="39"/>
        <v>0</v>
      </c>
      <c r="BL204" s="18" t="s">
        <v>132</v>
      </c>
      <c r="BM204" s="18" t="s">
        <v>6484</v>
      </c>
    </row>
    <row r="205" spans="2:65" s="1" customFormat="1" ht="38.25" customHeight="1">
      <c r="B205" s="133"/>
      <c r="C205" s="151" t="s">
        <v>462</v>
      </c>
      <c r="D205" s="151" t="s">
        <v>118</v>
      </c>
      <c r="E205" s="152" t="s">
        <v>6485</v>
      </c>
      <c r="F205" s="341" t="s">
        <v>6486</v>
      </c>
      <c r="G205" s="341"/>
      <c r="H205" s="341"/>
      <c r="I205" s="341"/>
      <c r="J205" s="153" t="s">
        <v>4575</v>
      </c>
      <c r="K205" s="154">
        <v>1</v>
      </c>
      <c r="L205" s="342"/>
      <c r="M205" s="342"/>
      <c r="N205" s="343">
        <f t="shared" si="30"/>
        <v>0</v>
      </c>
      <c r="O205" s="343"/>
      <c r="P205" s="343"/>
      <c r="Q205" s="343"/>
      <c r="R205" s="134"/>
      <c r="T205" s="135" t="s">
        <v>5</v>
      </c>
      <c r="U205" s="40" t="s">
        <v>36</v>
      </c>
      <c r="V205" s="147"/>
      <c r="W205" s="136">
        <f t="shared" si="31"/>
        <v>0</v>
      </c>
      <c r="X205" s="136">
        <v>0.0002521993</v>
      </c>
      <c r="Y205" s="136">
        <f t="shared" si="32"/>
        <v>0.0002521993</v>
      </c>
      <c r="Z205" s="136">
        <v>0</v>
      </c>
      <c r="AA205" s="137">
        <f t="shared" si="33"/>
        <v>0</v>
      </c>
      <c r="AR205" s="18" t="s">
        <v>132</v>
      </c>
      <c r="AT205" s="18" t="s">
        <v>118</v>
      </c>
      <c r="AU205" s="18" t="s">
        <v>93</v>
      </c>
      <c r="AY205" s="18" t="s">
        <v>117</v>
      </c>
      <c r="BE205" s="138">
        <f t="shared" si="34"/>
        <v>0</v>
      </c>
      <c r="BF205" s="138">
        <f t="shared" si="35"/>
        <v>0</v>
      </c>
      <c r="BG205" s="138">
        <f t="shared" si="36"/>
        <v>0</v>
      </c>
      <c r="BH205" s="138">
        <f t="shared" si="37"/>
        <v>0</v>
      </c>
      <c r="BI205" s="138">
        <f t="shared" si="38"/>
        <v>0</v>
      </c>
      <c r="BJ205" s="18" t="s">
        <v>16</v>
      </c>
      <c r="BK205" s="138">
        <f t="shared" si="39"/>
        <v>0</v>
      </c>
      <c r="BL205" s="18" t="s">
        <v>132</v>
      </c>
      <c r="BM205" s="18" t="s">
        <v>6487</v>
      </c>
    </row>
    <row r="206" spans="2:65" s="1" customFormat="1" ht="38.25" customHeight="1">
      <c r="B206" s="133"/>
      <c r="C206" s="151" t="s">
        <v>466</v>
      </c>
      <c r="D206" s="151" t="s">
        <v>118</v>
      </c>
      <c r="E206" s="152" t="s">
        <v>6488</v>
      </c>
      <c r="F206" s="341" t="s">
        <v>6489</v>
      </c>
      <c r="G206" s="341"/>
      <c r="H206" s="341"/>
      <c r="I206" s="341"/>
      <c r="J206" s="153" t="s">
        <v>4575</v>
      </c>
      <c r="K206" s="154">
        <v>1</v>
      </c>
      <c r="L206" s="342"/>
      <c r="M206" s="342"/>
      <c r="N206" s="343">
        <f t="shared" si="30"/>
        <v>0</v>
      </c>
      <c r="O206" s="343"/>
      <c r="P206" s="343"/>
      <c r="Q206" s="343"/>
      <c r="R206" s="134"/>
      <c r="T206" s="135" t="s">
        <v>5</v>
      </c>
      <c r="U206" s="40" t="s">
        <v>36</v>
      </c>
      <c r="V206" s="147"/>
      <c r="W206" s="136">
        <f t="shared" si="31"/>
        <v>0</v>
      </c>
      <c r="X206" s="136">
        <v>0.0002568451</v>
      </c>
      <c r="Y206" s="136">
        <f t="shared" si="32"/>
        <v>0.0002568451</v>
      </c>
      <c r="Z206" s="136">
        <v>0</v>
      </c>
      <c r="AA206" s="137">
        <f t="shared" si="33"/>
        <v>0</v>
      </c>
      <c r="AR206" s="18" t="s">
        <v>132</v>
      </c>
      <c r="AT206" s="18" t="s">
        <v>118</v>
      </c>
      <c r="AU206" s="18" t="s">
        <v>93</v>
      </c>
      <c r="AY206" s="18" t="s">
        <v>117</v>
      </c>
      <c r="BE206" s="138">
        <f t="shared" si="34"/>
        <v>0</v>
      </c>
      <c r="BF206" s="138">
        <f t="shared" si="35"/>
        <v>0</v>
      </c>
      <c r="BG206" s="138">
        <f t="shared" si="36"/>
        <v>0</v>
      </c>
      <c r="BH206" s="138">
        <f t="shared" si="37"/>
        <v>0</v>
      </c>
      <c r="BI206" s="138">
        <f t="shared" si="38"/>
        <v>0</v>
      </c>
      <c r="BJ206" s="18" t="s">
        <v>16</v>
      </c>
      <c r="BK206" s="138">
        <f t="shared" si="39"/>
        <v>0</v>
      </c>
      <c r="BL206" s="18" t="s">
        <v>132</v>
      </c>
      <c r="BM206" s="18" t="s">
        <v>6490</v>
      </c>
    </row>
    <row r="207" spans="2:65" s="1" customFormat="1" ht="38.25" customHeight="1">
      <c r="B207" s="133"/>
      <c r="C207" s="151" t="s">
        <v>470</v>
      </c>
      <c r="D207" s="151" t="s">
        <v>118</v>
      </c>
      <c r="E207" s="152" t="s">
        <v>6491</v>
      </c>
      <c r="F207" s="341" t="s">
        <v>6492</v>
      </c>
      <c r="G207" s="341"/>
      <c r="H207" s="341"/>
      <c r="I207" s="341"/>
      <c r="J207" s="153" t="s">
        <v>4575</v>
      </c>
      <c r="K207" s="154">
        <v>1</v>
      </c>
      <c r="L207" s="342"/>
      <c r="M207" s="342"/>
      <c r="N207" s="343">
        <f t="shared" si="30"/>
        <v>0</v>
      </c>
      <c r="O207" s="343"/>
      <c r="P207" s="343"/>
      <c r="Q207" s="343"/>
      <c r="R207" s="134"/>
      <c r="T207" s="135" t="s">
        <v>5</v>
      </c>
      <c r="U207" s="40" t="s">
        <v>36</v>
      </c>
      <c r="V207" s="147"/>
      <c r="W207" s="136">
        <f t="shared" si="31"/>
        <v>0</v>
      </c>
      <c r="X207" s="136">
        <v>0.0002495827</v>
      </c>
      <c r="Y207" s="136">
        <f t="shared" si="32"/>
        <v>0.0002495827</v>
      </c>
      <c r="Z207" s="136">
        <v>0</v>
      </c>
      <c r="AA207" s="137">
        <f t="shared" si="33"/>
        <v>0</v>
      </c>
      <c r="AR207" s="18" t="s">
        <v>132</v>
      </c>
      <c r="AT207" s="18" t="s">
        <v>118</v>
      </c>
      <c r="AU207" s="18" t="s">
        <v>93</v>
      </c>
      <c r="AY207" s="18" t="s">
        <v>117</v>
      </c>
      <c r="BE207" s="138">
        <f t="shared" si="34"/>
        <v>0</v>
      </c>
      <c r="BF207" s="138">
        <f t="shared" si="35"/>
        <v>0</v>
      </c>
      <c r="BG207" s="138">
        <f t="shared" si="36"/>
        <v>0</v>
      </c>
      <c r="BH207" s="138">
        <f t="shared" si="37"/>
        <v>0</v>
      </c>
      <c r="BI207" s="138">
        <f t="shared" si="38"/>
        <v>0</v>
      </c>
      <c r="BJ207" s="18" t="s">
        <v>16</v>
      </c>
      <c r="BK207" s="138">
        <f t="shared" si="39"/>
        <v>0</v>
      </c>
      <c r="BL207" s="18" t="s">
        <v>132</v>
      </c>
      <c r="BM207" s="18" t="s">
        <v>6493</v>
      </c>
    </row>
    <row r="208" spans="2:65" s="1" customFormat="1" ht="38.25" customHeight="1">
      <c r="B208" s="133"/>
      <c r="C208" s="151" t="s">
        <v>474</v>
      </c>
      <c r="D208" s="151" t="s">
        <v>118</v>
      </c>
      <c r="E208" s="152" t="s">
        <v>6494</v>
      </c>
      <c r="F208" s="341" t="s">
        <v>6495</v>
      </c>
      <c r="G208" s="341"/>
      <c r="H208" s="341"/>
      <c r="I208" s="341"/>
      <c r="J208" s="153" t="s">
        <v>4575</v>
      </c>
      <c r="K208" s="154">
        <v>1</v>
      </c>
      <c r="L208" s="342"/>
      <c r="M208" s="342"/>
      <c r="N208" s="343">
        <f t="shared" si="30"/>
        <v>0</v>
      </c>
      <c r="O208" s="343"/>
      <c r="P208" s="343"/>
      <c r="Q208" s="343"/>
      <c r="R208" s="134"/>
      <c r="T208" s="135" t="s">
        <v>5</v>
      </c>
      <c r="U208" s="40" t="s">
        <v>36</v>
      </c>
      <c r="V208" s="147"/>
      <c r="W208" s="136">
        <f t="shared" si="31"/>
        <v>0</v>
      </c>
      <c r="X208" s="136">
        <v>0.0002523773</v>
      </c>
      <c r="Y208" s="136">
        <f t="shared" si="32"/>
        <v>0.0002523773</v>
      </c>
      <c r="Z208" s="136">
        <v>0</v>
      </c>
      <c r="AA208" s="137">
        <f t="shared" si="33"/>
        <v>0</v>
      </c>
      <c r="AR208" s="18" t="s">
        <v>132</v>
      </c>
      <c r="AT208" s="18" t="s">
        <v>118</v>
      </c>
      <c r="AU208" s="18" t="s">
        <v>93</v>
      </c>
      <c r="AY208" s="18" t="s">
        <v>117</v>
      </c>
      <c r="BE208" s="138">
        <f t="shared" si="34"/>
        <v>0</v>
      </c>
      <c r="BF208" s="138">
        <f t="shared" si="35"/>
        <v>0</v>
      </c>
      <c r="BG208" s="138">
        <f t="shared" si="36"/>
        <v>0</v>
      </c>
      <c r="BH208" s="138">
        <f t="shared" si="37"/>
        <v>0</v>
      </c>
      <c r="BI208" s="138">
        <f t="shared" si="38"/>
        <v>0</v>
      </c>
      <c r="BJ208" s="18" t="s">
        <v>16</v>
      </c>
      <c r="BK208" s="138">
        <f t="shared" si="39"/>
        <v>0</v>
      </c>
      <c r="BL208" s="18" t="s">
        <v>132</v>
      </c>
      <c r="BM208" s="18" t="s">
        <v>6496</v>
      </c>
    </row>
    <row r="209" spans="2:65" s="1" customFormat="1" ht="38.25" customHeight="1">
      <c r="B209" s="133"/>
      <c r="C209" s="151" t="s">
        <v>478</v>
      </c>
      <c r="D209" s="151" t="s">
        <v>118</v>
      </c>
      <c r="E209" s="152" t="s">
        <v>6497</v>
      </c>
      <c r="F209" s="341" t="s">
        <v>6498</v>
      </c>
      <c r="G209" s="341"/>
      <c r="H209" s="341"/>
      <c r="I209" s="341"/>
      <c r="J209" s="153" t="s">
        <v>4575</v>
      </c>
      <c r="K209" s="154">
        <v>1</v>
      </c>
      <c r="L209" s="342"/>
      <c r="M209" s="342"/>
      <c r="N209" s="343">
        <f t="shared" si="30"/>
        <v>0</v>
      </c>
      <c r="O209" s="343"/>
      <c r="P209" s="343"/>
      <c r="Q209" s="343"/>
      <c r="R209" s="134"/>
      <c r="T209" s="135" t="s">
        <v>5</v>
      </c>
      <c r="U209" s="40" t="s">
        <v>36</v>
      </c>
      <c r="V209" s="147"/>
      <c r="W209" s="136">
        <f t="shared" si="31"/>
        <v>0</v>
      </c>
      <c r="X209" s="136">
        <v>0.0002569519</v>
      </c>
      <c r="Y209" s="136">
        <f t="shared" si="32"/>
        <v>0.0002569519</v>
      </c>
      <c r="Z209" s="136">
        <v>0</v>
      </c>
      <c r="AA209" s="137">
        <f t="shared" si="33"/>
        <v>0</v>
      </c>
      <c r="AR209" s="18" t="s">
        <v>132</v>
      </c>
      <c r="AT209" s="18" t="s">
        <v>118</v>
      </c>
      <c r="AU209" s="18" t="s">
        <v>93</v>
      </c>
      <c r="AY209" s="18" t="s">
        <v>117</v>
      </c>
      <c r="BE209" s="138">
        <f t="shared" si="34"/>
        <v>0</v>
      </c>
      <c r="BF209" s="138">
        <f t="shared" si="35"/>
        <v>0</v>
      </c>
      <c r="BG209" s="138">
        <f t="shared" si="36"/>
        <v>0</v>
      </c>
      <c r="BH209" s="138">
        <f t="shared" si="37"/>
        <v>0</v>
      </c>
      <c r="BI209" s="138">
        <f t="shared" si="38"/>
        <v>0</v>
      </c>
      <c r="BJ209" s="18" t="s">
        <v>16</v>
      </c>
      <c r="BK209" s="138">
        <f t="shared" si="39"/>
        <v>0</v>
      </c>
      <c r="BL209" s="18" t="s">
        <v>132</v>
      </c>
      <c r="BM209" s="18" t="s">
        <v>6499</v>
      </c>
    </row>
    <row r="210" spans="2:65" s="1" customFormat="1" ht="38.25" customHeight="1">
      <c r="B210" s="133"/>
      <c r="C210" s="151" t="s">
        <v>482</v>
      </c>
      <c r="D210" s="151" t="s">
        <v>118</v>
      </c>
      <c r="E210" s="152" t="s">
        <v>6500</v>
      </c>
      <c r="F210" s="341" t="s">
        <v>6501</v>
      </c>
      <c r="G210" s="341"/>
      <c r="H210" s="341"/>
      <c r="I210" s="341"/>
      <c r="J210" s="153" t="s">
        <v>4575</v>
      </c>
      <c r="K210" s="154">
        <v>1</v>
      </c>
      <c r="L210" s="342"/>
      <c r="M210" s="342"/>
      <c r="N210" s="343">
        <f t="shared" si="30"/>
        <v>0</v>
      </c>
      <c r="O210" s="343"/>
      <c r="P210" s="343"/>
      <c r="Q210" s="343"/>
      <c r="R210" s="134"/>
      <c r="T210" s="135" t="s">
        <v>5</v>
      </c>
      <c r="U210" s="40" t="s">
        <v>36</v>
      </c>
      <c r="V210" s="147"/>
      <c r="W210" s="136">
        <f t="shared" si="31"/>
        <v>0</v>
      </c>
      <c r="X210" s="136">
        <v>0.0002468593</v>
      </c>
      <c r="Y210" s="136">
        <f t="shared" si="32"/>
        <v>0.0002468593</v>
      </c>
      <c r="Z210" s="136">
        <v>0</v>
      </c>
      <c r="AA210" s="137">
        <f t="shared" si="33"/>
        <v>0</v>
      </c>
      <c r="AR210" s="18" t="s">
        <v>132</v>
      </c>
      <c r="AT210" s="18" t="s">
        <v>118</v>
      </c>
      <c r="AU210" s="18" t="s">
        <v>93</v>
      </c>
      <c r="AY210" s="18" t="s">
        <v>117</v>
      </c>
      <c r="BE210" s="138">
        <f t="shared" si="34"/>
        <v>0</v>
      </c>
      <c r="BF210" s="138">
        <f t="shared" si="35"/>
        <v>0</v>
      </c>
      <c r="BG210" s="138">
        <f t="shared" si="36"/>
        <v>0</v>
      </c>
      <c r="BH210" s="138">
        <f t="shared" si="37"/>
        <v>0</v>
      </c>
      <c r="BI210" s="138">
        <f t="shared" si="38"/>
        <v>0</v>
      </c>
      <c r="BJ210" s="18" t="s">
        <v>16</v>
      </c>
      <c r="BK210" s="138">
        <f t="shared" si="39"/>
        <v>0</v>
      </c>
      <c r="BL210" s="18" t="s">
        <v>132</v>
      </c>
      <c r="BM210" s="18" t="s">
        <v>6502</v>
      </c>
    </row>
    <row r="211" spans="2:65" s="1" customFormat="1" ht="38.25" customHeight="1">
      <c r="B211" s="133"/>
      <c r="C211" s="151" t="s">
        <v>486</v>
      </c>
      <c r="D211" s="151" t="s">
        <v>118</v>
      </c>
      <c r="E211" s="152" t="s">
        <v>6503</v>
      </c>
      <c r="F211" s="341" t="s">
        <v>6504</v>
      </c>
      <c r="G211" s="341"/>
      <c r="H211" s="341"/>
      <c r="I211" s="341"/>
      <c r="J211" s="153" t="s">
        <v>4575</v>
      </c>
      <c r="K211" s="154">
        <v>1</v>
      </c>
      <c r="L211" s="342"/>
      <c r="M211" s="342"/>
      <c r="N211" s="343">
        <f t="shared" si="30"/>
        <v>0</v>
      </c>
      <c r="O211" s="343"/>
      <c r="P211" s="343"/>
      <c r="Q211" s="343"/>
      <c r="R211" s="134"/>
      <c r="T211" s="135" t="s">
        <v>5</v>
      </c>
      <c r="U211" s="40" t="s">
        <v>36</v>
      </c>
      <c r="V211" s="147"/>
      <c r="W211" s="136">
        <f t="shared" si="31"/>
        <v>0</v>
      </c>
      <c r="X211" s="136">
        <v>0.0002540594</v>
      </c>
      <c r="Y211" s="136">
        <f t="shared" si="32"/>
        <v>0.0002540594</v>
      </c>
      <c r="Z211" s="136">
        <v>0</v>
      </c>
      <c r="AA211" s="137">
        <f t="shared" si="33"/>
        <v>0</v>
      </c>
      <c r="AR211" s="18" t="s">
        <v>132</v>
      </c>
      <c r="AT211" s="18" t="s">
        <v>118</v>
      </c>
      <c r="AU211" s="18" t="s">
        <v>93</v>
      </c>
      <c r="AY211" s="18" t="s">
        <v>117</v>
      </c>
      <c r="BE211" s="138">
        <f t="shared" si="34"/>
        <v>0</v>
      </c>
      <c r="BF211" s="138">
        <f t="shared" si="35"/>
        <v>0</v>
      </c>
      <c r="BG211" s="138">
        <f t="shared" si="36"/>
        <v>0</v>
      </c>
      <c r="BH211" s="138">
        <f t="shared" si="37"/>
        <v>0</v>
      </c>
      <c r="BI211" s="138">
        <f t="shared" si="38"/>
        <v>0</v>
      </c>
      <c r="BJ211" s="18" t="s">
        <v>16</v>
      </c>
      <c r="BK211" s="138">
        <f t="shared" si="39"/>
        <v>0</v>
      </c>
      <c r="BL211" s="18" t="s">
        <v>132</v>
      </c>
      <c r="BM211" s="18" t="s">
        <v>6505</v>
      </c>
    </row>
    <row r="212" spans="2:65" s="1" customFormat="1" ht="38.25" customHeight="1">
      <c r="B212" s="133"/>
      <c r="C212" s="151" t="s">
        <v>490</v>
      </c>
      <c r="D212" s="151" t="s">
        <v>118</v>
      </c>
      <c r="E212" s="152" t="s">
        <v>6506</v>
      </c>
      <c r="F212" s="341" t="s">
        <v>6507</v>
      </c>
      <c r="G212" s="341"/>
      <c r="H212" s="341"/>
      <c r="I212" s="341"/>
      <c r="J212" s="153" t="s">
        <v>4575</v>
      </c>
      <c r="K212" s="154">
        <v>1</v>
      </c>
      <c r="L212" s="342"/>
      <c r="M212" s="342"/>
      <c r="N212" s="343">
        <f t="shared" si="30"/>
        <v>0</v>
      </c>
      <c r="O212" s="343"/>
      <c r="P212" s="343"/>
      <c r="Q212" s="343"/>
      <c r="R212" s="134"/>
      <c r="T212" s="135" t="s">
        <v>5</v>
      </c>
      <c r="U212" s="40" t="s">
        <v>36</v>
      </c>
      <c r="V212" s="147"/>
      <c r="W212" s="136">
        <f t="shared" si="31"/>
        <v>0</v>
      </c>
      <c r="X212" s="136">
        <v>0.0002587052</v>
      </c>
      <c r="Y212" s="136">
        <f t="shared" si="32"/>
        <v>0.0002587052</v>
      </c>
      <c r="Z212" s="136">
        <v>0</v>
      </c>
      <c r="AA212" s="137">
        <f t="shared" si="33"/>
        <v>0</v>
      </c>
      <c r="AR212" s="18" t="s">
        <v>132</v>
      </c>
      <c r="AT212" s="18" t="s">
        <v>118</v>
      </c>
      <c r="AU212" s="18" t="s">
        <v>93</v>
      </c>
      <c r="AY212" s="18" t="s">
        <v>117</v>
      </c>
      <c r="BE212" s="138">
        <f t="shared" si="34"/>
        <v>0</v>
      </c>
      <c r="BF212" s="138">
        <f t="shared" si="35"/>
        <v>0</v>
      </c>
      <c r="BG212" s="138">
        <f t="shared" si="36"/>
        <v>0</v>
      </c>
      <c r="BH212" s="138">
        <f t="shared" si="37"/>
        <v>0</v>
      </c>
      <c r="BI212" s="138">
        <f t="shared" si="38"/>
        <v>0</v>
      </c>
      <c r="BJ212" s="18" t="s">
        <v>16</v>
      </c>
      <c r="BK212" s="138">
        <f t="shared" si="39"/>
        <v>0</v>
      </c>
      <c r="BL212" s="18" t="s">
        <v>132</v>
      </c>
      <c r="BM212" s="18" t="s">
        <v>6508</v>
      </c>
    </row>
    <row r="213" spans="2:65" s="1" customFormat="1" ht="38.25" customHeight="1">
      <c r="B213" s="133"/>
      <c r="C213" s="151" t="s">
        <v>494</v>
      </c>
      <c r="D213" s="151" t="s">
        <v>118</v>
      </c>
      <c r="E213" s="152" t="s">
        <v>6509</v>
      </c>
      <c r="F213" s="341" t="s">
        <v>6510</v>
      </c>
      <c r="G213" s="341"/>
      <c r="H213" s="341"/>
      <c r="I213" s="341"/>
      <c r="J213" s="153" t="s">
        <v>4575</v>
      </c>
      <c r="K213" s="154">
        <v>1</v>
      </c>
      <c r="L213" s="342"/>
      <c r="M213" s="342"/>
      <c r="N213" s="343">
        <f t="shared" si="30"/>
        <v>0</v>
      </c>
      <c r="O213" s="343"/>
      <c r="P213" s="343"/>
      <c r="Q213" s="343"/>
      <c r="R213" s="134"/>
      <c r="T213" s="135" t="s">
        <v>5</v>
      </c>
      <c r="U213" s="40" t="s">
        <v>36</v>
      </c>
      <c r="V213" s="147"/>
      <c r="W213" s="136">
        <f t="shared" si="31"/>
        <v>0</v>
      </c>
      <c r="X213" s="136">
        <v>0.0002530448</v>
      </c>
      <c r="Y213" s="136">
        <f t="shared" si="32"/>
        <v>0.0002530448</v>
      </c>
      <c r="Z213" s="136">
        <v>0</v>
      </c>
      <c r="AA213" s="137">
        <f t="shared" si="33"/>
        <v>0</v>
      </c>
      <c r="AR213" s="18" t="s">
        <v>132</v>
      </c>
      <c r="AT213" s="18" t="s">
        <v>118</v>
      </c>
      <c r="AU213" s="18" t="s">
        <v>93</v>
      </c>
      <c r="AY213" s="18" t="s">
        <v>117</v>
      </c>
      <c r="BE213" s="138">
        <f t="shared" si="34"/>
        <v>0</v>
      </c>
      <c r="BF213" s="138">
        <f t="shared" si="35"/>
        <v>0</v>
      </c>
      <c r="BG213" s="138">
        <f t="shared" si="36"/>
        <v>0</v>
      </c>
      <c r="BH213" s="138">
        <f t="shared" si="37"/>
        <v>0</v>
      </c>
      <c r="BI213" s="138">
        <f t="shared" si="38"/>
        <v>0</v>
      </c>
      <c r="BJ213" s="18" t="s">
        <v>16</v>
      </c>
      <c r="BK213" s="138">
        <f t="shared" si="39"/>
        <v>0</v>
      </c>
      <c r="BL213" s="18" t="s">
        <v>132</v>
      </c>
      <c r="BM213" s="18" t="s">
        <v>6511</v>
      </c>
    </row>
    <row r="214" spans="2:65" s="1" customFormat="1" ht="38.25" customHeight="1">
      <c r="B214" s="133"/>
      <c r="C214" s="151" t="s">
        <v>498</v>
      </c>
      <c r="D214" s="151" t="s">
        <v>118</v>
      </c>
      <c r="E214" s="152" t="s">
        <v>6512</v>
      </c>
      <c r="F214" s="341" t="s">
        <v>6513</v>
      </c>
      <c r="G214" s="341"/>
      <c r="H214" s="341"/>
      <c r="I214" s="341"/>
      <c r="J214" s="153" t="s">
        <v>4575</v>
      </c>
      <c r="K214" s="154">
        <v>1</v>
      </c>
      <c r="L214" s="342"/>
      <c r="M214" s="342"/>
      <c r="N214" s="343">
        <f t="shared" si="30"/>
        <v>0</v>
      </c>
      <c r="O214" s="343"/>
      <c r="P214" s="343"/>
      <c r="Q214" s="343"/>
      <c r="R214" s="134"/>
      <c r="T214" s="135" t="s">
        <v>5</v>
      </c>
      <c r="U214" s="40" t="s">
        <v>36</v>
      </c>
      <c r="V214" s="147"/>
      <c r="W214" s="136">
        <f t="shared" si="31"/>
        <v>0</v>
      </c>
      <c r="X214" s="136">
        <v>0.0002519145</v>
      </c>
      <c r="Y214" s="136">
        <f t="shared" si="32"/>
        <v>0.0002519145</v>
      </c>
      <c r="Z214" s="136">
        <v>0</v>
      </c>
      <c r="AA214" s="137">
        <f t="shared" si="33"/>
        <v>0</v>
      </c>
      <c r="AR214" s="18" t="s">
        <v>132</v>
      </c>
      <c r="AT214" s="18" t="s">
        <v>118</v>
      </c>
      <c r="AU214" s="18" t="s">
        <v>93</v>
      </c>
      <c r="AY214" s="18" t="s">
        <v>117</v>
      </c>
      <c r="BE214" s="138">
        <f t="shared" si="34"/>
        <v>0</v>
      </c>
      <c r="BF214" s="138">
        <f t="shared" si="35"/>
        <v>0</v>
      </c>
      <c r="BG214" s="138">
        <f t="shared" si="36"/>
        <v>0</v>
      </c>
      <c r="BH214" s="138">
        <f t="shared" si="37"/>
        <v>0</v>
      </c>
      <c r="BI214" s="138">
        <f t="shared" si="38"/>
        <v>0</v>
      </c>
      <c r="BJ214" s="18" t="s">
        <v>16</v>
      </c>
      <c r="BK214" s="138">
        <f t="shared" si="39"/>
        <v>0</v>
      </c>
      <c r="BL214" s="18" t="s">
        <v>132</v>
      </c>
      <c r="BM214" s="18" t="s">
        <v>6514</v>
      </c>
    </row>
    <row r="215" spans="2:65" s="1" customFormat="1" ht="38.25" customHeight="1">
      <c r="B215" s="133"/>
      <c r="C215" s="151" t="s">
        <v>502</v>
      </c>
      <c r="D215" s="151" t="s">
        <v>118</v>
      </c>
      <c r="E215" s="152" t="s">
        <v>6515</v>
      </c>
      <c r="F215" s="341" t="s">
        <v>6516</v>
      </c>
      <c r="G215" s="341"/>
      <c r="H215" s="341"/>
      <c r="I215" s="341"/>
      <c r="J215" s="153" t="s">
        <v>4575</v>
      </c>
      <c r="K215" s="154">
        <v>1</v>
      </c>
      <c r="L215" s="342"/>
      <c r="M215" s="342"/>
      <c r="N215" s="343">
        <f t="shared" si="30"/>
        <v>0</v>
      </c>
      <c r="O215" s="343"/>
      <c r="P215" s="343"/>
      <c r="Q215" s="343"/>
      <c r="R215" s="134"/>
      <c r="T215" s="135" t="s">
        <v>5</v>
      </c>
      <c r="U215" s="40" t="s">
        <v>36</v>
      </c>
      <c r="V215" s="147"/>
      <c r="W215" s="136">
        <f t="shared" si="31"/>
        <v>0</v>
      </c>
      <c r="X215" s="136">
        <v>0.0002605742</v>
      </c>
      <c r="Y215" s="136">
        <f t="shared" si="32"/>
        <v>0.0002605742</v>
      </c>
      <c r="Z215" s="136">
        <v>0</v>
      </c>
      <c r="AA215" s="137">
        <f t="shared" si="33"/>
        <v>0</v>
      </c>
      <c r="AR215" s="18" t="s">
        <v>132</v>
      </c>
      <c r="AT215" s="18" t="s">
        <v>118</v>
      </c>
      <c r="AU215" s="18" t="s">
        <v>93</v>
      </c>
      <c r="AY215" s="18" t="s">
        <v>117</v>
      </c>
      <c r="BE215" s="138">
        <f t="shared" si="34"/>
        <v>0</v>
      </c>
      <c r="BF215" s="138">
        <f t="shared" si="35"/>
        <v>0</v>
      </c>
      <c r="BG215" s="138">
        <f t="shared" si="36"/>
        <v>0</v>
      </c>
      <c r="BH215" s="138">
        <f t="shared" si="37"/>
        <v>0</v>
      </c>
      <c r="BI215" s="138">
        <f t="shared" si="38"/>
        <v>0</v>
      </c>
      <c r="BJ215" s="18" t="s">
        <v>16</v>
      </c>
      <c r="BK215" s="138">
        <f t="shared" si="39"/>
        <v>0</v>
      </c>
      <c r="BL215" s="18" t="s">
        <v>132</v>
      </c>
      <c r="BM215" s="18" t="s">
        <v>6517</v>
      </c>
    </row>
    <row r="216" spans="2:65" s="1" customFormat="1" ht="25.5" customHeight="1">
      <c r="B216" s="133"/>
      <c r="C216" s="151" t="s">
        <v>506</v>
      </c>
      <c r="D216" s="151" t="s">
        <v>118</v>
      </c>
      <c r="E216" s="152" t="s">
        <v>6518</v>
      </c>
      <c r="F216" s="341" t="s">
        <v>6519</v>
      </c>
      <c r="G216" s="341"/>
      <c r="H216" s="341"/>
      <c r="I216" s="341"/>
      <c r="J216" s="153" t="s">
        <v>142</v>
      </c>
      <c r="K216" s="154">
        <v>1</v>
      </c>
      <c r="L216" s="342"/>
      <c r="M216" s="342"/>
      <c r="N216" s="343">
        <f t="shared" si="30"/>
        <v>0</v>
      </c>
      <c r="O216" s="343"/>
      <c r="P216" s="343"/>
      <c r="Q216" s="343"/>
      <c r="R216" s="134"/>
      <c r="T216" s="135" t="s">
        <v>5</v>
      </c>
      <c r="U216" s="40" t="s">
        <v>36</v>
      </c>
      <c r="V216" s="147"/>
      <c r="W216" s="136">
        <f t="shared" si="31"/>
        <v>0</v>
      </c>
      <c r="X216" s="136">
        <v>0.0002506863</v>
      </c>
      <c r="Y216" s="136">
        <f t="shared" si="32"/>
        <v>0.0002506863</v>
      </c>
      <c r="Z216" s="136">
        <v>0</v>
      </c>
      <c r="AA216" s="137">
        <f t="shared" si="33"/>
        <v>0</v>
      </c>
      <c r="AR216" s="18" t="s">
        <v>132</v>
      </c>
      <c r="AT216" s="18" t="s">
        <v>118</v>
      </c>
      <c r="AU216" s="18" t="s">
        <v>93</v>
      </c>
      <c r="AY216" s="18" t="s">
        <v>117</v>
      </c>
      <c r="BE216" s="138">
        <f t="shared" si="34"/>
        <v>0</v>
      </c>
      <c r="BF216" s="138">
        <f t="shared" si="35"/>
        <v>0</v>
      </c>
      <c r="BG216" s="138">
        <f t="shared" si="36"/>
        <v>0</v>
      </c>
      <c r="BH216" s="138">
        <f t="shared" si="37"/>
        <v>0</v>
      </c>
      <c r="BI216" s="138">
        <f t="shared" si="38"/>
        <v>0</v>
      </c>
      <c r="BJ216" s="18" t="s">
        <v>16</v>
      </c>
      <c r="BK216" s="138">
        <f t="shared" si="39"/>
        <v>0</v>
      </c>
      <c r="BL216" s="18" t="s">
        <v>132</v>
      </c>
      <c r="BM216" s="18" t="s">
        <v>6520</v>
      </c>
    </row>
    <row r="217" spans="2:65" s="1" customFormat="1" ht="38.25" customHeight="1">
      <c r="B217" s="133"/>
      <c r="C217" s="151" t="s">
        <v>510</v>
      </c>
      <c r="D217" s="151" t="s">
        <v>118</v>
      </c>
      <c r="E217" s="152" t="s">
        <v>6521</v>
      </c>
      <c r="F217" s="341" t="s">
        <v>6522</v>
      </c>
      <c r="G217" s="341"/>
      <c r="H217" s="341"/>
      <c r="I217" s="341"/>
      <c r="J217" s="153" t="s">
        <v>142</v>
      </c>
      <c r="K217" s="154">
        <v>1</v>
      </c>
      <c r="L217" s="342"/>
      <c r="M217" s="342"/>
      <c r="N217" s="343">
        <f t="shared" si="30"/>
        <v>0</v>
      </c>
      <c r="O217" s="343"/>
      <c r="P217" s="343"/>
      <c r="Q217" s="343"/>
      <c r="R217" s="134"/>
      <c r="T217" s="135" t="s">
        <v>5</v>
      </c>
      <c r="U217" s="40" t="s">
        <v>36</v>
      </c>
      <c r="V217" s="147"/>
      <c r="W217" s="136">
        <f t="shared" si="31"/>
        <v>0</v>
      </c>
      <c r="X217" s="136">
        <v>0.0002492712</v>
      </c>
      <c r="Y217" s="136">
        <f t="shared" si="32"/>
        <v>0.0002492712</v>
      </c>
      <c r="Z217" s="136">
        <v>0</v>
      </c>
      <c r="AA217" s="137">
        <f t="shared" si="33"/>
        <v>0</v>
      </c>
      <c r="AR217" s="18" t="s">
        <v>132</v>
      </c>
      <c r="AT217" s="18" t="s">
        <v>118</v>
      </c>
      <c r="AU217" s="18" t="s">
        <v>93</v>
      </c>
      <c r="AY217" s="18" t="s">
        <v>117</v>
      </c>
      <c r="BE217" s="138">
        <f t="shared" si="34"/>
        <v>0</v>
      </c>
      <c r="BF217" s="138">
        <f t="shared" si="35"/>
        <v>0</v>
      </c>
      <c r="BG217" s="138">
        <f t="shared" si="36"/>
        <v>0</v>
      </c>
      <c r="BH217" s="138">
        <f t="shared" si="37"/>
        <v>0</v>
      </c>
      <c r="BI217" s="138">
        <f t="shared" si="38"/>
        <v>0</v>
      </c>
      <c r="BJ217" s="18" t="s">
        <v>16</v>
      </c>
      <c r="BK217" s="138">
        <f t="shared" si="39"/>
        <v>0</v>
      </c>
      <c r="BL217" s="18" t="s">
        <v>132</v>
      </c>
      <c r="BM217" s="18" t="s">
        <v>6523</v>
      </c>
    </row>
    <row r="218" spans="2:65" s="1" customFormat="1" ht="25.5" customHeight="1">
      <c r="B218" s="133"/>
      <c r="C218" s="151" t="s">
        <v>514</v>
      </c>
      <c r="D218" s="151" t="s">
        <v>118</v>
      </c>
      <c r="E218" s="152" t="s">
        <v>6524</v>
      </c>
      <c r="F218" s="341" t="s">
        <v>6525</v>
      </c>
      <c r="G218" s="341"/>
      <c r="H218" s="341"/>
      <c r="I218" s="341"/>
      <c r="J218" s="153" t="s">
        <v>142</v>
      </c>
      <c r="K218" s="154">
        <v>1</v>
      </c>
      <c r="L218" s="342"/>
      <c r="M218" s="342"/>
      <c r="N218" s="343">
        <f t="shared" si="30"/>
        <v>0</v>
      </c>
      <c r="O218" s="343"/>
      <c r="P218" s="343"/>
      <c r="Q218" s="343"/>
      <c r="R218" s="134"/>
      <c r="T218" s="135" t="s">
        <v>5</v>
      </c>
      <c r="U218" s="40" t="s">
        <v>36</v>
      </c>
      <c r="V218" s="147"/>
      <c r="W218" s="136">
        <f t="shared" si="31"/>
        <v>0</v>
      </c>
      <c r="X218" s="136">
        <v>0.0002570142</v>
      </c>
      <c r="Y218" s="136">
        <f t="shared" si="32"/>
        <v>0.0002570142</v>
      </c>
      <c r="Z218" s="136">
        <v>0</v>
      </c>
      <c r="AA218" s="137">
        <f t="shared" si="33"/>
        <v>0</v>
      </c>
      <c r="AR218" s="18" t="s">
        <v>132</v>
      </c>
      <c r="AT218" s="18" t="s">
        <v>118</v>
      </c>
      <c r="AU218" s="18" t="s">
        <v>93</v>
      </c>
      <c r="AY218" s="18" t="s">
        <v>117</v>
      </c>
      <c r="BE218" s="138">
        <f t="shared" si="34"/>
        <v>0</v>
      </c>
      <c r="BF218" s="138">
        <f t="shared" si="35"/>
        <v>0</v>
      </c>
      <c r="BG218" s="138">
        <f t="shared" si="36"/>
        <v>0</v>
      </c>
      <c r="BH218" s="138">
        <f t="shared" si="37"/>
        <v>0</v>
      </c>
      <c r="BI218" s="138">
        <f t="shared" si="38"/>
        <v>0</v>
      </c>
      <c r="BJ218" s="18" t="s">
        <v>16</v>
      </c>
      <c r="BK218" s="138">
        <f t="shared" si="39"/>
        <v>0</v>
      </c>
      <c r="BL218" s="18" t="s">
        <v>132</v>
      </c>
      <c r="BM218" s="18" t="s">
        <v>6526</v>
      </c>
    </row>
    <row r="219" spans="2:65" s="1" customFormat="1" ht="38.25" customHeight="1">
      <c r="B219" s="133"/>
      <c r="C219" s="151" t="s">
        <v>518</v>
      </c>
      <c r="D219" s="151" t="s">
        <v>118</v>
      </c>
      <c r="E219" s="152" t="s">
        <v>6527</v>
      </c>
      <c r="F219" s="341" t="s">
        <v>6528</v>
      </c>
      <c r="G219" s="341"/>
      <c r="H219" s="341"/>
      <c r="I219" s="341"/>
      <c r="J219" s="153" t="s">
        <v>142</v>
      </c>
      <c r="K219" s="154">
        <v>1</v>
      </c>
      <c r="L219" s="342"/>
      <c r="M219" s="342"/>
      <c r="N219" s="343">
        <f t="shared" si="30"/>
        <v>0</v>
      </c>
      <c r="O219" s="343"/>
      <c r="P219" s="343"/>
      <c r="Q219" s="343"/>
      <c r="R219" s="134"/>
      <c r="T219" s="135" t="s">
        <v>5</v>
      </c>
      <c r="U219" s="40" t="s">
        <v>36</v>
      </c>
      <c r="V219" s="147"/>
      <c r="W219" s="136">
        <f t="shared" si="31"/>
        <v>0</v>
      </c>
      <c r="X219" s="136">
        <v>0.0002542463</v>
      </c>
      <c r="Y219" s="136">
        <f t="shared" si="32"/>
        <v>0.0002542463</v>
      </c>
      <c r="Z219" s="136">
        <v>0</v>
      </c>
      <c r="AA219" s="137">
        <f t="shared" si="33"/>
        <v>0</v>
      </c>
      <c r="AR219" s="18" t="s">
        <v>132</v>
      </c>
      <c r="AT219" s="18" t="s">
        <v>118</v>
      </c>
      <c r="AU219" s="18" t="s">
        <v>93</v>
      </c>
      <c r="AY219" s="18" t="s">
        <v>117</v>
      </c>
      <c r="BE219" s="138">
        <f t="shared" si="34"/>
        <v>0</v>
      </c>
      <c r="BF219" s="138">
        <f t="shared" si="35"/>
        <v>0</v>
      </c>
      <c r="BG219" s="138">
        <f t="shared" si="36"/>
        <v>0</v>
      </c>
      <c r="BH219" s="138">
        <f t="shared" si="37"/>
        <v>0</v>
      </c>
      <c r="BI219" s="138">
        <f t="shared" si="38"/>
        <v>0</v>
      </c>
      <c r="BJ219" s="18" t="s">
        <v>16</v>
      </c>
      <c r="BK219" s="138">
        <f t="shared" si="39"/>
        <v>0</v>
      </c>
      <c r="BL219" s="18" t="s">
        <v>132</v>
      </c>
      <c r="BM219" s="18" t="s">
        <v>6529</v>
      </c>
    </row>
    <row r="220" spans="2:65" s="1" customFormat="1" ht="38.25" customHeight="1">
      <c r="B220" s="133"/>
      <c r="C220" s="151" t="s">
        <v>522</v>
      </c>
      <c r="D220" s="151" t="s">
        <v>118</v>
      </c>
      <c r="E220" s="152" t="s">
        <v>6530</v>
      </c>
      <c r="F220" s="341" t="s">
        <v>6531</v>
      </c>
      <c r="G220" s="341"/>
      <c r="H220" s="341"/>
      <c r="I220" s="341"/>
      <c r="J220" s="153" t="s">
        <v>142</v>
      </c>
      <c r="K220" s="154">
        <v>1</v>
      </c>
      <c r="L220" s="342"/>
      <c r="M220" s="342"/>
      <c r="N220" s="343">
        <f t="shared" si="30"/>
        <v>0</v>
      </c>
      <c r="O220" s="343"/>
      <c r="P220" s="343"/>
      <c r="Q220" s="343"/>
      <c r="R220" s="134"/>
      <c r="T220" s="135" t="s">
        <v>5</v>
      </c>
      <c r="U220" s="40" t="s">
        <v>36</v>
      </c>
      <c r="V220" s="147"/>
      <c r="W220" s="136">
        <f t="shared" si="31"/>
        <v>0</v>
      </c>
      <c r="X220" s="136">
        <v>0.0002537568</v>
      </c>
      <c r="Y220" s="136">
        <f t="shared" si="32"/>
        <v>0.0002537568</v>
      </c>
      <c r="Z220" s="136">
        <v>0</v>
      </c>
      <c r="AA220" s="137">
        <f t="shared" si="33"/>
        <v>0</v>
      </c>
      <c r="AR220" s="18" t="s">
        <v>132</v>
      </c>
      <c r="AT220" s="18" t="s">
        <v>118</v>
      </c>
      <c r="AU220" s="18" t="s">
        <v>93</v>
      </c>
      <c r="AY220" s="18" t="s">
        <v>117</v>
      </c>
      <c r="BE220" s="138">
        <f t="shared" si="34"/>
        <v>0</v>
      </c>
      <c r="BF220" s="138">
        <f t="shared" si="35"/>
        <v>0</v>
      </c>
      <c r="BG220" s="138">
        <f t="shared" si="36"/>
        <v>0</v>
      </c>
      <c r="BH220" s="138">
        <f t="shared" si="37"/>
        <v>0</v>
      </c>
      <c r="BI220" s="138">
        <f t="shared" si="38"/>
        <v>0</v>
      </c>
      <c r="BJ220" s="18" t="s">
        <v>16</v>
      </c>
      <c r="BK220" s="138">
        <f t="shared" si="39"/>
        <v>0</v>
      </c>
      <c r="BL220" s="18" t="s">
        <v>132</v>
      </c>
      <c r="BM220" s="18" t="s">
        <v>6532</v>
      </c>
    </row>
    <row r="221" spans="2:65" s="1" customFormat="1" ht="25.5" customHeight="1">
      <c r="B221" s="133"/>
      <c r="C221" s="151" t="s">
        <v>526</v>
      </c>
      <c r="D221" s="151" t="s">
        <v>118</v>
      </c>
      <c r="E221" s="152" t="s">
        <v>6533</v>
      </c>
      <c r="F221" s="341" t="s">
        <v>6534</v>
      </c>
      <c r="G221" s="341"/>
      <c r="H221" s="341"/>
      <c r="I221" s="341"/>
      <c r="J221" s="153" t="s">
        <v>142</v>
      </c>
      <c r="K221" s="154">
        <v>1</v>
      </c>
      <c r="L221" s="342"/>
      <c r="M221" s="342"/>
      <c r="N221" s="343">
        <f t="shared" si="30"/>
        <v>0</v>
      </c>
      <c r="O221" s="343"/>
      <c r="P221" s="343"/>
      <c r="Q221" s="343"/>
      <c r="R221" s="134"/>
      <c r="T221" s="135" t="s">
        <v>5</v>
      </c>
      <c r="U221" s="40" t="s">
        <v>36</v>
      </c>
      <c r="V221" s="147"/>
      <c r="W221" s="136">
        <f t="shared" si="31"/>
        <v>0</v>
      </c>
      <c r="X221" s="136">
        <v>0.0002547269</v>
      </c>
      <c r="Y221" s="136">
        <f t="shared" si="32"/>
        <v>0.0002547269</v>
      </c>
      <c r="Z221" s="136">
        <v>0</v>
      </c>
      <c r="AA221" s="137">
        <f t="shared" si="33"/>
        <v>0</v>
      </c>
      <c r="AR221" s="18" t="s">
        <v>132</v>
      </c>
      <c r="AT221" s="18" t="s">
        <v>118</v>
      </c>
      <c r="AU221" s="18" t="s">
        <v>93</v>
      </c>
      <c r="AY221" s="18" t="s">
        <v>117</v>
      </c>
      <c r="BE221" s="138">
        <f t="shared" si="34"/>
        <v>0</v>
      </c>
      <c r="BF221" s="138">
        <f t="shared" si="35"/>
        <v>0</v>
      </c>
      <c r="BG221" s="138">
        <f t="shared" si="36"/>
        <v>0</v>
      </c>
      <c r="BH221" s="138">
        <f t="shared" si="37"/>
        <v>0</v>
      </c>
      <c r="BI221" s="138">
        <f t="shared" si="38"/>
        <v>0</v>
      </c>
      <c r="BJ221" s="18" t="s">
        <v>16</v>
      </c>
      <c r="BK221" s="138">
        <f t="shared" si="39"/>
        <v>0</v>
      </c>
      <c r="BL221" s="18" t="s">
        <v>132</v>
      </c>
      <c r="BM221" s="18" t="s">
        <v>6535</v>
      </c>
    </row>
    <row r="222" spans="2:65" s="1" customFormat="1" ht="25.5" customHeight="1">
      <c r="B222" s="133"/>
      <c r="C222" s="151" t="s">
        <v>530</v>
      </c>
      <c r="D222" s="151" t="s">
        <v>118</v>
      </c>
      <c r="E222" s="152" t="s">
        <v>6536</v>
      </c>
      <c r="F222" s="341" t="s">
        <v>6537</v>
      </c>
      <c r="G222" s="341"/>
      <c r="H222" s="341"/>
      <c r="I222" s="341"/>
      <c r="J222" s="153" t="s">
        <v>142</v>
      </c>
      <c r="K222" s="154">
        <v>1</v>
      </c>
      <c r="L222" s="342"/>
      <c r="M222" s="342"/>
      <c r="N222" s="343">
        <f t="shared" si="30"/>
        <v>0</v>
      </c>
      <c r="O222" s="343"/>
      <c r="P222" s="343"/>
      <c r="Q222" s="343"/>
      <c r="R222" s="134"/>
      <c r="T222" s="135" t="s">
        <v>5</v>
      </c>
      <c r="U222" s="40" t="s">
        <v>36</v>
      </c>
      <c r="V222" s="147"/>
      <c r="W222" s="136">
        <f t="shared" si="31"/>
        <v>0</v>
      </c>
      <c r="X222" s="136">
        <v>0.0002495827</v>
      </c>
      <c r="Y222" s="136">
        <f t="shared" si="32"/>
        <v>0.0002495827</v>
      </c>
      <c r="Z222" s="136">
        <v>0</v>
      </c>
      <c r="AA222" s="137">
        <f t="shared" si="33"/>
        <v>0</v>
      </c>
      <c r="AR222" s="18" t="s">
        <v>132</v>
      </c>
      <c r="AT222" s="18" t="s">
        <v>118</v>
      </c>
      <c r="AU222" s="18" t="s">
        <v>93</v>
      </c>
      <c r="AY222" s="18" t="s">
        <v>117</v>
      </c>
      <c r="BE222" s="138">
        <f t="shared" si="34"/>
        <v>0</v>
      </c>
      <c r="BF222" s="138">
        <f t="shared" si="35"/>
        <v>0</v>
      </c>
      <c r="BG222" s="138">
        <f t="shared" si="36"/>
        <v>0</v>
      </c>
      <c r="BH222" s="138">
        <f t="shared" si="37"/>
        <v>0</v>
      </c>
      <c r="BI222" s="138">
        <f t="shared" si="38"/>
        <v>0</v>
      </c>
      <c r="BJ222" s="18" t="s">
        <v>16</v>
      </c>
      <c r="BK222" s="138">
        <f t="shared" si="39"/>
        <v>0</v>
      </c>
      <c r="BL222" s="18" t="s">
        <v>132</v>
      </c>
      <c r="BM222" s="18" t="s">
        <v>6538</v>
      </c>
    </row>
    <row r="223" spans="2:65" s="1" customFormat="1" ht="25.5" customHeight="1">
      <c r="B223" s="133"/>
      <c r="C223" s="151" t="s">
        <v>534</v>
      </c>
      <c r="D223" s="151" t="s">
        <v>118</v>
      </c>
      <c r="E223" s="152" t="s">
        <v>6539</v>
      </c>
      <c r="F223" s="341" t="s">
        <v>6540</v>
      </c>
      <c r="G223" s="341"/>
      <c r="H223" s="341"/>
      <c r="I223" s="341"/>
      <c r="J223" s="153" t="s">
        <v>142</v>
      </c>
      <c r="K223" s="154">
        <v>1</v>
      </c>
      <c r="L223" s="342"/>
      <c r="M223" s="342"/>
      <c r="N223" s="343">
        <f t="shared" si="30"/>
        <v>0</v>
      </c>
      <c r="O223" s="343"/>
      <c r="P223" s="343"/>
      <c r="Q223" s="343"/>
      <c r="R223" s="134"/>
      <c r="T223" s="135" t="s">
        <v>5</v>
      </c>
      <c r="U223" s="40" t="s">
        <v>36</v>
      </c>
      <c r="V223" s="147"/>
      <c r="W223" s="136">
        <f t="shared" si="31"/>
        <v>0</v>
      </c>
      <c r="X223" s="136">
        <v>0.0002468593</v>
      </c>
      <c r="Y223" s="136">
        <f t="shared" si="32"/>
        <v>0.0002468593</v>
      </c>
      <c r="Z223" s="136">
        <v>0</v>
      </c>
      <c r="AA223" s="137">
        <f t="shared" si="33"/>
        <v>0</v>
      </c>
      <c r="AR223" s="18" t="s">
        <v>132</v>
      </c>
      <c r="AT223" s="18" t="s">
        <v>118</v>
      </c>
      <c r="AU223" s="18" t="s">
        <v>93</v>
      </c>
      <c r="AY223" s="18" t="s">
        <v>117</v>
      </c>
      <c r="BE223" s="138">
        <f t="shared" si="34"/>
        <v>0</v>
      </c>
      <c r="BF223" s="138">
        <f t="shared" si="35"/>
        <v>0</v>
      </c>
      <c r="BG223" s="138">
        <f t="shared" si="36"/>
        <v>0</v>
      </c>
      <c r="BH223" s="138">
        <f t="shared" si="37"/>
        <v>0</v>
      </c>
      <c r="BI223" s="138">
        <f t="shared" si="38"/>
        <v>0</v>
      </c>
      <c r="BJ223" s="18" t="s">
        <v>16</v>
      </c>
      <c r="BK223" s="138">
        <f t="shared" si="39"/>
        <v>0</v>
      </c>
      <c r="BL223" s="18" t="s">
        <v>132</v>
      </c>
      <c r="BM223" s="18" t="s">
        <v>6541</v>
      </c>
    </row>
    <row r="224" spans="2:65" s="1" customFormat="1" ht="25.5" customHeight="1">
      <c r="B224" s="133"/>
      <c r="C224" s="151" t="s">
        <v>538</v>
      </c>
      <c r="D224" s="151" t="s">
        <v>118</v>
      </c>
      <c r="E224" s="152" t="s">
        <v>6542</v>
      </c>
      <c r="F224" s="341" t="s">
        <v>6543</v>
      </c>
      <c r="G224" s="341"/>
      <c r="H224" s="341"/>
      <c r="I224" s="341"/>
      <c r="J224" s="153" t="s">
        <v>142</v>
      </c>
      <c r="K224" s="154">
        <v>1</v>
      </c>
      <c r="L224" s="342"/>
      <c r="M224" s="342"/>
      <c r="N224" s="343">
        <f t="shared" si="30"/>
        <v>0</v>
      </c>
      <c r="O224" s="343"/>
      <c r="P224" s="343"/>
      <c r="Q224" s="343"/>
      <c r="R224" s="134"/>
      <c r="T224" s="135" t="s">
        <v>5</v>
      </c>
      <c r="U224" s="40" t="s">
        <v>36</v>
      </c>
      <c r="V224" s="147"/>
      <c r="W224" s="136">
        <f t="shared" si="31"/>
        <v>0</v>
      </c>
      <c r="X224" s="136">
        <v>0.0002530448</v>
      </c>
      <c r="Y224" s="136">
        <f t="shared" si="32"/>
        <v>0.0002530448</v>
      </c>
      <c r="Z224" s="136">
        <v>0</v>
      </c>
      <c r="AA224" s="137">
        <f t="shared" si="33"/>
        <v>0</v>
      </c>
      <c r="AR224" s="18" t="s">
        <v>132</v>
      </c>
      <c r="AT224" s="18" t="s">
        <v>118</v>
      </c>
      <c r="AU224" s="18" t="s">
        <v>93</v>
      </c>
      <c r="AY224" s="18" t="s">
        <v>117</v>
      </c>
      <c r="BE224" s="138">
        <f t="shared" si="34"/>
        <v>0</v>
      </c>
      <c r="BF224" s="138">
        <f t="shared" si="35"/>
        <v>0</v>
      </c>
      <c r="BG224" s="138">
        <f t="shared" si="36"/>
        <v>0</v>
      </c>
      <c r="BH224" s="138">
        <f t="shared" si="37"/>
        <v>0</v>
      </c>
      <c r="BI224" s="138">
        <f t="shared" si="38"/>
        <v>0</v>
      </c>
      <c r="BJ224" s="18" t="s">
        <v>16</v>
      </c>
      <c r="BK224" s="138">
        <f t="shared" si="39"/>
        <v>0</v>
      </c>
      <c r="BL224" s="18" t="s">
        <v>132</v>
      </c>
      <c r="BM224" s="18" t="s">
        <v>6544</v>
      </c>
    </row>
    <row r="225" spans="2:65" s="1" customFormat="1" ht="38.25" customHeight="1">
      <c r="B225" s="133"/>
      <c r="C225" s="151" t="s">
        <v>542</v>
      </c>
      <c r="D225" s="151" t="s">
        <v>118</v>
      </c>
      <c r="E225" s="152" t="s">
        <v>6545</v>
      </c>
      <c r="F225" s="341" t="s">
        <v>6546</v>
      </c>
      <c r="G225" s="341"/>
      <c r="H225" s="341"/>
      <c r="I225" s="341"/>
      <c r="J225" s="153" t="s">
        <v>4575</v>
      </c>
      <c r="K225" s="154">
        <v>1</v>
      </c>
      <c r="L225" s="342"/>
      <c r="M225" s="342"/>
      <c r="N225" s="343">
        <f t="shared" si="30"/>
        <v>0</v>
      </c>
      <c r="O225" s="343"/>
      <c r="P225" s="343"/>
      <c r="Q225" s="343"/>
      <c r="R225" s="134"/>
      <c r="T225" s="135" t="s">
        <v>5</v>
      </c>
      <c r="U225" s="40" t="s">
        <v>36</v>
      </c>
      <c r="V225" s="147"/>
      <c r="W225" s="136">
        <f t="shared" si="31"/>
        <v>0</v>
      </c>
      <c r="X225" s="136">
        <v>0.0002498853</v>
      </c>
      <c r="Y225" s="136">
        <f t="shared" si="32"/>
        <v>0.0002498853</v>
      </c>
      <c r="Z225" s="136">
        <v>0</v>
      </c>
      <c r="AA225" s="137">
        <f t="shared" si="33"/>
        <v>0</v>
      </c>
      <c r="AR225" s="18" t="s">
        <v>132</v>
      </c>
      <c r="AT225" s="18" t="s">
        <v>118</v>
      </c>
      <c r="AU225" s="18" t="s">
        <v>93</v>
      </c>
      <c r="AY225" s="18" t="s">
        <v>117</v>
      </c>
      <c r="BE225" s="138">
        <f t="shared" si="34"/>
        <v>0</v>
      </c>
      <c r="BF225" s="138">
        <f t="shared" si="35"/>
        <v>0</v>
      </c>
      <c r="BG225" s="138">
        <f t="shared" si="36"/>
        <v>0</v>
      </c>
      <c r="BH225" s="138">
        <f t="shared" si="37"/>
        <v>0</v>
      </c>
      <c r="BI225" s="138">
        <f t="shared" si="38"/>
        <v>0</v>
      </c>
      <c r="BJ225" s="18" t="s">
        <v>16</v>
      </c>
      <c r="BK225" s="138">
        <f t="shared" si="39"/>
        <v>0</v>
      </c>
      <c r="BL225" s="18" t="s">
        <v>132</v>
      </c>
      <c r="BM225" s="18" t="s">
        <v>6547</v>
      </c>
    </row>
    <row r="226" spans="2:65" s="1" customFormat="1" ht="38.25" customHeight="1">
      <c r="B226" s="133"/>
      <c r="C226" s="151" t="s">
        <v>546</v>
      </c>
      <c r="D226" s="151" t="s">
        <v>118</v>
      </c>
      <c r="E226" s="152" t="s">
        <v>6548</v>
      </c>
      <c r="F226" s="341" t="s">
        <v>6549</v>
      </c>
      <c r="G226" s="341"/>
      <c r="H226" s="341"/>
      <c r="I226" s="341"/>
      <c r="J226" s="153" t="s">
        <v>4575</v>
      </c>
      <c r="K226" s="154">
        <v>1</v>
      </c>
      <c r="L226" s="342"/>
      <c r="M226" s="342"/>
      <c r="N226" s="343">
        <f t="shared" si="30"/>
        <v>0</v>
      </c>
      <c r="O226" s="343"/>
      <c r="P226" s="343"/>
      <c r="Q226" s="343"/>
      <c r="R226" s="134"/>
      <c r="T226" s="135" t="s">
        <v>5</v>
      </c>
      <c r="U226" s="40" t="s">
        <v>36</v>
      </c>
      <c r="V226" s="147"/>
      <c r="W226" s="136">
        <f t="shared" si="31"/>
        <v>0</v>
      </c>
      <c r="X226" s="136">
        <v>0.0002130126</v>
      </c>
      <c r="Y226" s="136">
        <f t="shared" si="32"/>
        <v>0.0002130126</v>
      </c>
      <c r="Z226" s="136">
        <v>0</v>
      </c>
      <c r="AA226" s="137">
        <f t="shared" si="33"/>
        <v>0</v>
      </c>
      <c r="AR226" s="18" t="s">
        <v>132</v>
      </c>
      <c r="AT226" s="18" t="s">
        <v>118</v>
      </c>
      <c r="AU226" s="18" t="s">
        <v>93</v>
      </c>
      <c r="AY226" s="18" t="s">
        <v>117</v>
      </c>
      <c r="BE226" s="138">
        <f t="shared" si="34"/>
        <v>0</v>
      </c>
      <c r="BF226" s="138">
        <f t="shared" si="35"/>
        <v>0</v>
      </c>
      <c r="BG226" s="138">
        <f t="shared" si="36"/>
        <v>0</v>
      </c>
      <c r="BH226" s="138">
        <f t="shared" si="37"/>
        <v>0</v>
      </c>
      <c r="BI226" s="138">
        <f t="shared" si="38"/>
        <v>0</v>
      </c>
      <c r="BJ226" s="18" t="s">
        <v>16</v>
      </c>
      <c r="BK226" s="138">
        <f t="shared" si="39"/>
        <v>0</v>
      </c>
      <c r="BL226" s="18" t="s">
        <v>132</v>
      </c>
      <c r="BM226" s="18" t="s">
        <v>6550</v>
      </c>
    </row>
    <row r="227" spans="2:65" s="1" customFormat="1" ht="38.25" customHeight="1">
      <c r="B227" s="133"/>
      <c r="C227" s="151" t="s">
        <v>550</v>
      </c>
      <c r="D227" s="151" t="s">
        <v>118</v>
      </c>
      <c r="E227" s="152" t="s">
        <v>6551</v>
      </c>
      <c r="F227" s="341" t="s">
        <v>6552</v>
      </c>
      <c r="G227" s="341"/>
      <c r="H227" s="341"/>
      <c r="I227" s="341"/>
      <c r="J227" s="153" t="s">
        <v>4575</v>
      </c>
      <c r="K227" s="154">
        <v>1</v>
      </c>
      <c r="L227" s="342"/>
      <c r="M227" s="342"/>
      <c r="N227" s="343">
        <f t="shared" si="30"/>
        <v>0</v>
      </c>
      <c r="O227" s="343"/>
      <c r="P227" s="343"/>
      <c r="Q227" s="343"/>
      <c r="R227" s="134"/>
      <c r="T227" s="135" t="s">
        <v>5</v>
      </c>
      <c r="U227" s="40" t="s">
        <v>36</v>
      </c>
      <c r="V227" s="147"/>
      <c r="W227" s="136">
        <f t="shared" si="31"/>
        <v>0</v>
      </c>
      <c r="X227" s="136">
        <v>0.0002187709</v>
      </c>
      <c r="Y227" s="136">
        <f t="shared" si="32"/>
        <v>0.0002187709</v>
      </c>
      <c r="Z227" s="136">
        <v>0</v>
      </c>
      <c r="AA227" s="137">
        <f t="shared" si="33"/>
        <v>0</v>
      </c>
      <c r="AR227" s="18" t="s">
        <v>132</v>
      </c>
      <c r="AT227" s="18" t="s">
        <v>118</v>
      </c>
      <c r="AU227" s="18" t="s">
        <v>93</v>
      </c>
      <c r="AY227" s="18" t="s">
        <v>117</v>
      </c>
      <c r="BE227" s="138">
        <f t="shared" si="34"/>
        <v>0</v>
      </c>
      <c r="BF227" s="138">
        <f t="shared" si="35"/>
        <v>0</v>
      </c>
      <c r="BG227" s="138">
        <f t="shared" si="36"/>
        <v>0</v>
      </c>
      <c r="BH227" s="138">
        <f t="shared" si="37"/>
        <v>0</v>
      </c>
      <c r="BI227" s="138">
        <f t="shared" si="38"/>
        <v>0</v>
      </c>
      <c r="BJ227" s="18" t="s">
        <v>16</v>
      </c>
      <c r="BK227" s="138">
        <f t="shared" si="39"/>
        <v>0</v>
      </c>
      <c r="BL227" s="18" t="s">
        <v>132</v>
      </c>
      <c r="BM227" s="18" t="s">
        <v>6553</v>
      </c>
    </row>
    <row r="228" spans="2:65" s="1" customFormat="1" ht="38.25" customHeight="1">
      <c r="B228" s="133"/>
      <c r="C228" s="151" t="s">
        <v>554</v>
      </c>
      <c r="D228" s="151" t="s">
        <v>118</v>
      </c>
      <c r="E228" s="152" t="s">
        <v>6554</v>
      </c>
      <c r="F228" s="341" t="s">
        <v>6555</v>
      </c>
      <c r="G228" s="341"/>
      <c r="H228" s="341"/>
      <c r="I228" s="341"/>
      <c r="J228" s="153" t="s">
        <v>4575</v>
      </c>
      <c r="K228" s="154">
        <v>1</v>
      </c>
      <c r="L228" s="342"/>
      <c r="M228" s="342"/>
      <c r="N228" s="343">
        <f t="shared" si="30"/>
        <v>0</v>
      </c>
      <c r="O228" s="343"/>
      <c r="P228" s="343"/>
      <c r="Q228" s="343"/>
      <c r="R228" s="134"/>
      <c r="T228" s="135" t="s">
        <v>5</v>
      </c>
      <c r="U228" s="40" t="s">
        <v>36</v>
      </c>
      <c r="V228" s="147"/>
      <c r="W228" s="136">
        <f t="shared" si="31"/>
        <v>0</v>
      </c>
      <c r="X228" s="136">
        <v>0.0002506863</v>
      </c>
      <c r="Y228" s="136">
        <f t="shared" si="32"/>
        <v>0.0002506863</v>
      </c>
      <c r="Z228" s="136">
        <v>0</v>
      </c>
      <c r="AA228" s="137">
        <f t="shared" si="33"/>
        <v>0</v>
      </c>
      <c r="AR228" s="18" t="s">
        <v>132</v>
      </c>
      <c r="AT228" s="18" t="s">
        <v>118</v>
      </c>
      <c r="AU228" s="18" t="s">
        <v>93</v>
      </c>
      <c r="AY228" s="18" t="s">
        <v>117</v>
      </c>
      <c r="BE228" s="138">
        <f t="shared" si="34"/>
        <v>0</v>
      </c>
      <c r="BF228" s="138">
        <f t="shared" si="35"/>
        <v>0</v>
      </c>
      <c r="BG228" s="138">
        <f t="shared" si="36"/>
        <v>0</v>
      </c>
      <c r="BH228" s="138">
        <f t="shared" si="37"/>
        <v>0</v>
      </c>
      <c r="BI228" s="138">
        <f t="shared" si="38"/>
        <v>0</v>
      </c>
      <c r="BJ228" s="18" t="s">
        <v>16</v>
      </c>
      <c r="BK228" s="138">
        <f t="shared" si="39"/>
        <v>0</v>
      </c>
      <c r="BL228" s="18" t="s">
        <v>132</v>
      </c>
      <c r="BM228" s="18" t="s">
        <v>6556</v>
      </c>
    </row>
    <row r="229" spans="2:65" s="1" customFormat="1" ht="38.25" customHeight="1">
      <c r="B229" s="133"/>
      <c r="C229" s="151" t="s">
        <v>558</v>
      </c>
      <c r="D229" s="151" t="s">
        <v>118</v>
      </c>
      <c r="E229" s="152" t="s">
        <v>6557</v>
      </c>
      <c r="F229" s="341" t="s">
        <v>6558</v>
      </c>
      <c r="G229" s="341"/>
      <c r="H229" s="341"/>
      <c r="I229" s="341"/>
      <c r="J229" s="153" t="s">
        <v>4575</v>
      </c>
      <c r="K229" s="154">
        <v>1</v>
      </c>
      <c r="L229" s="342"/>
      <c r="M229" s="342"/>
      <c r="N229" s="343">
        <f t="shared" si="30"/>
        <v>0</v>
      </c>
      <c r="O229" s="343"/>
      <c r="P229" s="343"/>
      <c r="Q229" s="343"/>
      <c r="R229" s="134"/>
      <c r="T229" s="135" t="s">
        <v>5</v>
      </c>
      <c r="U229" s="40" t="s">
        <v>36</v>
      </c>
      <c r="V229" s="147"/>
      <c r="W229" s="136">
        <f t="shared" si="31"/>
        <v>0</v>
      </c>
      <c r="X229" s="136">
        <v>0.0002459248</v>
      </c>
      <c r="Y229" s="136">
        <f t="shared" si="32"/>
        <v>0.0002459248</v>
      </c>
      <c r="Z229" s="136">
        <v>0</v>
      </c>
      <c r="AA229" s="137">
        <f t="shared" si="33"/>
        <v>0</v>
      </c>
      <c r="AR229" s="18" t="s">
        <v>132</v>
      </c>
      <c r="AT229" s="18" t="s">
        <v>118</v>
      </c>
      <c r="AU229" s="18" t="s">
        <v>93</v>
      </c>
      <c r="AY229" s="18" t="s">
        <v>117</v>
      </c>
      <c r="BE229" s="138">
        <f t="shared" si="34"/>
        <v>0</v>
      </c>
      <c r="BF229" s="138">
        <f t="shared" si="35"/>
        <v>0</v>
      </c>
      <c r="BG229" s="138">
        <f t="shared" si="36"/>
        <v>0</v>
      </c>
      <c r="BH229" s="138">
        <f t="shared" si="37"/>
        <v>0</v>
      </c>
      <c r="BI229" s="138">
        <f t="shared" si="38"/>
        <v>0</v>
      </c>
      <c r="BJ229" s="18" t="s">
        <v>16</v>
      </c>
      <c r="BK229" s="138">
        <f t="shared" si="39"/>
        <v>0</v>
      </c>
      <c r="BL229" s="18" t="s">
        <v>132</v>
      </c>
      <c r="BM229" s="18" t="s">
        <v>6559</v>
      </c>
    </row>
    <row r="230" spans="2:65" s="1" customFormat="1" ht="38.25" customHeight="1">
      <c r="B230" s="133"/>
      <c r="C230" s="151" t="s">
        <v>562</v>
      </c>
      <c r="D230" s="151" t="s">
        <v>118</v>
      </c>
      <c r="E230" s="152" t="s">
        <v>6560</v>
      </c>
      <c r="F230" s="341" t="s">
        <v>6561</v>
      </c>
      <c r="G230" s="341"/>
      <c r="H230" s="341"/>
      <c r="I230" s="341"/>
      <c r="J230" s="153" t="s">
        <v>4575</v>
      </c>
      <c r="K230" s="154">
        <v>1</v>
      </c>
      <c r="L230" s="342"/>
      <c r="M230" s="342"/>
      <c r="N230" s="343">
        <f aca="true" t="shared" si="40" ref="N230:N261">ROUND(L230*K230,2)</f>
        <v>0</v>
      </c>
      <c r="O230" s="343"/>
      <c r="P230" s="343"/>
      <c r="Q230" s="343"/>
      <c r="R230" s="134"/>
      <c r="T230" s="135" t="s">
        <v>5</v>
      </c>
      <c r="U230" s="40" t="s">
        <v>36</v>
      </c>
      <c r="V230" s="147"/>
      <c r="W230" s="136">
        <f aca="true" t="shared" si="41" ref="W230:W261">V230*K230</f>
        <v>0</v>
      </c>
      <c r="X230" s="136">
        <v>0.0002524663</v>
      </c>
      <c r="Y230" s="136">
        <f aca="true" t="shared" si="42" ref="Y230:Y261">X230*K230</f>
        <v>0.0002524663</v>
      </c>
      <c r="Z230" s="136">
        <v>0</v>
      </c>
      <c r="AA230" s="137">
        <f aca="true" t="shared" si="43" ref="AA230:AA261">Z230*K230</f>
        <v>0</v>
      </c>
      <c r="AR230" s="18" t="s">
        <v>132</v>
      </c>
      <c r="AT230" s="18" t="s">
        <v>118</v>
      </c>
      <c r="AU230" s="18" t="s">
        <v>93</v>
      </c>
      <c r="AY230" s="18" t="s">
        <v>117</v>
      </c>
      <c r="BE230" s="138">
        <f aca="true" t="shared" si="44" ref="BE230:BE261">IF(U230="základní",N230,0)</f>
        <v>0</v>
      </c>
      <c r="BF230" s="138">
        <f aca="true" t="shared" si="45" ref="BF230:BF261">IF(U230="snížená",N230,0)</f>
        <v>0</v>
      </c>
      <c r="BG230" s="138">
        <f aca="true" t="shared" si="46" ref="BG230:BG261">IF(U230="zákl. přenesená",N230,0)</f>
        <v>0</v>
      </c>
      <c r="BH230" s="138">
        <f aca="true" t="shared" si="47" ref="BH230:BH261">IF(U230="sníž. přenesená",N230,0)</f>
        <v>0</v>
      </c>
      <c r="BI230" s="138">
        <f aca="true" t="shared" si="48" ref="BI230:BI261">IF(U230="nulová",N230,0)</f>
        <v>0</v>
      </c>
      <c r="BJ230" s="18" t="s">
        <v>16</v>
      </c>
      <c r="BK230" s="138">
        <f aca="true" t="shared" si="49" ref="BK230:BK261">ROUND(L230*K230,2)</f>
        <v>0</v>
      </c>
      <c r="BL230" s="18" t="s">
        <v>132</v>
      </c>
      <c r="BM230" s="18" t="s">
        <v>6562</v>
      </c>
    </row>
    <row r="231" spans="2:65" s="1" customFormat="1" ht="38.25" customHeight="1">
      <c r="B231" s="133"/>
      <c r="C231" s="151" t="s">
        <v>566</v>
      </c>
      <c r="D231" s="151" t="s">
        <v>118</v>
      </c>
      <c r="E231" s="152" t="s">
        <v>6563</v>
      </c>
      <c r="F231" s="341" t="s">
        <v>6564</v>
      </c>
      <c r="G231" s="341"/>
      <c r="H231" s="341"/>
      <c r="I231" s="341"/>
      <c r="J231" s="153" t="s">
        <v>4575</v>
      </c>
      <c r="K231" s="154">
        <v>1</v>
      </c>
      <c r="L231" s="342"/>
      <c r="M231" s="342"/>
      <c r="N231" s="343">
        <f t="shared" si="40"/>
        <v>0</v>
      </c>
      <c r="O231" s="343"/>
      <c r="P231" s="343"/>
      <c r="Q231" s="343"/>
      <c r="R231" s="134"/>
      <c r="T231" s="135" t="s">
        <v>5</v>
      </c>
      <c r="U231" s="40" t="s">
        <v>36</v>
      </c>
      <c r="V231" s="147"/>
      <c r="W231" s="136">
        <f t="shared" si="41"/>
        <v>0</v>
      </c>
      <c r="X231" s="136">
        <v>0.0002492712</v>
      </c>
      <c r="Y231" s="136">
        <f t="shared" si="42"/>
        <v>0.0002492712</v>
      </c>
      <c r="Z231" s="136">
        <v>0</v>
      </c>
      <c r="AA231" s="137">
        <f t="shared" si="43"/>
        <v>0</v>
      </c>
      <c r="AR231" s="18" t="s">
        <v>132</v>
      </c>
      <c r="AT231" s="18" t="s">
        <v>118</v>
      </c>
      <c r="AU231" s="18" t="s">
        <v>93</v>
      </c>
      <c r="AY231" s="18" t="s">
        <v>117</v>
      </c>
      <c r="BE231" s="138">
        <f t="shared" si="44"/>
        <v>0</v>
      </c>
      <c r="BF231" s="138">
        <f t="shared" si="45"/>
        <v>0</v>
      </c>
      <c r="BG231" s="138">
        <f t="shared" si="46"/>
        <v>0</v>
      </c>
      <c r="BH231" s="138">
        <f t="shared" si="47"/>
        <v>0</v>
      </c>
      <c r="BI231" s="138">
        <f t="shared" si="48"/>
        <v>0</v>
      </c>
      <c r="BJ231" s="18" t="s">
        <v>16</v>
      </c>
      <c r="BK231" s="138">
        <f t="shared" si="49"/>
        <v>0</v>
      </c>
      <c r="BL231" s="18" t="s">
        <v>132</v>
      </c>
      <c r="BM231" s="18" t="s">
        <v>6565</v>
      </c>
    </row>
    <row r="232" spans="2:65" s="1" customFormat="1" ht="38.25" customHeight="1">
      <c r="B232" s="133"/>
      <c r="C232" s="151" t="s">
        <v>570</v>
      </c>
      <c r="D232" s="151" t="s">
        <v>118</v>
      </c>
      <c r="E232" s="152" t="s">
        <v>6566</v>
      </c>
      <c r="F232" s="341" t="s">
        <v>6567</v>
      </c>
      <c r="G232" s="341"/>
      <c r="H232" s="341"/>
      <c r="I232" s="341"/>
      <c r="J232" s="153" t="s">
        <v>4575</v>
      </c>
      <c r="K232" s="154">
        <v>1</v>
      </c>
      <c r="L232" s="342"/>
      <c r="M232" s="342"/>
      <c r="N232" s="343">
        <f t="shared" si="40"/>
        <v>0</v>
      </c>
      <c r="O232" s="343"/>
      <c r="P232" s="343"/>
      <c r="Q232" s="343"/>
      <c r="R232" s="134"/>
      <c r="T232" s="135" t="s">
        <v>5</v>
      </c>
      <c r="U232" s="40" t="s">
        <v>36</v>
      </c>
      <c r="V232" s="147"/>
      <c r="W232" s="136">
        <f t="shared" si="41"/>
        <v>0</v>
      </c>
      <c r="X232" s="136">
        <v>0.0002497429</v>
      </c>
      <c r="Y232" s="136">
        <f t="shared" si="42"/>
        <v>0.0002497429</v>
      </c>
      <c r="Z232" s="136">
        <v>0</v>
      </c>
      <c r="AA232" s="137">
        <f t="shared" si="43"/>
        <v>0</v>
      </c>
      <c r="AR232" s="18" t="s">
        <v>132</v>
      </c>
      <c r="AT232" s="18" t="s">
        <v>118</v>
      </c>
      <c r="AU232" s="18" t="s">
        <v>93</v>
      </c>
      <c r="AY232" s="18" t="s">
        <v>117</v>
      </c>
      <c r="BE232" s="138">
        <f t="shared" si="44"/>
        <v>0</v>
      </c>
      <c r="BF232" s="138">
        <f t="shared" si="45"/>
        <v>0</v>
      </c>
      <c r="BG232" s="138">
        <f t="shared" si="46"/>
        <v>0</v>
      </c>
      <c r="BH232" s="138">
        <f t="shared" si="47"/>
        <v>0</v>
      </c>
      <c r="BI232" s="138">
        <f t="shared" si="48"/>
        <v>0</v>
      </c>
      <c r="BJ232" s="18" t="s">
        <v>16</v>
      </c>
      <c r="BK232" s="138">
        <f t="shared" si="49"/>
        <v>0</v>
      </c>
      <c r="BL232" s="18" t="s">
        <v>132</v>
      </c>
      <c r="BM232" s="18" t="s">
        <v>6568</v>
      </c>
    </row>
    <row r="233" spans="2:65" s="1" customFormat="1" ht="38.25" customHeight="1">
      <c r="B233" s="133"/>
      <c r="C233" s="151" t="s">
        <v>574</v>
      </c>
      <c r="D233" s="151" t="s">
        <v>118</v>
      </c>
      <c r="E233" s="152" t="s">
        <v>6569</v>
      </c>
      <c r="F233" s="341" t="s">
        <v>6570</v>
      </c>
      <c r="G233" s="341"/>
      <c r="H233" s="341"/>
      <c r="I233" s="341"/>
      <c r="J233" s="153" t="s">
        <v>4575</v>
      </c>
      <c r="K233" s="154">
        <v>1</v>
      </c>
      <c r="L233" s="342"/>
      <c r="M233" s="342"/>
      <c r="N233" s="343">
        <f t="shared" si="40"/>
        <v>0</v>
      </c>
      <c r="O233" s="343"/>
      <c r="P233" s="343"/>
      <c r="Q233" s="343"/>
      <c r="R233" s="134"/>
      <c r="T233" s="135" t="s">
        <v>5</v>
      </c>
      <c r="U233" s="40" t="s">
        <v>36</v>
      </c>
      <c r="V233" s="147"/>
      <c r="W233" s="136">
        <f t="shared" si="41"/>
        <v>0</v>
      </c>
      <c r="X233" s="136">
        <v>0.0002562844</v>
      </c>
      <c r="Y233" s="136">
        <f t="shared" si="42"/>
        <v>0.0002562844</v>
      </c>
      <c r="Z233" s="136">
        <v>0</v>
      </c>
      <c r="AA233" s="137">
        <f t="shared" si="43"/>
        <v>0</v>
      </c>
      <c r="AR233" s="18" t="s">
        <v>132</v>
      </c>
      <c r="AT233" s="18" t="s">
        <v>118</v>
      </c>
      <c r="AU233" s="18" t="s">
        <v>93</v>
      </c>
      <c r="AY233" s="18" t="s">
        <v>117</v>
      </c>
      <c r="BE233" s="138">
        <f t="shared" si="44"/>
        <v>0</v>
      </c>
      <c r="BF233" s="138">
        <f t="shared" si="45"/>
        <v>0</v>
      </c>
      <c r="BG233" s="138">
        <f t="shared" si="46"/>
        <v>0</v>
      </c>
      <c r="BH233" s="138">
        <f t="shared" si="47"/>
        <v>0</v>
      </c>
      <c r="BI233" s="138">
        <f t="shared" si="48"/>
        <v>0</v>
      </c>
      <c r="BJ233" s="18" t="s">
        <v>16</v>
      </c>
      <c r="BK233" s="138">
        <f t="shared" si="49"/>
        <v>0</v>
      </c>
      <c r="BL233" s="18" t="s">
        <v>132</v>
      </c>
      <c r="BM233" s="18" t="s">
        <v>6571</v>
      </c>
    </row>
    <row r="234" spans="2:65" s="1" customFormat="1" ht="38.25" customHeight="1">
      <c r="B234" s="133"/>
      <c r="C234" s="151" t="s">
        <v>578</v>
      </c>
      <c r="D234" s="151" t="s">
        <v>118</v>
      </c>
      <c r="E234" s="152" t="s">
        <v>6572</v>
      </c>
      <c r="F234" s="341" t="s">
        <v>6573</v>
      </c>
      <c r="G234" s="341"/>
      <c r="H234" s="341"/>
      <c r="I234" s="341"/>
      <c r="J234" s="153" t="s">
        <v>4575</v>
      </c>
      <c r="K234" s="154">
        <v>1</v>
      </c>
      <c r="L234" s="342"/>
      <c r="M234" s="342"/>
      <c r="N234" s="343">
        <f t="shared" si="40"/>
        <v>0</v>
      </c>
      <c r="O234" s="343"/>
      <c r="P234" s="343"/>
      <c r="Q234" s="343"/>
      <c r="R234" s="134"/>
      <c r="T234" s="135" t="s">
        <v>5</v>
      </c>
      <c r="U234" s="40" t="s">
        <v>36</v>
      </c>
      <c r="V234" s="147"/>
      <c r="W234" s="136">
        <f t="shared" si="41"/>
        <v>0</v>
      </c>
      <c r="X234" s="136">
        <v>0.0002542463</v>
      </c>
      <c r="Y234" s="136">
        <f t="shared" si="42"/>
        <v>0.0002542463</v>
      </c>
      <c r="Z234" s="136">
        <v>0</v>
      </c>
      <c r="AA234" s="137">
        <f t="shared" si="43"/>
        <v>0</v>
      </c>
      <c r="AR234" s="18" t="s">
        <v>132</v>
      </c>
      <c r="AT234" s="18" t="s">
        <v>118</v>
      </c>
      <c r="AU234" s="18" t="s">
        <v>93</v>
      </c>
      <c r="AY234" s="18" t="s">
        <v>117</v>
      </c>
      <c r="BE234" s="138">
        <f t="shared" si="44"/>
        <v>0</v>
      </c>
      <c r="BF234" s="138">
        <f t="shared" si="45"/>
        <v>0</v>
      </c>
      <c r="BG234" s="138">
        <f t="shared" si="46"/>
        <v>0</v>
      </c>
      <c r="BH234" s="138">
        <f t="shared" si="47"/>
        <v>0</v>
      </c>
      <c r="BI234" s="138">
        <f t="shared" si="48"/>
        <v>0</v>
      </c>
      <c r="BJ234" s="18" t="s">
        <v>16</v>
      </c>
      <c r="BK234" s="138">
        <f t="shared" si="49"/>
        <v>0</v>
      </c>
      <c r="BL234" s="18" t="s">
        <v>132</v>
      </c>
      <c r="BM234" s="18" t="s">
        <v>6574</v>
      </c>
    </row>
    <row r="235" spans="2:65" s="1" customFormat="1" ht="38.25" customHeight="1">
      <c r="B235" s="133"/>
      <c r="C235" s="151" t="s">
        <v>582</v>
      </c>
      <c r="D235" s="151" t="s">
        <v>118</v>
      </c>
      <c r="E235" s="152" t="s">
        <v>6575</v>
      </c>
      <c r="F235" s="341" t="s">
        <v>6576</v>
      </c>
      <c r="G235" s="341"/>
      <c r="H235" s="341"/>
      <c r="I235" s="341"/>
      <c r="J235" s="153" t="s">
        <v>4575</v>
      </c>
      <c r="K235" s="154">
        <v>1</v>
      </c>
      <c r="L235" s="342"/>
      <c r="M235" s="342"/>
      <c r="N235" s="343">
        <f t="shared" si="40"/>
        <v>0</v>
      </c>
      <c r="O235" s="343"/>
      <c r="P235" s="343"/>
      <c r="Q235" s="343"/>
      <c r="R235" s="134"/>
      <c r="T235" s="135" t="s">
        <v>5</v>
      </c>
      <c r="U235" s="40" t="s">
        <v>36</v>
      </c>
      <c r="V235" s="147"/>
      <c r="W235" s="136">
        <f t="shared" si="41"/>
        <v>0</v>
      </c>
      <c r="X235" s="136">
        <v>0.0002466101</v>
      </c>
      <c r="Y235" s="136">
        <f t="shared" si="42"/>
        <v>0.0002466101</v>
      </c>
      <c r="Z235" s="136">
        <v>0</v>
      </c>
      <c r="AA235" s="137">
        <f t="shared" si="43"/>
        <v>0</v>
      </c>
      <c r="AR235" s="18" t="s">
        <v>132</v>
      </c>
      <c r="AT235" s="18" t="s">
        <v>118</v>
      </c>
      <c r="AU235" s="18" t="s">
        <v>93</v>
      </c>
      <c r="AY235" s="18" t="s">
        <v>117</v>
      </c>
      <c r="BE235" s="138">
        <f t="shared" si="44"/>
        <v>0</v>
      </c>
      <c r="BF235" s="138">
        <f t="shared" si="45"/>
        <v>0</v>
      </c>
      <c r="BG235" s="138">
        <f t="shared" si="46"/>
        <v>0</v>
      </c>
      <c r="BH235" s="138">
        <f t="shared" si="47"/>
        <v>0</v>
      </c>
      <c r="BI235" s="138">
        <f t="shared" si="48"/>
        <v>0</v>
      </c>
      <c r="BJ235" s="18" t="s">
        <v>16</v>
      </c>
      <c r="BK235" s="138">
        <f t="shared" si="49"/>
        <v>0</v>
      </c>
      <c r="BL235" s="18" t="s">
        <v>132</v>
      </c>
      <c r="BM235" s="18" t="s">
        <v>6577</v>
      </c>
    </row>
    <row r="236" spans="2:65" s="1" customFormat="1" ht="38.25" customHeight="1">
      <c r="B236" s="133"/>
      <c r="C236" s="151" t="s">
        <v>586</v>
      </c>
      <c r="D236" s="151" t="s">
        <v>118</v>
      </c>
      <c r="E236" s="152" t="s">
        <v>6578</v>
      </c>
      <c r="F236" s="341" t="s">
        <v>6579</v>
      </c>
      <c r="G236" s="341"/>
      <c r="H236" s="341"/>
      <c r="I236" s="341"/>
      <c r="J236" s="153" t="s">
        <v>4575</v>
      </c>
      <c r="K236" s="154">
        <v>1</v>
      </c>
      <c r="L236" s="342"/>
      <c r="M236" s="342"/>
      <c r="N236" s="343">
        <f t="shared" si="40"/>
        <v>0</v>
      </c>
      <c r="O236" s="343"/>
      <c r="P236" s="343"/>
      <c r="Q236" s="343"/>
      <c r="R236" s="134"/>
      <c r="T236" s="135" t="s">
        <v>5</v>
      </c>
      <c r="U236" s="40" t="s">
        <v>36</v>
      </c>
      <c r="V236" s="147"/>
      <c r="W236" s="136">
        <f t="shared" si="41"/>
        <v>0</v>
      </c>
      <c r="X236" s="136">
        <v>0.0002512648</v>
      </c>
      <c r="Y236" s="136">
        <f t="shared" si="42"/>
        <v>0.0002512648</v>
      </c>
      <c r="Z236" s="136">
        <v>0</v>
      </c>
      <c r="AA236" s="137">
        <f t="shared" si="43"/>
        <v>0</v>
      </c>
      <c r="AR236" s="18" t="s">
        <v>132</v>
      </c>
      <c r="AT236" s="18" t="s">
        <v>118</v>
      </c>
      <c r="AU236" s="18" t="s">
        <v>93</v>
      </c>
      <c r="AY236" s="18" t="s">
        <v>117</v>
      </c>
      <c r="BE236" s="138">
        <f t="shared" si="44"/>
        <v>0</v>
      </c>
      <c r="BF236" s="138">
        <f t="shared" si="45"/>
        <v>0</v>
      </c>
      <c r="BG236" s="138">
        <f t="shared" si="46"/>
        <v>0</v>
      </c>
      <c r="BH236" s="138">
        <f t="shared" si="47"/>
        <v>0</v>
      </c>
      <c r="BI236" s="138">
        <f t="shared" si="48"/>
        <v>0</v>
      </c>
      <c r="BJ236" s="18" t="s">
        <v>16</v>
      </c>
      <c r="BK236" s="138">
        <f t="shared" si="49"/>
        <v>0</v>
      </c>
      <c r="BL236" s="18" t="s">
        <v>132</v>
      </c>
      <c r="BM236" s="18" t="s">
        <v>6580</v>
      </c>
    </row>
    <row r="237" spans="2:65" s="1" customFormat="1" ht="38.25" customHeight="1">
      <c r="B237" s="133"/>
      <c r="C237" s="151" t="s">
        <v>590</v>
      </c>
      <c r="D237" s="151" t="s">
        <v>118</v>
      </c>
      <c r="E237" s="152" t="s">
        <v>6581</v>
      </c>
      <c r="F237" s="341" t="s">
        <v>6582</v>
      </c>
      <c r="G237" s="341"/>
      <c r="H237" s="341"/>
      <c r="I237" s="341"/>
      <c r="J237" s="153" t="s">
        <v>4575</v>
      </c>
      <c r="K237" s="154">
        <v>1</v>
      </c>
      <c r="L237" s="342"/>
      <c r="M237" s="342"/>
      <c r="N237" s="343">
        <f t="shared" si="40"/>
        <v>0</v>
      </c>
      <c r="O237" s="343"/>
      <c r="P237" s="343"/>
      <c r="Q237" s="343"/>
      <c r="R237" s="134"/>
      <c r="T237" s="135" t="s">
        <v>5</v>
      </c>
      <c r="U237" s="40" t="s">
        <v>36</v>
      </c>
      <c r="V237" s="147"/>
      <c r="W237" s="136">
        <f t="shared" si="41"/>
        <v>0</v>
      </c>
      <c r="X237" s="136">
        <v>0.0002537568</v>
      </c>
      <c r="Y237" s="136">
        <f t="shared" si="42"/>
        <v>0.0002537568</v>
      </c>
      <c r="Z237" s="136">
        <v>0</v>
      </c>
      <c r="AA237" s="137">
        <f t="shared" si="43"/>
        <v>0</v>
      </c>
      <c r="AR237" s="18" t="s">
        <v>132</v>
      </c>
      <c r="AT237" s="18" t="s">
        <v>118</v>
      </c>
      <c r="AU237" s="18" t="s">
        <v>93</v>
      </c>
      <c r="AY237" s="18" t="s">
        <v>117</v>
      </c>
      <c r="BE237" s="138">
        <f t="shared" si="44"/>
        <v>0</v>
      </c>
      <c r="BF237" s="138">
        <f t="shared" si="45"/>
        <v>0</v>
      </c>
      <c r="BG237" s="138">
        <f t="shared" si="46"/>
        <v>0</v>
      </c>
      <c r="BH237" s="138">
        <f t="shared" si="47"/>
        <v>0</v>
      </c>
      <c r="BI237" s="138">
        <f t="shared" si="48"/>
        <v>0</v>
      </c>
      <c r="BJ237" s="18" t="s">
        <v>16</v>
      </c>
      <c r="BK237" s="138">
        <f t="shared" si="49"/>
        <v>0</v>
      </c>
      <c r="BL237" s="18" t="s">
        <v>132</v>
      </c>
      <c r="BM237" s="18" t="s">
        <v>6583</v>
      </c>
    </row>
    <row r="238" spans="2:65" s="1" customFormat="1" ht="38.25" customHeight="1">
      <c r="B238" s="133"/>
      <c r="C238" s="151" t="s">
        <v>594</v>
      </c>
      <c r="D238" s="151" t="s">
        <v>118</v>
      </c>
      <c r="E238" s="152" t="s">
        <v>6584</v>
      </c>
      <c r="F238" s="341" t="s">
        <v>6585</v>
      </c>
      <c r="G238" s="341"/>
      <c r="H238" s="341"/>
      <c r="I238" s="341"/>
      <c r="J238" s="153" t="s">
        <v>4575</v>
      </c>
      <c r="K238" s="154">
        <v>1</v>
      </c>
      <c r="L238" s="342"/>
      <c r="M238" s="342"/>
      <c r="N238" s="343">
        <f t="shared" si="40"/>
        <v>0</v>
      </c>
      <c r="O238" s="343"/>
      <c r="P238" s="343"/>
      <c r="Q238" s="343"/>
      <c r="R238" s="134"/>
      <c r="T238" s="135" t="s">
        <v>5</v>
      </c>
      <c r="U238" s="40" t="s">
        <v>36</v>
      </c>
      <c r="V238" s="147"/>
      <c r="W238" s="136">
        <f t="shared" si="41"/>
        <v>0</v>
      </c>
      <c r="X238" s="136">
        <v>0.0002512648</v>
      </c>
      <c r="Y238" s="136">
        <f t="shared" si="42"/>
        <v>0.0002512648</v>
      </c>
      <c r="Z238" s="136">
        <v>0</v>
      </c>
      <c r="AA238" s="137">
        <f t="shared" si="43"/>
        <v>0</v>
      </c>
      <c r="AR238" s="18" t="s">
        <v>132</v>
      </c>
      <c r="AT238" s="18" t="s">
        <v>118</v>
      </c>
      <c r="AU238" s="18" t="s">
        <v>93</v>
      </c>
      <c r="AY238" s="18" t="s">
        <v>117</v>
      </c>
      <c r="BE238" s="138">
        <f t="shared" si="44"/>
        <v>0</v>
      </c>
      <c r="BF238" s="138">
        <f t="shared" si="45"/>
        <v>0</v>
      </c>
      <c r="BG238" s="138">
        <f t="shared" si="46"/>
        <v>0</v>
      </c>
      <c r="BH238" s="138">
        <f t="shared" si="47"/>
        <v>0</v>
      </c>
      <c r="BI238" s="138">
        <f t="shared" si="48"/>
        <v>0</v>
      </c>
      <c r="BJ238" s="18" t="s">
        <v>16</v>
      </c>
      <c r="BK238" s="138">
        <f t="shared" si="49"/>
        <v>0</v>
      </c>
      <c r="BL238" s="18" t="s">
        <v>132</v>
      </c>
      <c r="BM238" s="18" t="s">
        <v>6586</v>
      </c>
    </row>
    <row r="239" spans="2:65" s="1" customFormat="1" ht="38.25" customHeight="1">
      <c r="B239" s="133"/>
      <c r="C239" s="151" t="s">
        <v>598</v>
      </c>
      <c r="D239" s="151" t="s">
        <v>118</v>
      </c>
      <c r="E239" s="152" t="s">
        <v>6587</v>
      </c>
      <c r="F239" s="341" t="s">
        <v>6588</v>
      </c>
      <c r="G239" s="341"/>
      <c r="H239" s="341"/>
      <c r="I239" s="341"/>
      <c r="J239" s="153" t="s">
        <v>4575</v>
      </c>
      <c r="K239" s="154">
        <v>1</v>
      </c>
      <c r="L239" s="342"/>
      <c r="M239" s="342"/>
      <c r="N239" s="343">
        <f t="shared" si="40"/>
        <v>0</v>
      </c>
      <c r="O239" s="343"/>
      <c r="P239" s="343"/>
      <c r="Q239" s="343"/>
      <c r="R239" s="134"/>
      <c r="T239" s="135" t="s">
        <v>5</v>
      </c>
      <c r="U239" s="40" t="s">
        <v>36</v>
      </c>
      <c r="V239" s="147"/>
      <c r="W239" s="136">
        <f t="shared" si="41"/>
        <v>0</v>
      </c>
      <c r="X239" s="136">
        <v>0.0002559195</v>
      </c>
      <c r="Y239" s="136">
        <f t="shared" si="42"/>
        <v>0.0002559195</v>
      </c>
      <c r="Z239" s="136">
        <v>0</v>
      </c>
      <c r="AA239" s="137">
        <f t="shared" si="43"/>
        <v>0</v>
      </c>
      <c r="AR239" s="18" t="s">
        <v>132</v>
      </c>
      <c r="AT239" s="18" t="s">
        <v>118</v>
      </c>
      <c r="AU239" s="18" t="s">
        <v>93</v>
      </c>
      <c r="AY239" s="18" t="s">
        <v>117</v>
      </c>
      <c r="BE239" s="138">
        <f t="shared" si="44"/>
        <v>0</v>
      </c>
      <c r="BF239" s="138">
        <f t="shared" si="45"/>
        <v>0</v>
      </c>
      <c r="BG239" s="138">
        <f t="shared" si="46"/>
        <v>0</v>
      </c>
      <c r="BH239" s="138">
        <f t="shared" si="47"/>
        <v>0</v>
      </c>
      <c r="BI239" s="138">
        <f t="shared" si="48"/>
        <v>0</v>
      </c>
      <c r="BJ239" s="18" t="s">
        <v>16</v>
      </c>
      <c r="BK239" s="138">
        <f t="shared" si="49"/>
        <v>0</v>
      </c>
      <c r="BL239" s="18" t="s">
        <v>132</v>
      </c>
      <c r="BM239" s="18" t="s">
        <v>6589</v>
      </c>
    </row>
    <row r="240" spans="2:65" s="1" customFormat="1" ht="25.5" customHeight="1">
      <c r="B240" s="133"/>
      <c r="C240" s="151" t="s">
        <v>602</v>
      </c>
      <c r="D240" s="151" t="s">
        <v>118</v>
      </c>
      <c r="E240" s="152" t="s">
        <v>6590</v>
      </c>
      <c r="F240" s="341" t="s">
        <v>6591</v>
      </c>
      <c r="G240" s="341"/>
      <c r="H240" s="341"/>
      <c r="I240" s="341"/>
      <c r="J240" s="153" t="s">
        <v>142</v>
      </c>
      <c r="K240" s="154">
        <v>1</v>
      </c>
      <c r="L240" s="342"/>
      <c r="M240" s="342"/>
      <c r="N240" s="343">
        <f t="shared" si="40"/>
        <v>0</v>
      </c>
      <c r="O240" s="343"/>
      <c r="P240" s="343"/>
      <c r="Q240" s="343"/>
      <c r="R240" s="134"/>
      <c r="T240" s="135" t="s">
        <v>5</v>
      </c>
      <c r="U240" s="40" t="s">
        <v>36</v>
      </c>
      <c r="V240" s="147"/>
      <c r="W240" s="136">
        <f t="shared" si="41"/>
        <v>0</v>
      </c>
      <c r="X240" s="136">
        <v>0.0002506863</v>
      </c>
      <c r="Y240" s="136">
        <f t="shared" si="42"/>
        <v>0.0002506863</v>
      </c>
      <c r="Z240" s="136">
        <v>0</v>
      </c>
      <c r="AA240" s="137">
        <f t="shared" si="43"/>
        <v>0</v>
      </c>
      <c r="AR240" s="18" t="s">
        <v>132</v>
      </c>
      <c r="AT240" s="18" t="s">
        <v>118</v>
      </c>
      <c r="AU240" s="18" t="s">
        <v>93</v>
      </c>
      <c r="AY240" s="18" t="s">
        <v>117</v>
      </c>
      <c r="BE240" s="138">
        <f t="shared" si="44"/>
        <v>0</v>
      </c>
      <c r="BF240" s="138">
        <f t="shared" si="45"/>
        <v>0</v>
      </c>
      <c r="BG240" s="138">
        <f t="shared" si="46"/>
        <v>0</v>
      </c>
      <c r="BH240" s="138">
        <f t="shared" si="47"/>
        <v>0</v>
      </c>
      <c r="BI240" s="138">
        <f t="shared" si="48"/>
        <v>0</v>
      </c>
      <c r="BJ240" s="18" t="s">
        <v>16</v>
      </c>
      <c r="BK240" s="138">
        <f t="shared" si="49"/>
        <v>0</v>
      </c>
      <c r="BL240" s="18" t="s">
        <v>132</v>
      </c>
      <c r="BM240" s="18" t="s">
        <v>6592</v>
      </c>
    </row>
    <row r="241" spans="2:65" s="1" customFormat="1" ht="25.5" customHeight="1">
      <c r="B241" s="133"/>
      <c r="C241" s="151" t="s">
        <v>606</v>
      </c>
      <c r="D241" s="151" t="s">
        <v>118</v>
      </c>
      <c r="E241" s="152" t="s">
        <v>6593</v>
      </c>
      <c r="F241" s="341" t="s">
        <v>6594</v>
      </c>
      <c r="G241" s="341"/>
      <c r="H241" s="341"/>
      <c r="I241" s="341"/>
      <c r="J241" s="153" t="s">
        <v>142</v>
      </c>
      <c r="K241" s="154">
        <v>1</v>
      </c>
      <c r="L241" s="342"/>
      <c r="M241" s="342"/>
      <c r="N241" s="343">
        <f t="shared" si="40"/>
        <v>0</v>
      </c>
      <c r="O241" s="343"/>
      <c r="P241" s="343"/>
      <c r="Q241" s="343"/>
      <c r="R241" s="134"/>
      <c r="T241" s="135" t="s">
        <v>5</v>
      </c>
      <c r="U241" s="40" t="s">
        <v>36</v>
      </c>
      <c r="V241" s="147"/>
      <c r="W241" s="136">
        <f t="shared" si="41"/>
        <v>0</v>
      </c>
      <c r="X241" s="136">
        <v>0.0002492712</v>
      </c>
      <c r="Y241" s="136">
        <f t="shared" si="42"/>
        <v>0.0002492712</v>
      </c>
      <c r="Z241" s="136">
        <v>0</v>
      </c>
      <c r="AA241" s="137">
        <f t="shared" si="43"/>
        <v>0</v>
      </c>
      <c r="AR241" s="18" t="s">
        <v>132</v>
      </c>
      <c r="AT241" s="18" t="s">
        <v>118</v>
      </c>
      <c r="AU241" s="18" t="s">
        <v>93</v>
      </c>
      <c r="AY241" s="18" t="s">
        <v>117</v>
      </c>
      <c r="BE241" s="138">
        <f t="shared" si="44"/>
        <v>0</v>
      </c>
      <c r="BF241" s="138">
        <f t="shared" si="45"/>
        <v>0</v>
      </c>
      <c r="BG241" s="138">
        <f t="shared" si="46"/>
        <v>0</v>
      </c>
      <c r="BH241" s="138">
        <f t="shared" si="47"/>
        <v>0</v>
      </c>
      <c r="BI241" s="138">
        <f t="shared" si="48"/>
        <v>0</v>
      </c>
      <c r="BJ241" s="18" t="s">
        <v>16</v>
      </c>
      <c r="BK241" s="138">
        <f t="shared" si="49"/>
        <v>0</v>
      </c>
      <c r="BL241" s="18" t="s">
        <v>132</v>
      </c>
      <c r="BM241" s="18" t="s">
        <v>6595</v>
      </c>
    </row>
    <row r="242" spans="2:65" s="1" customFormat="1" ht="38.25" customHeight="1">
      <c r="B242" s="133"/>
      <c r="C242" s="151" t="s">
        <v>610</v>
      </c>
      <c r="D242" s="151" t="s">
        <v>118</v>
      </c>
      <c r="E242" s="152" t="s">
        <v>6596</v>
      </c>
      <c r="F242" s="341" t="s">
        <v>6597</v>
      </c>
      <c r="G242" s="341"/>
      <c r="H242" s="341"/>
      <c r="I242" s="341"/>
      <c r="J242" s="153" t="s">
        <v>142</v>
      </c>
      <c r="K242" s="154">
        <v>1</v>
      </c>
      <c r="L242" s="342"/>
      <c r="M242" s="342"/>
      <c r="N242" s="343">
        <f t="shared" si="40"/>
        <v>0</v>
      </c>
      <c r="O242" s="343"/>
      <c r="P242" s="343"/>
      <c r="Q242" s="343"/>
      <c r="R242" s="134"/>
      <c r="T242" s="135" t="s">
        <v>5</v>
      </c>
      <c r="U242" s="40" t="s">
        <v>36</v>
      </c>
      <c r="V242" s="147"/>
      <c r="W242" s="136">
        <f t="shared" si="41"/>
        <v>0</v>
      </c>
      <c r="X242" s="136">
        <v>0.0002542463</v>
      </c>
      <c r="Y242" s="136">
        <f t="shared" si="42"/>
        <v>0.0002542463</v>
      </c>
      <c r="Z242" s="136">
        <v>0</v>
      </c>
      <c r="AA242" s="137">
        <f t="shared" si="43"/>
        <v>0</v>
      </c>
      <c r="AR242" s="18" t="s">
        <v>132</v>
      </c>
      <c r="AT242" s="18" t="s">
        <v>118</v>
      </c>
      <c r="AU242" s="18" t="s">
        <v>93</v>
      </c>
      <c r="AY242" s="18" t="s">
        <v>117</v>
      </c>
      <c r="BE242" s="138">
        <f t="shared" si="44"/>
        <v>0</v>
      </c>
      <c r="BF242" s="138">
        <f t="shared" si="45"/>
        <v>0</v>
      </c>
      <c r="BG242" s="138">
        <f t="shared" si="46"/>
        <v>0</v>
      </c>
      <c r="BH242" s="138">
        <f t="shared" si="47"/>
        <v>0</v>
      </c>
      <c r="BI242" s="138">
        <f t="shared" si="48"/>
        <v>0</v>
      </c>
      <c r="BJ242" s="18" t="s">
        <v>16</v>
      </c>
      <c r="BK242" s="138">
        <f t="shared" si="49"/>
        <v>0</v>
      </c>
      <c r="BL242" s="18" t="s">
        <v>132</v>
      </c>
      <c r="BM242" s="18" t="s">
        <v>6598</v>
      </c>
    </row>
    <row r="243" spans="2:65" s="1" customFormat="1" ht="25.5" customHeight="1">
      <c r="B243" s="133"/>
      <c r="C243" s="151" t="s">
        <v>614</v>
      </c>
      <c r="D243" s="151" t="s">
        <v>118</v>
      </c>
      <c r="E243" s="152" t="s">
        <v>6599</v>
      </c>
      <c r="F243" s="341" t="s">
        <v>6600</v>
      </c>
      <c r="G243" s="341"/>
      <c r="H243" s="341"/>
      <c r="I243" s="341"/>
      <c r="J243" s="153" t="s">
        <v>142</v>
      </c>
      <c r="K243" s="154">
        <v>1</v>
      </c>
      <c r="L243" s="342"/>
      <c r="M243" s="342"/>
      <c r="N243" s="343">
        <f t="shared" si="40"/>
        <v>0</v>
      </c>
      <c r="O243" s="343"/>
      <c r="P243" s="343"/>
      <c r="Q243" s="343"/>
      <c r="R243" s="134"/>
      <c r="T243" s="135" t="s">
        <v>5</v>
      </c>
      <c r="U243" s="40" t="s">
        <v>36</v>
      </c>
      <c r="V243" s="147"/>
      <c r="W243" s="136">
        <f t="shared" si="41"/>
        <v>0</v>
      </c>
      <c r="X243" s="136">
        <v>0.0002542463</v>
      </c>
      <c r="Y243" s="136">
        <f t="shared" si="42"/>
        <v>0.0002542463</v>
      </c>
      <c r="Z243" s="136">
        <v>0</v>
      </c>
      <c r="AA243" s="137">
        <f t="shared" si="43"/>
        <v>0</v>
      </c>
      <c r="AR243" s="18" t="s">
        <v>132</v>
      </c>
      <c r="AT243" s="18" t="s">
        <v>118</v>
      </c>
      <c r="AU243" s="18" t="s">
        <v>93</v>
      </c>
      <c r="AY243" s="18" t="s">
        <v>117</v>
      </c>
      <c r="BE243" s="138">
        <f t="shared" si="44"/>
        <v>0</v>
      </c>
      <c r="BF243" s="138">
        <f t="shared" si="45"/>
        <v>0</v>
      </c>
      <c r="BG243" s="138">
        <f t="shared" si="46"/>
        <v>0</v>
      </c>
      <c r="BH243" s="138">
        <f t="shared" si="47"/>
        <v>0</v>
      </c>
      <c r="BI243" s="138">
        <f t="shared" si="48"/>
        <v>0</v>
      </c>
      <c r="BJ243" s="18" t="s">
        <v>16</v>
      </c>
      <c r="BK243" s="138">
        <f t="shared" si="49"/>
        <v>0</v>
      </c>
      <c r="BL243" s="18" t="s">
        <v>132</v>
      </c>
      <c r="BM243" s="18" t="s">
        <v>6601</v>
      </c>
    </row>
    <row r="244" spans="2:65" s="1" customFormat="1" ht="38.25" customHeight="1">
      <c r="B244" s="133"/>
      <c r="C244" s="151" t="s">
        <v>618</v>
      </c>
      <c r="D244" s="151" t="s">
        <v>118</v>
      </c>
      <c r="E244" s="152" t="s">
        <v>6602</v>
      </c>
      <c r="F244" s="341" t="s">
        <v>6603</v>
      </c>
      <c r="G244" s="341"/>
      <c r="H244" s="341"/>
      <c r="I244" s="341"/>
      <c r="J244" s="153" t="s">
        <v>142</v>
      </c>
      <c r="K244" s="154">
        <v>1</v>
      </c>
      <c r="L244" s="342"/>
      <c r="M244" s="342"/>
      <c r="N244" s="343">
        <f t="shared" si="40"/>
        <v>0</v>
      </c>
      <c r="O244" s="343"/>
      <c r="P244" s="343"/>
      <c r="Q244" s="343"/>
      <c r="R244" s="134"/>
      <c r="T244" s="135" t="s">
        <v>5</v>
      </c>
      <c r="U244" s="40" t="s">
        <v>36</v>
      </c>
      <c r="V244" s="147"/>
      <c r="W244" s="136">
        <f t="shared" si="41"/>
        <v>0</v>
      </c>
      <c r="X244" s="136">
        <v>0.0002537568</v>
      </c>
      <c r="Y244" s="136">
        <f t="shared" si="42"/>
        <v>0.0002537568</v>
      </c>
      <c r="Z244" s="136">
        <v>0</v>
      </c>
      <c r="AA244" s="137">
        <f t="shared" si="43"/>
        <v>0</v>
      </c>
      <c r="AR244" s="18" t="s">
        <v>132</v>
      </c>
      <c r="AT244" s="18" t="s">
        <v>118</v>
      </c>
      <c r="AU244" s="18" t="s">
        <v>93</v>
      </c>
      <c r="AY244" s="18" t="s">
        <v>117</v>
      </c>
      <c r="BE244" s="138">
        <f t="shared" si="44"/>
        <v>0</v>
      </c>
      <c r="BF244" s="138">
        <f t="shared" si="45"/>
        <v>0</v>
      </c>
      <c r="BG244" s="138">
        <f t="shared" si="46"/>
        <v>0</v>
      </c>
      <c r="BH244" s="138">
        <f t="shared" si="47"/>
        <v>0</v>
      </c>
      <c r="BI244" s="138">
        <f t="shared" si="48"/>
        <v>0</v>
      </c>
      <c r="BJ244" s="18" t="s">
        <v>16</v>
      </c>
      <c r="BK244" s="138">
        <f t="shared" si="49"/>
        <v>0</v>
      </c>
      <c r="BL244" s="18" t="s">
        <v>132</v>
      </c>
      <c r="BM244" s="18" t="s">
        <v>6604</v>
      </c>
    </row>
    <row r="245" spans="2:65" s="1" customFormat="1" ht="38.25" customHeight="1">
      <c r="B245" s="133"/>
      <c r="C245" s="151" t="s">
        <v>622</v>
      </c>
      <c r="D245" s="151" t="s">
        <v>118</v>
      </c>
      <c r="E245" s="152" t="s">
        <v>6605</v>
      </c>
      <c r="F245" s="341" t="s">
        <v>6606</v>
      </c>
      <c r="G245" s="341"/>
      <c r="H245" s="341"/>
      <c r="I245" s="341"/>
      <c r="J245" s="153" t="s">
        <v>142</v>
      </c>
      <c r="K245" s="154">
        <v>1</v>
      </c>
      <c r="L245" s="342"/>
      <c r="M245" s="342"/>
      <c r="N245" s="343">
        <f t="shared" si="40"/>
        <v>0</v>
      </c>
      <c r="O245" s="343"/>
      <c r="P245" s="343"/>
      <c r="Q245" s="343"/>
      <c r="R245" s="134"/>
      <c r="T245" s="135" t="s">
        <v>5</v>
      </c>
      <c r="U245" s="40" t="s">
        <v>36</v>
      </c>
      <c r="V245" s="147"/>
      <c r="W245" s="136">
        <f t="shared" si="41"/>
        <v>0</v>
      </c>
      <c r="X245" s="136">
        <v>0.0002435218</v>
      </c>
      <c r="Y245" s="136">
        <f t="shared" si="42"/>
        <v>0.0002435218</v>
      </c>
      <c r="Z245" s="136">
        <v>0</v>
      </c>
      <c r="AA245" s="137">
        <f t="shared" si="43"/>
        <v>0</v>
      </c>
      <c r="AR245" s="18" t="s">
        <v>132</v>
      </c>
      <c r="AT245" s="18" t="s">
        <v>118</v>
      </c>
      <c r="AU245" s="18" t="s">
        <v>93</v>
      </c>
      <c r="AY245" s="18" t="s">
        <v>117</v>
      </c>
      <c r="BE245" s="138">
        <f t="shared" si="44"/>
        <v>0</v>
      </c>
      <c r="BF245" s="138">
        <f t="shared" si="45"/>
        <v>0</v>
      </c>
      <c r="BG245" s="138">
        <f t="shared" si="46"/>
        <v>0</v>
      </c>
      <c r="BH245" s="138">
        <f t="shared" si="47"/>
        <v>0</v>
      </c>
      <c r="BI245" s="138">
        <f t="shared" si="48"/>
        <v>0</v>
      </c>
      <c r="BJ245" s="18" t="s">
        <v>16</v>
      </c>
      <c r="BK245" s="138">
        <f t="shared" si="49"/>
        <v>0</v>
      </c>
      <c r="BL245" s="18" t="s">
        <v>132</v>
      </c>
      <c r="BM245" s="18" t="s">
        <v>6607</v>
      </c>
    </row>
    <row r="246" spans="2:65" s="1" customFormat="1" ht="38.25" customHeight="1">
      <c r="B246" s="133"/>
      <c r="C246" s="151" t="s">
        <v>626</v>
      </c>
      <c r="D246" s="151" t="s">
        <v>118</v>
      </c>
      <c r="E246" s="152" t="s">
        <v>6608</v>
      </c>
      <c r="F246" s="341" t="s">
        <v>6609</v>
      </c>
      <c r="G246" s="341"/>
      <c r="H246" s="341"/>
      <c r="I246" s="341"/>
      <c r="J246" s="153" t="s">
        <v>142</v>
      </c>
      <c r="K246" s="154">
        <v>1</v>
      </c>
      <c r="L246" s="342"/>
      <c r="M246" s="342"/>
      <c r="N246" s="343">
        <f t="shared" si="40"/>
        <v>0</v>
      </c>
      <c r="O246" s="343"/>
      <c r="P246" s="343"/>
      <c r="Q246" s="343"/>
      <c r="R246" s="134"/>
      <c r="T246" s="135" t="s">
        <v>5</v>
      </c>
      <c r="U246" s="40" t="s">
        <v>36</v>
      </c>
      <c r="V246" s="147"/>
      <c r="W246" s="136">
        <f t="shared" si="41"/>
        <v>0</v>
      </c>
      <c r="X246" s="136">
        <v>0.0002439134</v>
      </c>
      <c r="Y246" s="136">
        <f t="shared" si="42"/>
        <v>0.0002439134</v>
      </c>
      <c r="Z246" s="136">
        <v>0</v>
      </c>
      <c r="AA246" s="137">
        <f t="shared" si="43"/>
        <v>0</v>
      </c>
      <c r="AR246" s="18" t="s">
        <v>132</v>
      </c>
      <c r="AT246" s="18" t="s">
        <v>118</v>
      </c>
      <c r="AU246" s="18" t="s">
        <v>93</v>
      </c>
      <c r="AY246" s="18" t="s">
        <v>117</v>
      </c>
      <c r="BE246" s="138">
        <f t="shared" si="44"/>
        <v>0</v>
      </c>
      <c r="BF246" s="138">
        <f t="shared" si="45"/>
        <v>0</v>
      </c>
      <c r="BG246" s="138">
        <f t="shared" si="46"/>
        <v>0</v>
      </c>
      <c r="BH246" s="138">
        <f t="shared" si="47"/>
        <v>0</v>
      </c>
      <c r="BI246" s="138">
        <f t="shared" si="48"/>
        <v>0</v>
      </c>
      <c r="BJ246" s="18" t="s">
        <v>16</v>
      </c>
      <c r="BK246" s="138">
        <f t="shared" si="49"/>
        <v>0</v>
      </c>
      <c r="BL246" s="18" t="s">
        <v>132</v>
      </c>
      <c r="BM246" s="18" t="s">
        <v>6610</v>
      </c>
    </row>
    <row r="247" spans="2:65" s="1" customFormat="1" ht="38.25" customHeight="1">
      <c r="B247" s="133"/>
      <c r="C247" s="151" t="s">
        <v>630</v>
      </c>
      <c r="D247" s="151" t="s">
        <v>118</v>
      </c>
      <c r="E247" s="152" t="s">
        <v>6611</v>
      </c>
      <c r="F247" s="341" t="s">
        <v>6612</v>
      </c>
      <c r="G247" s="341"/>
      <c r="H247" s="341"/>
      <c r="I247" s="341"/>
      <c r="J247" s="153" t="s">
        <v>142</v>
      </c>
      <c r="K247" s="154">
        <v>1</v>
      </c>
      <c r="L247" s="342"/>
      <c r="M247" s="342"/>
      <c r="N247" s="343">
        <f t="shared" si="40"/>
        <v>0</v>
      </c>
      <c r="O247" s="343"/>
      <c r="P247" s="343"/>
      <c r="Q247" s="343"/>
      <c r="R247" s="134"/>
      <c r="T247" s="135" t="s">
        <v>5</v>
      </c>
      <c r="U247" s="40" t="s">
        <v>36</v>
      </c>
      <c r="V247" s="147"/>
      <c r="W247" s="136">
        <f t="shared" si="41"/>
        <v>0</v>
      </c>
      <c r="X247" s="136">
        <v>0.0002494314</v>
      </c>
      <c r="Y247" s="136">
        <f t="shared" si="42"/>
        <v>0.0002494314</v>
      </c>
      <c r="Z247" s="136">
        <v>0</v>
      </c>
      <c r="AA247" s="137">
        <f t="shared" si="43"/>
        <v>0</v>
      </c>
      <c r="AR247" s="18" t="s">
        <v>132</v>
      </c>
      <c r="AT247" s="18" t="s">
        <v>118</v>
      </c>
      <c r="AU247" s="18" t="s">
        <v>93</v>
      </c>
      <c r="AY247" s="18" t="s">
        <v>117</v>
      </c>
      <c r="BE247" s="138">
        <f t="shared" si="44"/>
        <v>0</v>
      </c>
      <c r="BF247" s="138">
        <f t="shared" si="45"/>
        <v>0</v>
      </c>
      <c r="BG247" s="138">
        <f t="shared" si="46"/>
        <v>0</v>
      </c>
      <c r="BH247" s="138">
        <f t="shared" si="47"/>
        <v>0</v>
      </c>
      <c r="BI247" s="138">
        <f t="shared" si="48"/>
        <v>0</v>
      </c>
      <c r="BJ247" s="18" t="s">
        <v>16</v>
      </c>
      <c r="BK247" s="138">
        <f t="shared" si="49"/>
        <v>0</v>
      </c>
      <c r="BL247" s="18" t="s">
        <v>132</v>
      </c>
      <c r="BM247" s="18" t="s">
        <v>6613</v>
      </c>
    </row>
    <row r="248" spans="2:65" s="1" customFormat="1" ht="38.25" customHeight="1">
      <c r="B248" s="133"/>
      <c r="C248" s="151" t="s">
        <v>634</v>
      </c>
      <c r="D248" s="151" t="s">
        <v>118</v>
      </c>
      <c r="E248" s="152" t="s">
        <v>6614</v>
      </c>
      <c r="F248" s="341" t="s">
        <v>6615</v>
      </c>
      <c r="G248" s="341"/>
      <c r="H248" s="341"/>
      <c r="I248" s="341"/>
      <c r="J248" s="153" t="s">
        <v>142</v>
      </c>
      <c r="K248" s="154">
        <v>1</v>
      </c>
      <c r="L248" s="342"/>
      <c r="M248" s="342"/>
      <c r="N248" s="343">
        <f t="shared" si="40"/>
        <v>0</v>
      </c>
      <c r="O248" s="343"/>
      <c r="P248" s="343"/>
      <c r="Q248" s="343"/>
      <c r="R248" s="134"/>
      <c r="T248" s="135" t="s">
        <v>5</v>
      </c>
      <c r="U248" s="40" t="s">
        <v>36</v>
      </c>
      <c r="V248" s="147"/>
      <c r="W248" s="136">
        <f t="shared" si="41"/>
        <v>0</v>
      </c>
      <c r="X248" s="136">
        <v>0.0002486838</v>
      </c>
      <c r="Y248" s="136">
        <f t="shared" si="42"/>
        <v>0.0002486838</v>
      </c>
      <c r="Z248" s="136">
        <v>0</v>
      </c>
      <c r="AA248" s="137">
        <f t="shared" si="43"/>
        <v>0</v>
      </c>
      <c r="AR248" s="18" t="s">
        <v>132</v>
      </c>
      <c r="AT248" s="18" t="s">
        <v>118</v>
      </c>
      <c r="AU248" s="18" t="s">
        <v>93</v>
      </c>
      <c r="AY248" s="18" t="s">
        <v>117</v>
      </c>
      <c r="BE248" s="138">
        <f t="shared" si="44"/>
        <v>0</v>
      </c>
      <c r="BF248" s="138">
        <f t="shared" si="45"/>
        <v>0</v>
      </c>
      <c r="BG248" s="138">
        <f t="shared" si="46"/>
        <v>0</v>
      </c>
      <c r="BH248" s="138">
        <f t="shared" si="47"/>
        <v>0</v>
      </c>
      <c r="BI248" s="138">
        <f t="shared" si="48"/>
        <v>0</v>
      </c>
      <c r="BJ248" s="18" t="s">
        <v>16</v>
      </c>
      <c r="BK248" s="138">
        <f t="shared" si="49"/>
        <v>0</v>
      </c>
      <c r="BL248" s="18" t="s">
        <v>132</v>
      </c>
      <c r="BM248" s="18" t="s">
        <v>6616</v>
      </c>
    </row>
    <row r="249" spans="2:65" s="1" customFormat="1" ht="38.25" customHeight="1">
      <c r="B249" s="133"/>
      <c r="C249" s="151" t="s">
        <v>638</v>
      </c>
      <c r="D249" s="151" t="s">
        <v>118</v>
      </c>
      <c r="E249" s="152" t="s">
        <v>6617</v>
      </c>
      <c r="F249" s="341" t="s">
        <v>6618</v>
      </c>
      <c r="G249" s="341"/>
      <c r="H249" s="341"/>
      <c r="I249" s="341"/>
      <c r="J249" s="153" t="s">
        <v>142</v>
      </c>
      <c r="K249" s="154">
        <v>1</v>
      </c>
      <c r="L249" s="342"/>
      <c r="M249" s="342"/>
      <c r="N249" s="343">
        <f t="shared" si="40"/>
        <v>0</v>
      </c>
      <c r="O249" s="343"/>
      <c r="P249" s="343"/>
      <c r="Q249" s="343"/>
      <c r="R249" s="134"/>
      <c r="T249" s="135" t="s">
        <v>5</v>
      </c>
      <c r="U249" s="40" t="s">
        <v>36</v>
      </c>
      <c r="V249" s="147"/>
      <c r="W249" s="136">
        <f t="shared" si="41"/>
        <v>0</v>
      </c>
      <c r="X249" s="136">
        <v>0.0002439134</v>
      </c>
      <c r="Y249" s="136">
        <f t="shared" si="42"/>
        <v>0.0002439134</v>
      </c>
      <c r="Z249" s="136">
        <v>0</v>
      </c>
      <c r="AA249" s="137">
        <f t="shared" si="43"/>
        <v>0</v>
      </c>
      <c r="AR249" s="18" t="s">
        <v>132</v>
      </c>
      <c r="AT249" s="18" t="s">
        <v>118</v>
      </c>
      <c r="AU249" s="18" t="s">
        <v>93</v>
      </c>
      <c r="AY249" s="18" t="s">
        <v>117</v>
      </c>
      <c r="BE249" s="138">
        <f t="shared" si="44"/>
        <v>0</v>
      </c>
      <c r="BF249" s="138">
        <f t="shared" si="45"/>
        <v>0</v>
      </c>
      <c r="BG249" s="138">
        <f t="shared" si="46"/>
        <v>0</v>
      </c>
      <c r="BH249" s="138">
        <f t="shared" si="47"/>
        <v>0</v>
      </c>
      <c r="BI249" s="138">
        <f t="shared" si="48"/>
        <v>0</v>
      </c>
      <c r="BJ249" s="18" t="s">
        <v>16</v>
      </c>
      <c r="BK249" s="138">
        <f t="shared" si="49"/>
        <v>0</v>
      </c>
      <c r="BL249" s="18" t="s">
        <v>132</v>
      </c>
      <c r="BM249" s="18" t="s">
        <v>6619</v>
      </c>
    </row>
    <row r="250" spans="2:65" s="1" customFormat="1" ht="38.25" customHeight="1">
      <c r="B250" s="133"/>
      <c r="C250" s="151" t="s">
        <v>642</v>
      </c>
      <c r="D250" s="151" t="s">
        <v>118</v>
      </c>
      <c r="E250" s="152" t="s">
        <v>6620</v>
      </c>
      <c r="F250" s="341" t="s">
        <v>6621</v>
      </c>
      <c r="G250" s="341"/>
      <c r="H250" s="341"/>
      <c r="I250" s="341"/>
      <c r="J250" s="153" t="s">
        <v>142</v>
      </c>
      <c r="K250" s="154">
        <v>1</v>
      </c>
      <c r="L250" s="342"/>
      <c r="M250" s="342"/>
      <c r="N250" s="343">
        <f t="shared" si="40"/>
        <v>0</v>
      </c>
      <c r="O250" s="343"/>
      <c r="P250" s="343"/>
      <c r="Q250" s="343"/>
      <c r="R250" s="134"/>
      <c r="T250" s="135" t="s">
        <v>5</v>
      </c>
      <c r="U250" s="40" t="s">
        <v>36</v>
      </c>
      <c r="V250" s="147"/>
      <c r="W250" s="136">
        <f t="shared" si="41"/>
        <v>0</v>
      </c>
      <c r="X250" s="136">
        <v>0.0002482833</v>
      </c>
      <c r="Y250" s="136">
        <f t="shared" si="42"/>
        <v>0.0002482833</v>
      </c>
      <c r="Z250" s="136">
        <v>0</v>
      </c>
      <c r="AA250" s="137">
        <f t="shared" si="43"/>
        <v>0</v>
      </c>
      <c r="AR250" s="18" t="s">
        <v>132</v>
      </c>
      <c r="AT250" s="18" t="s">
        <v>118</v>
      </c>
      <c r="AU250" s="18" t="s">
        <v>93</v>
      </c>
      <c r="AY250" s="18" t="s">
        <v>117</v>
      </c>
      <c r="BE250" s="138">
        <f t="shared" si="44"/>
        <v>0</v>
      </c>
      <c r="BF250" s="138">
        <f t="shared" si="45"/>
        <v>0</v>
      </c>
      <c r="BG250" s="138">
        <f t="shared" si="46"/>
        <v>0</v>
      </c>
      <c r="BH250" s="138">
        <f t="shared" si="47"/>
        <v>0</v>
      </c>
      <c r="BI250" s="138">
        <f t="shared" si="48"/>
        <v>0</v>
      </c>
      <c r="BJ250" s="18" t="s">
        <v>16</v>
      </c>
      <c r="BK250" s="138">
        <f t="shared" si="49"/>
        <v>0</v>
      </c>
      <c r="BL250" s="18" t="s">
        <v>132</v>
      </c>
      <c r="BM250" s="18" t="s">
        <v>6622</v>
      </c>
    </row>
    <row r="251" spans="2:65" s="1" customFormat="1" ht="38.25" customHeight="1">
      <c r="B251" s="133"/>
      <c r="C251" s="151" t="s">
        <v>646</v>
      </c>
      <c r="D251" s="151" t="s">
        <v>118</v>
      </c>
      <c r="E251" s="152" t="s">
        <v>6623</v>
      </c>
      <c r="F251" s="341" t="s">
        <v>6624</v>
      </c>
      <c r="G251" s="341"/>
      <c r="H251" s="341"/>
      <c r="I251" s="341"/>
      <c r="J251" s="153" t="s">
        <v>142</v>
      </c>
      <c r="K251" s="154">
        <v>1</v>
      </c>
      <c r="L251" s="342"/>
      <c r="M251" s="342"/>
      <c r="N251" s="343">
        <f t="shared" si="40"/>
        <v>0</v>
      </c>
      <c r="O251" s="343"/>
      <c r="P251" s="343"/>
      <c r="Q251" s="343"/>
      <c r="R251" s="134"/>
      <c r="T251" s="135" t="s">
        <v>5</v>
      </c>
      <c r="U251" s="40" t="s">
        <v>36</v>
      </c>
      <c r="V251" s="147"/>
      <c r="W251" s="136">
        <f t="shared" si="41"/>
        <v>0</v>
      </c>
      <c r="X251" s="136">
        <v>0.0002445275</v>
      </c>
      <c r="Y251" s="136">
        <f t="shared" si="42"/>
        <v>0.0002445275</v>
      </c>
      <c r="Z251" s="136">
        <v>0</v>
      </c>
      <c r="AA251" s="137">
        <f t="shared" si="43"/>
        <v>0</v>
      </c>
      <c r="AR251" s="18" t="s">
        <v>132</v>
      </c>
      <c r="AT251" s="18" t="s">
        <v>118</v>
      </c>
      <c r="AU251" s="18" t="s">
        <v>93</v>
      </c>
      <c r="AY251" s="18" t="s">
        <v>117</v>
      </c>
      <c r="BE251" s="138">
        <f t="shared" si="44"/>
        <v>0</v>
      </c>
      <c r="BF251" s="138">
        <f t="shared" si="45"/>
        <v>0</v>
      </c>
      <c r="BG251" s="138">
        <f t="shared" si="46"/>
        <v>0</v>
      </c>
      <c r="BH251" s="138">
        <f t="shared" si="47"/>
        <v>0</v>
      </c>
      <c r="BI251" s="138">
        <f t="shared" si="48"/>
        <v>0</v>
      </c>
      <c r="BJ251" s="18" t="s">
        <v>16</v>
      </c>
      <c r="BK251" s="138">
        <f t="shared" si="49"/>
        <v>0</v>
      </c>
      <c r="BL251" s="18" t="s">
        <v>132</v>
      </c>
      <c r="BM251" s="18" t="s">
        <v>6625</v>
      </c>
    </row>
    <row r="252" spans="2:65" s="1" customFormat="1" ht="38.25" customHeight="1">
      <c r="B252" s="133"/>
      <c r="C252" s="151" t="s">
        <v>650</v>
      </c>
      <c r="D252" s="151" t="s">
        <v>118</v>
      </c>
      <c r="E252" s="152" t="s">
        <v>6626</v>
      </c>
      <c r="F252" s="341" t="s">
        <v>6627</v>
      </c>
      <c r="G252" s="341"/>
      <c r="H252" s="341"/>
      <c r="I252" s="341"/>
      <c r="J252" s="153" t="s">
        <v>142</v>
      </c>
      <c r="K252" s="154">
        <v>1</v>
      </c>
      <c r="L252" s="342"/>
      <c r="M252" s="342"/>
      <c r="N252" s="343">
        <f t="shared" si="40"/>
        <v>0</v>
      </c>
      <c r="O252" s="343"/>
      <c r="P252" s="343"/>
      <c r="Q252" s="343"/>
      <c r="R252" s="134"/>
      <c r="T252" s="135" t="s">
        <v>5</v>
      </c>
      <c r="U252" s="40" t="s">
        <v>36</v>
      </c>
      <c r="V252" s="147"/>
      <c r="W252" s="136">
        <f t="shared" si="41"/>
        <v>0</v>
      </c>
      <c r="X252" s="136">
        <v>0.0002533029</v>
      </c>
      <c r="Y252" s="136">
        <f t="shared" si="42"/>
        <v>0.0002533029</v>
      </c>
      <c r="Z252" s="136">
        <v>0</v>
      </c>
      <c r="AA252" s="137">
        <f t="shared" si="43"/>
        <v>0</v>
      </c>
      <c r="AR252" s="18" t="s">
        <v>132</v>
      </c>
      <c r="AT252" s="18" t="s">
        <v>118</v>
      </c>
      <c r="AU252" s="18" t="s">
        <v>93</v>
      </c>
      <c r="AY252" s="18" t="s">
        <v>117</v>
      </c>
      <c r="BE252" s="138">
        <f t="shared" si="44"/>
        <v>0</v>
      </c>
      <c r="BF252" s="138">
        <f t="shared" si="45"/>
        <v>0</v>
      </c>
      <c r="BG252" s="138">
        <f t="shared" si="46"/>
        <v>0</v>
      </c>
      <c r="BH252" s="138">
        <f t="shared" si="47"/>
        <v>0</v>
      </c>
      <c r="BI252" s="138">
        <f t="shared" si="48"/>
        <v>0</v>
      </c>
      <c r="BJ252" s="18" t="s">
        <v>16</v>
      </c>
      <c r="BK252" s="138">
        <f t="shared" si="49"/>
        <v>0</v>
      </c>
      <c r="BL252" s="18" t="s">
        <v>132</v>
      </c>
      <c r="BM252" s="18" t="s">
        <v>6628</v>
      </c>
    </row>
    <row r="253" spans="2:65" s="1" customFormat="1" ht="38.25" customHeight="1">
      <c r="B253" s="133"/>
      <c r="C253" s="151" t="s">
        <v>654</v>
      </c>
      <c r="D253" s="151" t="s">
        <v>118</v>
      </c>
      <c r="E253" s="152" t="s">
        <v>6629</v>
      </c>
      <c r="F253" s="341" t="s">
        <v>6630</v>
      </c>
      <c r="G253" s="341"/>
      <c r="H253" s="341"/>
      <c r="I253" s="341"/>
      <c r="J253" s="153" t="s">
        <v>142</v>
      </c>
      <c r="K253" s="154">
        <v>1</v>
      </c>
      <c r="L253" s="342"/>
      <c r="M253" s="342"/>
      <c r="N253" s="343">
        <f t="shared" si="40"/>
        <v>0</v>
      </c>
      <c r="O253" s="343"/>
      <c r="P253" s="343"/>
      <c r="Q253" s="343"/>
      <c r="R253" s="134"/>
      <c r="T253" s="135" t="s">
        <v>5</v>
      </c>
      <c r="U253" s="40" t="s">
        <v>36</v>
      </c>
      <c r="V253" s="147"/>
      <c r="W253" s="136">
        <f t="shared" si="41"/>
        <v>0</v>
      </c>
      <c r="X253" s="136">
        <v>0.0002466546</v>
      </c>
      <c r="Y253" s="136">
        <f t="shared" si="42"/>
        <v>0.0002466546</v>
      </c>
      <c r="Z253" s="136">
        <v>0</v>
      </c>
      <c r="AA253" s="137">
        <f t="shared" si="43"/>
        <v>0</v>
      </c>
      <c r="AR253" s="18" t="s">
        <v>132</v>
      </c>
      <c r="AT253" s="18" t="s">
        <v>118</v>
      </c>
      <c r="AU253" s="18" t="s">
        <v>93</v>
      </c>
      <c r="AY253" s="18" t="s">
        <v>117</v>
      </c>
      <c r="BE253" s="138">
        <f t="shared" si="44"/>
        <v>0</v>
      </c>
      <c r="BF253" s="138">
        <f t="shared" si="45"/>
        <v>0</v>
      </c>
      <c r="BG253" s="138">
        <f t="shared" si="46"/>
        <v>0</v>
      </c>
      <c r="BH253" s="138">
        <f t="shared" si="47"/>
        <v>0</v>
      </c>
      <c r="BI253" s="138">
        <f t="shared" si="48"/>
        <v>0</v>
      </c>
      <c r="BJ253" s="18" t="s">
        <v>16</v>
      </c>
      <c r="BK253" s="138">
        <f t="shared" si="49"/>
        <v>0</v>
      </c>
      <c r="BL253" s="18" t="s">
        <v>132</v>
      </c>
      <c r="BM253" s="18" t="s">
        <v>6631</v>
      </c>
    </row>
    <row r="254" spans="2:65" s="1" customFormat="1" ht="38.25" customHeight="1">
      <c r="B254" s="133"/>
      <c r="C254" s="151" t="s">
        <v>658</v>
      </c>
      <c r="D254" s="151" t="s">
        <v>118</v>
      </c>
      <c r="E254" s="152" t="s">
        <v>6632</v>
      </c>
      <c r="F254" s="341" t="s">
        <v>6633</v>
      </c>
      <c r="G254" s="341"/>
      <c r="H254" s="341"/>
      <c r="I254" s="341"/>
      <c r="J254" s="153" t="s">
        <v>142</v>
      </c>
      <c r="K254" s="154">
        <v>1</v>
      </c>
      <c r="L254" s="342"/>
      <c r="M254" s="342"/>
      <c r="N254" s="343">
        <f t="shared" si="40"/>
        <v>0</v>
      </c>
      <c r="O254" s="343"/>
      <c r="P254" s="343"/>
      <c r="Q254" s="343"/>
      <c r="R254" s="134"/>
      <c r="T254" s="135" t="s">
        <v>5</v>
      </c>
      <c r="U254" s="40" t="s">
        <v>36</v>
      </c>
      <c r="V254" s="147"/>
      <c r="W254" s="136">
        <f t="shared" si="41"/>
        <v>0</v>
      </c>
      <c r="X254" s="136">
        <v>0.0002458358</v>
      </c>
      <c r="Y254" s="136">
        <f t="shared" si="42"/>
        <v>0.0002458358</v>
      </c>
      <c r="Z254" s="136">
        <v>0</v>
      </c>
      <c r="AA254" s="137">
        <f t="shared" si="43"/>
        <v>0</v>
      </c>
      <c r="AR254" s="18" t="s">
        <v>132</v>
      </c>
      <c r="AT254" s="18" t="s">
        <v>118</v>
      </c>
      <c r="AU254" s="18" t="s">
        <v>93</v>
      </c>
      <c r="AY254" s="18" t="s">
        <v>117</v>
      </c>
      <c r="BE254" s="138">
        <f t="shared" si="44"/>
        <v>0</v>
      </c>
      <c r="BF254" s="138">
        <f t="shared" si="45"/>
        <v>0</v>
      </c>
      <c r="BG254" s="138">
        <f t="shared" si="46"/>
        <v>0</v>
      </c>
      <c r="BH254" s="138">
        <f t="shared" si="47"/>
        <v>0</v>
      </c>
      <c r="BI254" s="138">
        <f t="shared" si="48"/>
        <v>0</v>
      </c>
      <c r="BJ254" s="18" t="s">
        <v>16</v>
      </c>
      <c r="BK254" s="138">
        <f t="shared" si="49"/>
        <v>0</v>
      </c>
      <c r="BL254" s="18" t="s">
        <v>132</v>
      </c>
      <c r="BM254" s="18" t="s">
        <v>6634</v>
      </c>
    </row>
    <row r="255" spans="2:65" s="1" customFormat="1" ht="38.25" customHeight="1">
      <c r="B255" s="133"/>
      <c r="C255" s="151" t="s">
        <v>662</v>
      </c>
      <c r="D255" s="151" t="s">
        <v>118</v>
      </c>
      <c r="E255" s="152" t="s">
        <v>6635</v>
      </c>
      <c r="F255" s="341" t="s">
        <v>6636</v>
      </c>
      <c r="G255" s="341"/>
      <c r="H255" s="341"/>
      <c r="I255" s="341"/>
      <c r="J255" s="153" t="s">
        <v>142</v>
      </c>
      <c r="K255" s="154">
        <v>1</v>
      </c>
      <c r="L255" s="342"/>
      <c r="M255" s="342"/>
      <c r="N255" s="343">
        <f t="shared" si="40"/>
        <v>0</v>
      </c>
      <c r="O255" s="343"/>
      <c r="P255" s="343"/>
      <c r="Q255" s="343"/>
      <c r="R255" s="134"/>
      <c r="T255" s="135" t="s">
        <v>5</v>
      </c>
      <c r="U255" s="40" t="s">
        <v>36</v>
      </c>
      <c r="V255" s="147"/>
      <c r="W255" s="136">
        <f t="shared" si="41"/>
        <v>0</v>
      </c>
      <c r="X255" s="136">
        <v>0.0002533029</v>
      </c>
      <c r="Y255" s="136">
        <f t="shared" si="42"/>
        <v>0.0002533029</v>
      </c>
      <c r="Z255" s="136">
        <v>0</v>
      </c>
      <c r="AA255" s="137">
        <f t="shared" si="43"/>
        <v>0</v>
      </c>
      <c r="AR255" s="18" t="s">
        <v>132</v>
      </c>
      <c r="AT255" s="18" t="s">
        <v>118</v>
      </c>
      <c r="AU255" s="18" t="s">
        <v>93</v>
      </c>
      <c r="AY255" s="18" t="s">
        <v>117</v>
      </c>
      <c r="BE255" s="138">
        <f t="shared" si="44"/>
        <v>0</v>
      </c>
      <c r="BF255" s="138">
        <f t="shared" si="45"/>
        <v>0</v>
      </c>
      <c r="BG255" s="138">
        <f t="shared" si="46"/>
        <v>0</v>
      </c>
      <c r="BH255" s="138">
        <f t="shared" si="47"/>
        <v>0</v>
      </c>
      <c r="BI255" s="138">
        <f t="shared" si="48"/>
        <v>0</v>
      </c>
      <c r="BJ255" s="18" t="s">
        <v>16</v>
      </c>
      <c r="BK255" s="138">
        <f t="shared" si="49"/>
        <v>0</v>
      </c>
      <c r="BL255" s="18" t="s">
        <v>132</v>
      </c>
      <c r="BM255" s="18" t="s">
        <v>6637</v>
      </c>
    </row>
    <row r="256" spans="2:65" s="1" customFormat="1" ht="38.25" customHeight="1">
      <c r="B256" s="133"/>
      <c r="C256" s="151" t="s">
        <v>666</v>
      </c>
      <c r="D256" s="151" t="s">
        <v>118</v>
      </c>
      <c r="E256" s="152" t="s">
        <v>6638</v>
      </c>
      <c r="F256" s="341" t="s">
        <v>6639</v>
      </c>
      <c r="G256" s="341"/>
      <c r="H256" s="341"/>
      <c r="I256" s="341"/>
      <c r="J256" s="153" t="s">
        <v>142</v>
      </c>
      <c r="K256" s="154">
        <v>1</v>
      </c>
      <c r="L256" s="342"/>
      <c r="M256" s="342"/>
      <c r="N256" s="343">
        <f t="shared" si="40"/>
        <v>0</v>
      </c>
      <c r="O256" s="343"/>
      <c r="P256" s="343"/>
      <c r="Q256" s="343"/>
      <c r="R256" s="134"/>
      <c r="T256" s="135" t="s">
        <v>5</v>
      </c>
      <c r="U256" s="40" t="s">
        <v>36</v>
      </c>
      <c r="V256" s="147"/>
      <c r="W256" s="136">
        <f t="shared" si="41"/>
        <v>0</v>
      </c>
      <c r="X256" s="136">
        <v>0.0002471174</v>
      </c>
      <c r="Y256" s="136">
        <f t="shared" si="42"/>
        <v>0.0002471174</v>
      </c>
      <c r="Z256" s="136">
        <v>0</v>
      </c>
      <c r="AA256" s="137">
        <f t="shared" si="43"/>
        <v>0</v>
      </c>
      <c r="AR256" s="18" t="s">
        <v>132</v>
      </c>
      <c r="AT256" s="18" t="s">
        <v>118</v>
      </c>
      <c r="AU256" s="18" t="s">
        <v>93</v>
      </c>
      <c r="AY256" s="18" t="s">
        <v>117</v>
      </c>
      <c r="BE256" s="138">
        <f t="shared" si="44"/>
        <v>0</v>
      </c>
      <c r="BF256" s="138">
        <f t="shared" si="45"/>
        <v>0</v>
      </c>
      <c r="BG256" s="138">
        <f t="shared" si="46"/>
        <v>0</v>
      </c>
      <c r="BH256" s="138">
        <f t="shared" si="47"/>
        <v>0</v>
      </c>
      <c r="BI256" s="138">
        <f t="shared" si="48"/>
        <v>0</v>
      </c>
      <c r="BJ256" s="18" t="s">
        <v>16</v>
      </c>
      <c r="BK256" s="138">
        <f t="shared" si="49"/>
        <v>0</v>
      </c>
      <c r="BL256" s="18" t="s">
        <v>132</v>
      </c>
      <c r="BM256" s="18" t="s">
        <v>6640</v>
      </c>
    </row>
    <row r="257" spans="2:65" s="1" customFormat="1" ht="38.25" customHeight="1">
      <c r="B257" s="133"/>
      <c r="C257" s="151" t="s">
        <v>670</v>
      </c>
      <c r="D257" s="151" t="s">
        <v>118</v>
      </c>
      <c r="E257" s="152" t="s">
        <v>6641</v>
      </c>
      <c r="F257" s="341" t="s">
        <v>6642</v>
      </c>
      <c r="G257" s="341"/>
      <c r="H257" s="341"/>
      <c r="I257" s="341"/>
      <c r="J257" s="153" t="s">
        <v>142</v>
      </c>
      <c r="K257" s="154">
        <v>1</v>
      </c>
      <c r="L257" s="342"/>
      <c r="M257" s="342"/>
      <c r="N257" s="343">
        <f t="shared" si="40"/>
        <v>0</v>
      </c>
      <c r="O257" s="343"/>
      <c r="P257" s="343"/>
      <c r="Q257" s="343"/>
      <c r="R257" s="134"/>
      <c r="T257" s="135" t="s">
        <v>5</v>
      </c>
      <c r="U257" s="40" t="s">
        <v>36</v>
      </c>
      <c r="V257" s="147"/>
      <c r="W257" s="136">
        <f t="shared" si="41"/>
        <v>0</v>
      </c>
      <c r="X257" s="136">
        <v>0.0002479184</v>
      </c>
      <c r="Y257" s="136">
        <f t="shared" si="42"/>
        <v>0.0002479184</v>
      </c>
      <c r="Z257" s="136">
        <v>0</v>
      </c>
      <c r="AA257" s="137">
        <f t="shared" si="43"/>
        <v>0</v>
      </c>
      <c r="AR257" s="18" t="s">
        <v>132</v>
      </c>
      <c r="AT257" s="18" t="s">
        <v>118</v>
      </c>
      <c r="AU257" s="18" t="s">
        <v>93</v>
      </c>
      <c r="AY257" s="18" t="s">
        <v>117</v>
      </c>
      <c r="BE257" s="138">
        <f t="shared" si="44"/>
        <v>0</v>
      </c>
      <c r="BF257" s="138">
        <f t="shared" si="45"/>
        <v>0</v>
      </c>
      <c r="BG257" s="138">
        <f t="shared" si="46"/>
        <v>0</v>
      </c>
      <c r="BH257" s="138">
        <f t="shared" si="47"/>
        <v>0</v>
      </c>
      <c r="BI257" s="138">
        <f t="shared" si="48"/>
        <v>0</v>
      </c>
      <c r="BJ257" s="18" t="s">
        <v>16</v>
      </c>
      <c r="BK257" s="138">
        <f t="shared" si="49"/>
        <v>0</v>
      </c>
      <c r="BL257" s="18" t="s">
        <v>132</v>
      </c>
      <c r="BM257" s="18" t="s">
        <v>6643</v>
      </c>
    </row>
    <row r="258" spans="2:65" s="1" customFormat="1" ht="38.25" customHeight="1">
      <c r="B258" s="133"/>
      <c r="C258" s="151" t="s">
        <v>674</v>
      </c>
      <c r="D258" s="151" t="s">
        <v>118</v>
      </c>
      <c r="E258" s="152" t="s">
        <v>6644</v>
      </c>
      <c r="F258" s="341" t="s">
        <v>6645</v>
      </c>
      <c r="G258" s="341"/>
      <c r="H258" s="341"/>
      <c r="I258" s="341"/>
      <c r="J258" s="153" t="s">
        <v>142</v>
      </c>
      <c r="K258" s="154">
        <v>1</v>
      </c>
      <c r="L258" s="342"/>
      <c r="M258" s="342"/>
      <c r="N258" s="343">
        <f t="shared" si="40"/>
        <v>0</v>
      </c>
      <c r="O258" s="343"/>
      <c r="P258" s="343"/>
      <c r="Q258" s="343"/>
      <c r="R258" s="134"/>
      <c r="T258" s="135" t="s">
        <v>5</v>
      </c>
      <c r="U258" s="40" t="s">
        <v>36</v>
      </c>
      <c r="V258" s="147"/>
      <c r="W258" s="136">
        <f t="shared" si="41"/>
        <v>0</v>
      </c>
      <c r="X258" s="136">
        <v>0.0002507308</v>
      </c>
      <c r="Y258" s="136">
        <f t="shared" si="42"/>
        <v>0.0002507308</v>
      </c>
      <c r="Z258" s="136">
        <v>0</v>
      </c>
      <c r="AA258" s="137">
        <f t="shared" si="43"/>
        <v>0</v>
      </c>
      <c r="AR258" s="18" t="s">
        <v>132</v>
      </c>
      <c r="AT258" s="18" t="s">
        <v>118</v>
      </c>
      <c r="AU258" s="18" t="s">
        <v>93</v>
      </c>
      <c r="AY258" s="18" t="s">
        <v>117</v>
      </c>
      <c r="BE258" s="138">
        <f t="shared" si="44"/>
        <v>0</v>
      </c>
      <c r="BF258" s="138">
        <f t="shared" si="45"/>
        <v>0</v>
      </c>
      <c r="BG258" s="138">
        <f t="shared" si="46"/>
        <v>0</v>
      </c>
      <c r="BH258" s="138">
        <f t="shared" si="47"/>
        <v>0</v>
      </c>
      <c r="BI258" s="138">
        <f t="shared" si="48"/>
        <v>0</v>
      </c>
      <c r="BJ258" s="18" t="s">
        <v>16</v>
      </c>
      <c r="BK258" s="138">
        <f t="shared" si="49"/>
        <v>0</v>
      </c>
      <c r="BL258" s="18" t="s">
        <v>132</v>
      </c>
      <c r="BM258" s="18" t="s">
        <v>6646</v>
      </c>
    </row>
    <row r="259" spans="2:65" s="1" customFormat="1" ht="38.25" customHeight="1">
      <c r="B259" s="133"/>
      <c r="C259" s="151" t="s">
        <v>678</v>
      </c>
      <c r="D259" s="151" t="s">
        <v>118</v>
      </c>
      <c r="E259" s="152" t="s">
        <v>6647</v>
      </c>
      <c r="F259" s="341" t="s">
        <v>6648</v>
      </c>
      <c r="G259" s="341"/>
      <c r="H259" s="341"/>
      <c r="I259" s="341"/>
      <c r="J259" s="153" t="s">
        <v>142</v>
      </c>
      <c r="K259" s="154">
        <v>1</v>
      </c>
      <c r="L259" s="342"/>
      <c r="M259" s="342"/>
      <c r="N259" s="343">
        <f t="shared" si="40"/>
        <v>0</v>
      </c>
      <c r="O259" s="343"/>
      <c r="P259" s="343"/>
      <c r="Q259" s="343"/>
      <c r="R259" s="134"/>
      <c r="T259" s="135" t="s">
        <v>5</v>
      </c>
      <c r="U259" s="40" t="s">
        <v>36</v>
      </c>
      <c r="V259" s="147"/>
      <c r="W259" s="136">
        <f t="shared" si="41"/>
        <v>0</v>
      </c>
      <c r="X259" s="136">
        <v>0.0002471797</v>
      </c>
      <c r="Y259" s="136">
        <f t="shared" si="42"/>
        <v>0.0002471797</v>
      </c>
      <c r="Z259" s="136">
        <v>0</v>
      </c>
      <c r="AA259" s="137">
        <f t="shared" si="43"/>
        <v>0</v>
      </c>
      <c r="AR259" s="18" t="s">
        <v>132</v>
      </c>
      <c r="AT259" s="18" t="s">
        <v>118</v>
      </c>
      <c r="AU259" s="18" t="s">
        <v>93</v>
      </c>
      <c r="AY259" s="18" t="s">
        <v>117</v>
      </c>
      <c r="BE259" s="138">
        <f t="shared" si="44"/>
        <v>0</v>
      </c>
      <c r="BF259" s="138">
        <f t="shared" si="45"/>
        <v>0</v>
      </c>
      <c r="BG259" s="138">
        <f t="shared" si="46"/>
        <v>0</v>
      </c>
      <c r="BH259" s="138">
        <f t="shared" si="47"/>
        <v>0</v>
      </c>
      <c r="BI259" s="138">
        <f t="shared" si="48"/>
        <v>0</v>
      </c>
      <c r="BJ259" s="18" t="s">
        <v>16</v>
      </c>
      <c r="BK259" s="138">
        <f t="shared" si="49"/>
        <v>0</v>
      </c>
      <c r="BL259" s="18" t="s">
        <v>132</v>
      </c>
      <c r="BM259" s="18" t="s">
        <v>6649</v>
      </c>
    </row>
    <row r="260" spans="2:65" s="1" customFormat="1" ht="38.25" customHeight="1">
      <c r="B260" s="133"/>
      <c r="C260" s="151" t="s">
        <v>682</v>
      </c>
      <c r="D260" s="151" t="s">
        <v>118</v>
      </c>
      <c r="E260" s="152" t="s">
        <v>6650</v>
      </c>
      <c r="F260" s="341" t="s">
        <v>6651</v>
      </c>
      <c r="G260" s="341"/>
      <c r="H260" s="341"/>
      <c r="I260" s="341"/>
      <c r="J260" s="153" t="s">
        <v>142</v>
      </c>
      <c r="K260" s="154">
        <v>1</v>
      </c>
      <c r="L260" s="342"/>
      <c r="M260" s="342"/>
      <c r="N260" s="343">
        <f t="shared" si="40"/>
        <v>0</v>
      </c>
      <c r="O260" s="343"/>
      <c r="P260" s="343"/>
      <c r="Q260" s="343"/>
      <c r="R260" s="134"/>
      <c r="T260" s="135" t="s">
        <v>5</v>
      </c>
      <c r="U260" s="40" t="s">
        <v>36</v>
      </c>
      <c r="V260" s="147"/>
      <c r="W260" s="136">
        <f t="shared" si="41"/>
        <v>0</v>
      </c>
      <c r="X260" s="136">
        <v>0.0002521637</v>
      </c>
      <c r="Y260" s="136">
        <f t="shared" si="42"/>
        <v>0.0002521637</v>
      </c>
      <c r="Z260" s="136">
        <v>0</v>
      </c>
      <c r="AA260" s="137">
        <f t="shared" si="43"/>
        <v>0</v>
      </c>
      <c r="AR260" s="18" t="s">
        <v>132</v>
      </c>
      <c r="AT260" s="18" t="s">
        <v>118</v>
      </c>
      <c r="AU260" s="18" t="s">
        <v>93</v>
      </c>
      <c r="AY260" s="18" t="s">
        <v>117</v>
      </c>
      <c r="BE260" s="138">
        <f t="shared" si="44"/>
        <v>0</v>
      </c>
      <c r="BF260" s="138">
        <f t="shared" si="45"/>
        <v>0</v>
      </c>
      <c r="BG260" s="138">
        <f t="shared" si="46"/>
        <v>0</v>
      </c>
      <c r="BH260" s="138">
        <f t="shared" si="47"/>
        <v>0</v>
      </c>
      <c r="BI260" s="138">
        <f t="shared" si="48"/>
        <v>0</v>
      </c>
      <c r="BJ260" s="18" t="s">
        <v>16</v>
      </c>
      <c r="BK260" s="138">
        <f t="shared" si="49"/>
        <v>0</v>
      </c>
      <c r="BL260" s="18" t="s">
        <v>132</v>
      </c>
      <c r="BM260" s="18" t="s">
        <v>6652</v>
      </c>
    </row>
    <row r="261" spans="2:65" s="1" customFormat="1" ht="38.25" customHeight="1">
      <c r="B261" s="133"/>
      <c r="C261" s="151" t="s">
        <v>686</v>
      </c>
      <c r="D261" s="151" t="s">
        <v>118</v>
      </c>
      <c r="E261" s="152" t="s">
        <v>6653</v>
      </c>
      <c r="F261" s="341" t="s">
        <v>6654</v>
      </c>
      <c r="G261" s="341"/>
      <c r="H261" s="341"/>
      <c r="I261" s="341"/>
      <c r="J261" s="153" t="s">
        <v>142</v>
      </c>
      <c r="K261" s="154">
        <v>1</v>
      </c>
      <c r="L261" s="342"/>
      <c r="M261" s="342"/>
      <c r="N261" s="343">
        <f t="shared" si="40"/>
        <v>0</v>
      </c>
      <c r="O261" s="343"/>
      <c r="P261" s="343"/>
      <c r="Q261" s="343"/>
      <c r="R261" s="134"/>
      <c r="T261" s="135" t="s">
        <v>5</v>
      </c>
      <c r="U261" s="40" t="s">
        <v>36</v>
      </c>
      <c r="V261" s="147"/>
      <c r="W261" s="136">
        <f t="shared" si="41"/>
        <v>0</v>
      </c>
      <c r="X261" s="136">
        <v>0.0002404246</v>
      </c>
      <c r="Y261" s="136">
        <f t="shared" si="42"/>
        <v>0.0002404246</v>
      </c>
      <c r="Z261" s="136">
        <v>0</v>
      </c>
      <c r="AA261" s="137">
        <f t="shared" si="43"/>
        <v>0</v>
      </c>
      <c r="AR261" s="18" t="s">
        <v>132</v>
      </c>
      <c r="AT261" s="18" t="s">
        <v>118</v>
      </c>
      <c r="AU261" s="18" t="s">
        <v>93</v>
      </c>
      <c r="AY261" s="18" t="s">
        <v>117</v>
      </c>
      <c r="BE261" s="138">
        <f t="shared" si="44"/>
        <v>0</v>
      </c>
      <c r="BF261" s="138">
        <f t="shared" si="45"/>
        <v>0</v>
      </c>
      <c r="BG261" s="138">
        <f t="shared" si="46"/>
        <v>0</v>
      </c>
      <c r="BH261" s="138">
        <f t="shared" si="47"/>
        <v>0</v>
      </c>
      <c r="BI261" s="138">
        <f t="shared" si="48"/>
        <v>0</v>
      </c>
      <c r="BJ261" s="18" t="s">
        <v>16</v>
      </c>
      <c r="BK261" s="138">
        <f t="shared" si="49"/>
        <v>0</v>
      </c>
      <c r="BL261" s="18" t="s">
        <v>132</v>
      </c>
      <c r="BM261" s="18" t="s">
        <v>6655</v>
      </c>
    </row>
    <row r="262" spans="2:65" s="1" customFormat="1" ht="38.25" customHeight="1">
      <c r="B262" s="133"/>
      <c r="C262" s="151" t="s">
        <v>690</v>
      </c>
      <c r="D262" s="151" t="s">
        <v>118</v>
      </c>
      <c r="E262" s="152" t="s">
        <v>6656</v>
      </c>
      <c r="F262" s="341" t="s">
        <v>6657</v>
      </c>
      <c r="G262" s="341"/>
      <c r="H262" s="341"/>
      <c r="I262" s="341"/>
      <c r="J262" s="153" t="s">
        <v>142</v>
      </c>
      <c r="K262" s="154">
        <v>1</v>
      </c>
      <c r="L262" s="342"/>
      <c r="M262" s="342"/>
      <c r="N262" s="343">
        <f aca="true" t="shared" si="50" ref="N262:N293">ROUND(L262*K262,2)</f>
        <v>0</v>
      </c>
      <c r="O262" s="343"/>
      <c r="P262" s="343"/>
      <c r="Q262" s="343"/>
      <c r="R262" s="134"/>
      <c r="T262" s="135" t="s">
        <v>5</v>
      </c>
      <c r="U262" s="40" t="s">
        <v>36</v>
      </c>
      <c r="V262" s="147"/>
      <c r="W262" s="136">
        <f aca="true" t="shared" si="51" ref="W262:W293">V262*K262</f>
        <v>0</v>
      </c>
      <c r="X262" s="136">
        <v>0.0002409319</v>
      </c>
      <c r="Y262" s="136">
        <f aca="true" t="shared" si="52" ref="Y262:Y293">X262*K262</f>
        <v>0.0002409319</v>
      </c>
      <c r="Z262" s="136">
        <v>0</v>
      </c>
      <c r="AA262" s="137">
        <f aca="true" t="shared" si="53" ref="AA262:AA293">Z262*K262</f>
        <v>0</v>
      </c>
      <c r="AR262" s="18" t="s">
        <v>132</v>
      </c>
      <c r="AT262" s="18" t="s">
        <v>118</v>
      </c>
      <c r="AU262" s="18" t="s">
        <v>93</v>
      </c>
      <c r="AY262" s="18" t="s">
        <v>117</v>
      </c>
      <c r="BE262" s="138">
        <f aca="true" t="shared" si="54" ref="BE262:BE293">IF(U262="základní",N262,0)</f>
        <v>0</v>
      </c>
      <c r="BF262" s="138">
        <f aca="true" t="shared" si="55" ref="BF262:BF293">IF(U262="snížená",N262,0)</f>
        <v>0</v>
      </c>
      <c r="BG262" s="138">
        <f aca="true" t="shared" si="56" ref="BG262:BG293">IF(U262="zákl. přenesená",N262,0)</f>
        <v>0</v>
      </c>
      <c r="BH262" s="138">
        <f aca="true" t="shared" si="57" ref="BH262:BH293">IF(U262="sníž. přenesená",N262,0)</f>
        <v>0</v>
      </c>
      <c r="BI262" s="138">
        <f aca="true" t="shared" si="58" ref="BI262:BI293">IF(U262="nulová",N262,0)</f>
        <v>0</v>
      </c>
      <c r="BJ262" s="18" t="s">
        <v>16</v>
      </c>
      <c r="BK262" s="138">
        <f aca="true" t="shared" si="59" ref="BK262:BK293">ROUND(L262*K262,2)</f>
        <v>0</v>
      </c>
      <c r="BL262" s="18" t="s">
        <v>132</v>
      </c>
      <c r="BM262" s="18" t="s">
        <v>6658</v>
      </c>
    </row>
    <row r="263" spans="2:65" s="1" customFormat="1" ht="38.25" customHeight="1">
      <c r="B263" s="133"/>
      <c r="C263" s="151" t="s">
        <v>694</v>
      </c>
      <c r="D263" s="151" t="s">
        <v>118</v>
      </c>
      <c r="E263" s="152" t="s">
        <v>6659</v>
      </c>
      <c r="F263" s="341" t="s">
        <v>6660</v>
      </c>
      <c r="G263" s="341"/>
      <c r="H263" s="341"/>
      <c r="I263" s="341"/>
      <c r="J263" s="153" t="s">
        <v>142</v>
      </c>
      <c r="K263" s="154">
        <v>1</v>
      </c>
      <c r="L263" s="342"/>
      <c r="M263" s="342"/>
      <c r="N263" s="343">
        <f t="shared" si="50"/>
        <v>0</v>
      </c>
      <c r="O263" s="343"/>
      <c r="P263" s="343"/>
      <c r="Q263" s="343"/>
      <c r="R263" s="134"/>
      <c r="T263" s="135" t="s">
        <v>5</v>
      </c>
      <c r="U263" s="40" t="s">
        <v>36</v>
      </c>
      <c r="V263" s="147"/>
      <c r="W263" s="136">
        <f t="shared" si="51"/>
        <v>0</v>
      </c>
      <c r="X263" s="136">
        <v>0</v>
      </c>
      <c r="Y263" s="136">
        <f t="shared" si="52"/>
        <v>0</v>
      </c>
      <c r="Z263" s="136">
        <v>0</v>
      </c>
      <c r="AA263" s="137">
        <f t="shared" si="53"/>
        <v>0</v>
      </c>
      <c r="AR263" s="18" t="s">
        <v>132</v>
      </c>
      <c r="AT263" s="18" t="s">
        <v>118</v>
      </c>
      <c r="AU263" s="18" t="s">
        <v>93</v>
      </c>
      <c r="AY263" s="18" t="s">
        <v>117</v>
      </c>
      <c r="BE263" s="138">
        <f t="shared" si="54"/>
        <v>0</v>
      </c>
      <c r="BF263" s="138">
        <f t="shared" si="55"/>
        <v>0</v>
      </c>
      <c r="BG263" s="138">
        <f t="shared" si="56"/>
        <v>0</v>
      </c>
      <c r="BH263" s="138">
        <f t="shared" si="57"/>
        <v>0</v>
      </c>
      <c r="BI263" s="138">
        <f t="shared" si="58"/>
        <v>0</v>
      </c>
      <c r="BJ263" s="18" t="s">
        <v>16</v>
      </c>
      <c r="BK263" s="138">
        <f t="shared" si="59"/>
        <v>0</v>
      </c>
      <c r="BL263" s="18" t="s">
        <v>132</v>
      </c>
      <c r="BM263" s="18" t="s">
        <v>6661</v>
      </c>
    </row>
    <row r="264" spans="2:65" s="1" customFormat="1" ht="38.25" customHeight="1">
      <c r="B264" s="133"/>
      <c r="C264" s="151" t="s">
        <v>698</v>
      </c>
      <c r="D264" s="151" t="s">
        <v>118</v>
      </c>
      <c r="E264" s="152" t="s">
        <v>6662</v>
      </c>
      <c r="F264" s="341" t="s">
        <v>6663</v>
      </c>
      <c r="G264" s="341"/>
      <c r="H264" s="341"/>
      <c r="I264" s="341"/>
      <c r="J264" s="153" t="s">
        <v>142</v>
      </c>
      <c r="K264" s="154">
        <v>1</v>
      </c>
      <c r="L264" s="342"/>
      <c r="M264" s="342"/>
      <c r="N264" s="343">
        <f t="shared" si="50"/>
        <v>0</v>
      </c>
      <c r="O264" s="343"/>
      <c r="P264" s="343"/>
      <c r="Q264" s="343"/>
      <c r="R264" s="134"/>
      <c r="T264" s="135" t="s">
        <v>5</v>
      </c>
      <c r="U264" s="40" t="s">
        <v>36</v>
      </c>
      <c r="V264" s="147"/>
      <c r="W264" s="136">
        <f t="shared" si="51"/>
        <v>0</v>
      </c>
      <c r="X264" s="136">
        <v>0</v>
      </c>
      <c r="Y264" s="136">
        <f t="shared" si="52"/>
        <v>0</v>
      </c>
      <c r="Z264" s="136">
        <v>0</v>
      </c>
      <c r="AA264" s="137">
        <f t="shared" si="53"/>
        <v>0</v>
      </c>
      <c r="AR264" s="18" t="s">
        <v>132</v>
      </c>
      <c r="AT264" s="18" t="s">
        <v>118</v>
      </c>
      <c r="AU264" s="18" t="s">
        <v>93</v>
      </c>
      <c r="AY264" s="18" t="s">
        <v>117</v>
      </c>
      <c r="BE264" s="138">
        <f t="shared" si="54"/>
        <v>0</v>
      </c>
      <c r="BF264" s="138">
        <f t="shared" si="55"/>
        <v>0</v>
      </c>
      <c r="BG264" s="138">
        <f t="shared" si="56"/>
        <v>0</v>
      </c>
      <c r="BH264" s="138">
        <f t="shared" si="57"/>
        <v>0</v>
      </c>
      <c r="BI264" s="138">
        <f t="shared" si="58"/>
        <v>0</v>
      </c>
      <c r="BJ264" s="18" t="s">
        <v>16</v>
      </c>
      <c r="BK264" s="138">
        <f t="shared" si="59"/>
        <v>0</v>
      </c>
      <c r="BL264" s="18" t="s">
        <v>132</v>
      </c>
      <c r="BM264" s="18" t="s">
        <v>6664</v>
      </c>
    </row>
    <row r="265" spans="2:65" s="1" customFormat="1" ht="38.25" customHeight="1">
      <c r="B265" s="133"/>
      <c r="C265" s="151" t="s">
        <v>702</v>
      </c>
      <c r="D265" s="151" t="s">
        <v>118</v>
      </c>
      <c r="E265" s="152" t="s">
        <v>6665</v>
      </c>
      <c r="F265" s="341" t="s">
        <v>6666</v>
      </c>
      <c r="G265" s="341"/>
      <c r="H265" s="341"/>
      <c r="I265" s="341"/>
      <c r="J265" s="153" t="s">
        <v>142</v>
      </c>
      <c r="K265" s="154">
        <v>1</v>
      </c>
      <c r="L265" s="342"/>
      <c r="M265" s="342"/>
      <c r="N265" s="343">
        <f t="shared" si="50"/>
        <v>0</v>
      </c>
      <c r="O265" s="343"/>
      <c r="P265" s="343"/>
      <c r="Q265" s="343"/>
      <c r="R265" s="134"/>
      <c r="T265" s="135" t="s">
        <v>5</v>
      </c>
      <c r="U265" s="40" t="s">
        <v>36</v>
      </c>
      <c r="V265" s="147"/>
      <c r="W265" s="136">
        <f t="shared" si="51"/>
        <v>0</v>
      </c>
      <c r="X265" s="136">
        <v>0</v>
      </c>
      <c r="Y265" s="136">
        <f t="shared" si="52"/>
        <v>0</v>
      </c>
      <c r="Z265" s="136">
        <v>0</v>
      </c>
      <c r="AA265" s="137">
        <f t="shared" si="53"/>
        <v>0</v>
      </c>
      <c r="AR265" s="18" t="s">
        <v>132</v>
      </c>
      <c r="AT265" s="18" t="s">
        <v>118</v>
      </c>
      <c r="AU265" s="18" t="s">
        <v>93</v>
      </c>
      <c r="AY265" s="18" t="s">
        <v>117</v>
      </c>
      <c r="BE265" s="138">
        <f t="shared" si="54"/>
        <v>0</v>
      </c>
      <c r="BF265" s="138">
        <f t="shared" si="55"/>
        <v>0</v>
      </c>
      <c r="BG265" s="138">
        <f t="shared" si="56"/>
        <v>0</v>
      </c>
      <c r="BH265" s="138">
        <f t="shared" si="57"/>
        <v>0</v>
      </c>
      <c r="BI265" s="138">
        <f t="shared" si="58"/>
        <v>0</v>
      </c>
      <c r="BJ265" s="18" t="s">
        <v>16</v>
      </c>
      <c r="BK265" s="138">
        <f t="shared" si="59"/>
        <v>0</v>
      </c>
      <c r="BL265" s="18" t="s">
        <v>132</v>
      </c>
      <c r="BM265" s="18" t="s">
        <v>6667</v>
      </c>
    </row>
    <row r="266" spans="2:65" s="1" customFormat="1" ht="38.25" customHeight="1">
      <c r="B266" s="133"/>
      <c r="C266" s="151" t="s">
        <v>706</v>
      </c>
      <c r="D266" s="151" t="s">
        <v>118</v>
      </c>
      <c r="E266" s="152" t="s">
        <v>6668</v>
      </c>
      <c r="F266" s="341" t="s">
        <v>6669</v>
      </c>
      <c r="G266" s="341"/>
      <c r="H266" s="341"/>
      <c r="I266" s="341"/>
      <c r="J266" s="153" t="s">
        <v>142</v>
      </c>
      <c r="K266" s="154">
        <v>1</v>
      </c>
      <c r="L266" s="342"/>
      <c r="M266" s="342"/>
      <c r="N266" s="343">
        <f t="shared" si="50"/>
        <v>0</v>
      </c>
      <c r="O266" s="343"/>
      <c r="P266" s="343"/>
      <c r="Q266" s="343"/>
      <c r="R266" s="134"/>
      <c r="T266" s="135" t="s">
        <v>5</v>
      </c>
      <c r="U266" s="40" t="s">
        <v>36</v>
      </c>
      <c r="V266" s="147"/>
      <c r="W266" s="136">
        <f t="shared" si="51"/>
        <v>0</v>
      </c>
      <c r="X266" s="136">
        <v>0</v>
      </c>
      <c r="Y266" s="136">
        <f t="shared" si="52"/>
        <v>0</v>
      </c>
      <c r="Z266" s="136">
        <v>0</v>
      </c>
      <c r="AA266" s="137">
        <f t="shared" si="53"/>
        <v>0</v>
      </c>
      <c r="AR266" s="18" t="s">
        <v>132</v>
      </c>
      <c r="AT266" s="18" t="s">
        <v>118</v>
      </c>
      <c r="AU266" s="18" t="s">
        <v>93</v>
      </c>
      <c r="AY266" s="18" t="s">
        <v>117</v>
      </c>
      <c r="BE266" s="138">
        <f t="shared" si="54"/>
        <v>0</v>
      </c>
      <c r="BF266" s="138">
        <f t="shared" si="55"/>
        <v>0</v>
      </c>
      <c r="BG266" s="138">
        <f t="shared" si="56"/>
        <v>0</v>
      </c>
      <c r="BH266" s="138">
        <f t="shared" si="57"/>
        <v>0</v>
      </c>
      <c r="BI266" s="138">
        <f t="shared" si="58"/>
        <v>0</v>
      </c>
      <c r="BJ266" s="18" t="s">
        <v>16</v>
      </c>
      <c r="BK266" s="138">
        <f t="shared" si="59"/>
        <v>0</v>
      </c>
      <c r="BL266" s="18" t="s">
        <v>132</v>
      </c>
      <c r="BM266" s="18" t="s">
        <v>6670</v>
      </c>
    </row>
    <row r="267" spans="2:65" s="1" customFormat="1" ht="38.25" customHeight="1">
      <c r="B267" s="133"/>
      <c r="C267" s="151" t="s">
        <v>710</v>
      </c>
      <c r="D267" s="151" t="s">
        <v>118</v>
      </c>
      <c r="E267" s="152" t="s">
        <v>6671</v>
      </c>
      <c r="F267" s="341" t="s">
        <v>6672</v>
      </c>
      <c r="G267" s="341"/>
      <c r="H267" s="341"/>
      <c r="I267" s="341"/>
      <c r="J267" s="153" t="s">
        <v>142</v>
      </c>
      <c r="K267" s="154">
        <v>1</v>
      </c>
      <c r="L267" s="342"/>
      <c r="M267" s="342"/>
      <c r="N267" s="343">
        <f t="shared" si="50"/>
        <v>0</v>
      </c>
      <c r="O267" s="343"/>
      <c r="P267" s="343"/>
      <c r="Q267" s="343"/>
      <c r="R267" s="134"/>
      <c r="T267" s="135" t="s">
        <v>5</v>
      </c>
      <c r="U267" s="40" t="s">
        <v>36</v>
      </c>
      <c r="V267" s="147"/>
      <c r="W267" s="136">
        <f t="shared" si="51"/>
        <v>0</v>
      </c>
      <c r="X267" s="136">
        <v>0</v>
      </c>
      <c r="Y267" s="136">
        <f t="shared" si="52"/>
        <v>0</v>
      </c>
      <c r="Z267" s="136">
        <v>0</v>
      </c>
      <c r="AA267" s="137">
        <f t="shared" si="53"/>
        <v>0</v>
      </c>
      <c r="AR267" s="18" t="s">
        <v>132</v>
      </c>
      <c r="AT267" s="18" t="s">
        <v>118</v>
      </c>
      <c r="AU267" s="18" t="s">
        <v>93</v>
      </c>
      <c r="AY267" s="18" t="s">
        <v>117</v>
      </c>
      <c r="BE267" s="138">
        <f t="shared" si="54"/>
        <v>0</v>
      </c>
      <c r="BF267" s="138">
        <f t="shared" si="55"/>
        <v>0</v>
      </c>
      <c r="BG267" s="138">
        <f t="shared" si="56"/>
        <v>0</v>
      </c>
      <c r="BH267" s="138">
        <f t="shared" si="57"/>
        <v>0</v>
      </c>
      <c r="BI267" s="138">
        <f t="shared" si="58"/>
        <v>0</v>
      </c>
      <c r="BJ267" s="18" t="s">
        <v>16</v>
      </c>
      <c r="BK267" s="138">
        <f t="shared" si="59"/>
        <v>0</v>
      </c>
      <c r="BL267" s="18" t="s">
        <v>132</v>
      </c>
      <c r="BM267" s="18" t="s">
        <v>6673</v>
      </c>
    </row>
    <row r="268" spans="2:65" s="1" customFormat="1" ht="38.25" customHeight="1">
      <c r="B268" s="133"/>
      <c r="C268" s="151" t="s">
        <v>714</v>
      </c>
      <c r="D268" s="151" t="s">
        <v>118</v>
      </c>
      <c r="E268" s="152" t="s">
        <v>6674</v>
      </c>
      <c r="F268" s="341" t="s">
        <v>6675</v>
      </c>
      <c r="G268" s="341"/>
      <c r="H268" s="341"/>
      <c r="I268" s="341"/>
      <c r="J268" s="153" t="s">
        <v>142</v>
      </c>
      <c r="K268" s="154">
        <v>1</v>
      </c>
      <c r="L268" s="342"/>
      <c r="M268" s="342"/>
      <c r="N268" s="343">
        <f t="shared" si="50"/>
        <v>0</v>
      </c>
      <c r="O268" s="343"/>
      <c r="P268" s="343"/>
      <c r="Q268" s="343"/>
      <c r="R268" s="134"/>
      <c r="T268" s="135" t="s">
        <v>5</v>
      </c>
      <c r="U268" s="40" t="s">
        <v>36</v>
      </c>
      <c r="V268" s="147"/>
      <c r="W268" s="136">
        <f t="shared" si="51"/>
        <v>0</v>
      </c>
      <c r="X268" s="136">
        <v>0</v>
      </c>
      <c r="Y268" s="136">
        <f t="shared" si="52"/>
        <v>0</v>
      </c>
      <c r="Z268" s="136">
        <v>0</v>
      </c>
      <c r="AA268" s="137">
        <f t="shared" si="53"/>
        <v>0</v>
      </c>
      <c r="AR268" s="18" t="s">
        <v>132</v>
      </c>
      <c r="AT268" s="18" t="s">
        <v>118</v>
      </c>
      <c r="AU268" s="18" t="s">
        <v>93</v>
      </c>
      <c r="AY268" s="18" t="s">
        <v>117</v>
      </c>
      <c r="BE268" s="138">
        <f t="shared" si="54"/>
        <v>0</v>
      </c>
      <c r="BF268" s="138">
        <f t="shared" si="55"/>
        <v>0</v>
      </c>
      <c r="BG268" s="138">
        <f t="shared" si="56"/>
        <v>0</v>
      </c>
      <c r="BH268" s="138">
        <f t="shared" si="57"/>
        <v>0</v>
      </c>
      <c r="BI268" s="138">
        <f t="shared" si="58"/>
        <v>0</v>
      </c>
      <c r="BJ268" s="18" t="s">
        <v>16</v>
      </c>
      <c r="BK268" s="138">
        <f t="shared" si="59"/>
        <v>0</v>
      </c>
      <c r="BL268" s="18" t="s">
        <v>132</v>
      </c>
      <c r="BM268" s="18" t="s">
        <v>6676</v>
      </c>
    </row>
    <row r="269" spans="2:65" s="1" customFormat="1" ht="25.5" customHeight="1">
      <c r="B269" s="133"/>
      <c r="C269" s="151" t="s">
        <v>718</v>
      </c>
      <c r="D269" s="151" t="s">
        <v>118</v>
      </c>
      <c r="E269" s="152" t="s">
        <v>6677</v>
      </c>
      <c r="F269" s="341" t="s">
        <v>6678</v>
      </c>
      <c r="G269" s="341"/>
      <c r="H269" s="341"/>
      <c r="I269" s="341"/>
      <c r="J269" s="153" t="s">
        <v>142</v>
      </c>
      <c r="K269" s="154">
        <v>1</v>
      </c>
      <c r="L269" s="342"/>
      <c r="M269" s="342"/>
      <c r="N269" s="343">
        <f t="shared" si="50"/>
        <v>0</v>
      </c>
      <c r="O269" s="343"/>
      <c r="P269" s="343"/>
      <c r="Q269" s="343"/>
      <c r="R269" s="134"/>
      <c r="T269" s="135" t="s">
        <v>5</v>
      </c>
      <c r="U269" s="40" t="s">
        <v>36</v>
      </c>
      <c r="V269" s="147"/>
      <c r="W269" s="136">
        <f t="shared" si="51"/>
        <v>0</v>
      </c>
      <c r="X269" s="136">
        <v>0</v>
      </c>
      <c r="Y269" s="136">
        <f t="shared" si="52"/>
        <v>0</v>
      </c>
      <c r="Z269" s="136">
        <v>0</v>
      </c>
      <c r="AA269" s="137">
        <f t="shared" si="53"/>
        <v>0</v>
      </c>
      <c r="AR269" s="18" t="s">
        <v>132</v>
      </c>
      <c r="AT269" s="18" t="s">
        <v>118</v>
      </c>
      <c r="AU269" s="18" t="s">
        <v>93</v>
      </c>
      <c r="AY269" s="18" t="s">
        <v>117</v>
      </c>
      <c r="BE269" s="138">
        <f t="shared" si="54"/>
        <v>0</v>
      </c>
      <c r="BF269" s="138">
        <f t="shared" si="55"/>
        <v>0</v>
      </c>
      <c r="BG269" s="138">
        <f t="shared" si="56"/>
        <v>0</v>
      </c>
      <c r="BH269" s="138">
        <f t="shared" si="57"/>
        <v>0</v>
      </c>
      <c r="BI269" s="138">
        <f t="shared" si="58"/>
        <v>0</v>
      </c>
      <c r="BJ269" s="18" t="s">
        <v>16</v>
      </c>
      <c r="BK269" s="138">
        <f t="shared" si="59"/>
        <v>0</v>
      </c>
      <c r="BL269" s="18" t="s">
        <v>132</v>
      </c>
      <c r="BM269" s="18" t="s">
        <v>6679</v>
      </c>
    </row>
    <row r="270" spans="2:65" s="1" customFormat="1" ht="38.25" customHeight="1">
      <c r="B270" s="133"/>
      <c r="C270" s="151" t="s">
        <v>722</v>
      </c>
      <c r="D270" s="151" t="s">
        <v>118</v>
      </c>
      <c r="E270" s="152" t="s">
        <v>6680</v>
      </c>
      <c r="F270" s="341" t="s">
        <v>6681</v>
      </c>
      <c r="G270" s="341"/>
      <c r="H270" s="341"/>
      <c r="I270" s="341"/>
      <c r="J270" s="153" t="s">
        <v>142</v>
      </c>
      <c r="K270" s="154">
        <v>1</v>
      </c>
      <c r="L270" s="342"/>
      <c r="M270" s="342"/>
      <c r="N270" s="343">
        <f t="shared" si="50"/>
        <v>0</v>
      </c>
      <c r="O270" s="343"/>
      <c r="P270" s="343"/>
      <c r="Q270" s="343"/>
      <c r="R270" s="134"/>
      <c r="T270" s="135" t="s">
        <v>5</v>
      </c>
      <c r="U270" s="40" t="s">
        <v>36</v>
      </c>
      <c r="V270" s="147"/>
      <c r="W270" s="136">
        <f t="shared" si="51"/>
        <v>0</v>
      </c>
      <c r="X270" s="136">
        <v>0</v>
      </c>
      <c r="Y270" s="136">
        <f t="shared" si="52"/>
        <v>0</v>
      </c>
      <c r="Z270" s="136">
        <v>0</v>
      </c>
      <c r="AA270" s="137">
        <f t="shared" si="53"/>
        <v>0</v>
      </c>
      <c r="AR270" s="18" t="s">
        <v>132</v>
      </c>
      <c r="AT270" s="18" t="s">
        <v>118</v>
      </c>
      <c r="AU270" s="18" t="s">
        <v>93</v>
      </c>
      <c r="AY270" s="18" t="s">
        <v>117</v>
      </c>
      <c r="BE270" s="138">
        <f t="shared" si="54"/>
        <v>0</v>
      </c>
      <c r="BF270" s="138">
        <f t="shared" si="55"/>
        <v>0</v>
      </c>
      <c r="BG270" s="138">
        <f t="shared" si="56"/>
        <v>0</v>
      </c>
      <c r="BH270" s="138">
        <f t="shared" si="57"/>
        <v>0</v>
      </c>
      <c r="BI270" s="138">
        <f t="shared" si="58"/>
        <v>0</v>
      </c>
      <c r="BJ270" s="18" t="s">
        <v>16</v>
      </c>
      <c r="BK270" s="138">
        <f t="shared" si="59"/>
        <v>0</v>
      </c>
      <c r="BL270" s="18" t="s">
        <v>132</v>
      </c>
      <c r="BM270" s="18" t="s">
        <v>6682</v>
      </c>
    </row>
    <row r="271" spans="2:65" s="1" customFormat="1" ht="38.25" customHeight="1">
      <c r="B271" s="133"/>
      <c r="C271" s="151" t="s">
        <v>726</v>
      </c>
      <c r="D271" s="151" t="s">
        <v>118</v>
      </c>
      <c r="E271" s="152" t="s">
        <v>6683</v>
      </c>
      <c r="F271" s="341" t="s">
        <v>6684</v>
      </c>
      <c r="G271" s="341"/>
      <c r="H271" s="341"/>
      <c r="I271" s="341"/>
      <c r="J271" s="153" t="s">
        <v>142</v>
      </c>
      <c r="K271" s="154">
        <v>1</v>
      </c>
      <c r="L271" s="342"/>
      <c r="M271" s="342"/>
      <c r="N271" s="343">
        <f t="shared" si="50"/>
        <v>0</v>
      </c>
      <c r="O271" s="343"/>
      <c r="P271" s="343"/>
      <c r="Q271" s="343"/>
      <c r="R271" s="134"/>
      <c r="T271" s="135" t="s">
        <v>5</v>
      </c>
      <c r="U271" s="40" t="s">
        <v>36</v>
      </c>
      <c r="V271" s="147"/>
      <c r="W271" s="136">
        <f t="shared" si="51"/>
        <v>0</v>
      </c>
      <c r="X271" s="136">
        <v>0</v>
      </c>
      <c r="Y271" s="136">
        <f t="shared" si="52"/>
        <v>0</v>
      </c>
      <c r="Z271" s="136">
        <v>0</v>
      </c>
      <c r="AA271" s="137">
        <f t="shared" si="53"/>
        <v>0</v>
      </c>
      <c r="AR271" s="18" t="s">
        <v>132</v>
      </c>
      <c r="AT271" s="18" t="s">
        <v>118</v>
      </c>
      <c r="AU271" s="18" t="s">
        <v>93</v>
      </c>
      <c r="AY271" s="18" t="s">
        <v>117</v>
      </c>
      <c r="BE271" s="138">
        <f t="shared" si="54"/>
        <v>0</v>
      </c>
      <c r="BF271" s="138">
        <f t="shared" si="55"/>
        <v>0</v>
      </c>
      <c r="BG271" s="138">
        <f t="shared" si="56"/>
        <v>0</v>
      </c>
      <c r="BH271" s="138">
        <f t="shared" si="57"/>
        <v>0</v>
      </c>
      <c r="BI271" s="138">
        <f t="shared" si="58"/>
        <v>0</v>
      </c>
      <c r="BJ271" s="18" t="s">
        <v>16</v>
      </c>
      <c r="BK271" s="138">
        <f t="shared" si="59"/>
        <v>0</v>
      </c>
      <c r="BL271" s="18" t="s">
        <v>132</v>
      </c>
      <c r="BM271" s="18" t="s">
        <v>6685</v>
      </c>
    </row>
    <row r="272" spans="2:65" s="1" customFormat="1" ht="38.25" customHeight="1">
      <c r="B272" s="133"/>
      <c r="C272" s="151" t="s">
        <v>730</v>
      </c>
      <c r="D272" s="151" t="s">
        <v>118</v>
      </c>
      <c r="E272" s="152" t="s">
        <v>6686</v>
      </c>
      <c r="F272" s="341" t="s">
        <v>6687</v>
      </c>
      <c r="G272" s="341"/>
      <c r="H272" s="341"/>
      <c r="I272" s="341"/>
      <c r="J272" s="153" t="s">
        <v>142</v>
      </c>
      <c r="K272" s="154">
        <v>1</v>
      </c>
      <c r="L272" s="342"/>
      <c r="M272" s="342"/>
      <c r="N272" s="343">
        <f t="shared" si="50"/>
        <v>0</v>
      </c>
      <c r="O272" s="343"/>
      <c r="P272" s="343"/>
      <c r="Q272" s="343"/>
      <c r="R272" s="134"/>
      <c r="T272" s="135" t="s">
        <v>5</v>
      </c>
      <c r="U272" s="40" t="s">
        <v>36</v>
      </c>
      <c r="V272" s="147"/>
      <c r="W272" s="136">
        <f t="shared" si="51"/>
        <v>0</v>
      </c>
      <c r="X272" s="136">
        <v>0</v>
      </c>
      <c r="Y272" s="136">
        <f t="shared" si="52"/>
        <v>0</v>
      </c>
      <c r="Z272" s="136">
        <v>0</v>
      </c>
      <c r="AA272" s="137">
        <f t="shared" si="53"/>
        <v>0</v>
      </c>
      <c r="AR272" s="18" t="s">
        <v>132</v>
      </c>
      <c r="AT272" s="18" t="s">
        <v>118</v>
      </c>
      <c r="AU272" s="18" t="s">
        <v>93</v>
      </c>
      <c r="AY272" s="18" t="s">
        <v>117</v>
      </c>
      <c r="BE272" s="138">
        <f t="shared" si="54"/>
        <v>0</v>
      </c>
      <c r="BF272" s="138">
        <f t="shared" si="55"/>
        <v>0</v>
      </c>
      <c r="BG272" s="138">
        <f t="shared" si="56"/>
        <v>0</v>
      </c>
      <c r="BH272" s="138">
        <f t="shared" si="57"/>
        <v>0</v>
      </c>
      <c r="BI272" s="138">
        <f t="shared" si="58"/>
        <v>0</v>
      </c>
      <c r="BJ272" s="18" t="s">
        <v>16</v>
      </c>
      <c r="BK272" s="138">
        <f t="shared" si="59"/>
        <v>0</v>
      </c>
      <c r="BL272" s="18" t="s">
        <v>132</v>
      </c>
      <c r="BM272" s="18" t="s">
        <v>6688</v>
      </c>
    </row>
    <row r="273" spans="2:65" s="1" customFormat="1" ht="38.25" customHeight="1">
      <c r="B273" s="133"/>
      <c r="C273" s="151" t="s">
        <v>734</v>
      </c>
      <c r="D273" s="151" t="s">
        <v>118</v>
      </c>
      <c r="E273" s="152" t="s">
        <v>6689</v>
      </c>
      <c r="F273" s="341" t="s">
        <v>6690</v>
      </c>
      <c r="G273" s="341"/>
      <c r="H273" s="341"/>
      <c r="I273" s="341"/>
      <c r="J273" s="153" t="s">
        <v>142</v>
      </c>
      <c r="K273" s="154">
        <v>1</v>
      </c>
      <c r="L273" s="342"/>
      <c r="M273" s="342"/>
      <c r="N273" s="343">
        <f t="shared" si="50"/>
        <v>0</v>
      </c>
      <c r="O273" s="343"/>
      <c r="P273" s="343"/>
      <c r="Q273" s="343"/>
      <c r="R273" s="134"/>
      <c r="T273" s="135" t="s">
        <v>5</v>
      </c>
      <c r="U273" s="40" t="s">
        <v>36</v>
      </c>
      <c r="V273" s="147"/>
      <c r="W273" s="136">
        <f t="shared" si="51"/>
        <v>0</v>
      </c>
      <c r="X273" s="136">
        <v>0</v>
      </c>
      <c r="Y273" s="136">
        <f t="shared" si="52"/>
        <v>0</v>
      </c>
      <c r="Z273" s="136">
        <v>0</v>
      </c>
      <c r="AA273" s="137">
        <f t="shared" si="53"/>
        <v>0</v>
      </c>
      <c r="AR273" s="18" t="s">
        <v>132</v>
      </c>
      <c r="AT273" s="18" t="s">
        <v>118</v>
      </c>
      <c r="AU273" s="18" t="s">
        <v>93</v>
      </c>
      <c r="AY273" s="18" t="s">
        <v>117</v>
      </c>
      <c r="BE273" s="138">
        <f t="shared" si="54"/>
        <v>0</v>
      </c>
      <c r="BF273" s="138">
        <f t="shared" si="55"/>
        <v>0</v>
      </c>
      <c r="BG273" s="138">
        <f t="shared" si="56"/>
        <v>0</v>
      </c>
      <c r="BH273" s="138">
        <f t="shared" si="57"/>
        <v>0</v>
      </c>
      <c r="BI273" s="138">
        <f t="shared" si="58"/>
        <v>0</v>
      </c>
      <c r="BJ273" s="18" t="s">
        <v>16</v>
      </c>
      <c r="BK273" s="138">
        <f t="shared" si="59"/>
        <v>0</v>
      </c>
      <c r="BL273" s="18" t="s">
        <v>132</v>
      </c>
      <c r="BM273" s="18" t="s">
        <v>6691</v>
      </c>
    </row>
    <row r="274" spans="2:65" s="1" customFormat="1" ht="38.25" customHeight="1">
      <c r="B274" s="133"/>
      <c r="C274" s="151" t="s">
        <v>738</v>
      </c>
      <c r="D274" s="151" t="s">
        <v>118</v>
      </c>
      <c r="E274" s="152" t="s">
        <v>6692</v>
      </c>
      <c r="F274" s="341" t="s">
        <v>6693</v>
      </c>
      <c r="G274" s="341"/>
      <c r="H274" s="341"/>
      <c r="I274" s="341"/>
      <c r="J274" s="153" t="s">
        <v>142</v>
      </c>
      <c r="K274" s="154">
        <v>1</v>
      </c>
      <c r="L274" s="342"/>
      <c r="M274" s="342"/>
      <c r="N274" s="343">
        <f t="shared" si="50"/>
        <v>0</v>
      </c>
      <c r="O274" s="343"/>
      <c r="P274" s="343"/>
      <c r="Q274" s="343"/>
      <c r="R274" s="134"/>
      <c r="T274" s="135" t="s">
        <v>5</v>
      </c>
      <c r="U274" s="40" t="s">
        <v>36</v>
      </c>
      <c r="V274" s="147"/>
      <c r="W274" s="136">
        <f t="shared" si="51"/>
        <v>0</v>
      </c>
      <c r="X274" s="136">
        <v>0</v>
      </c>
      <c r="Y274" s="136">
        <f t="shared" si="52"/>
        <v>0</v>
      </c>
      <c r="Z274" s="136">
        <v>0</v>
      </c>
      <c r="AA274" s="137">
        <f t="shared" si="53"/>
        <v>0</v>
      </c>
      <c r="AR274" s="18" t="s">
        <v>132</v>
      </c>
      <c r="AT274" s="18" t="s">
        <v>118</v>
      </c>
      <c r="AU274" s="18" t="s">
        <v>93</v>
      </c>
      <c r="AY274" s="18" t="s">
        <v>117</v>
      </c>
      <c r="BE274" s="138">
        <f t="shared" si="54"/>
        <v>0</v>
      </c>
      <c r="BF274" s="138">
        <f t="shared" si="55"/>
        <v>0</v>
      </c>
      <c r="BG274" s="138">
        <f t="shared" si="56"/>
        <v>0</v>
      </c>
      <c r="BH274" s="138">
        <f t="shared" si="57"/>
        <v>0</v>
      </c>
      <c r="BI274" s="138">
        <f t="shared" si="58"/>
        <v>0</v>
      </c>
      <c r="BJ274" s="18" t="s">
        <v>16</v>
      </c>
      <c r="BK274" s="138">
        <f t="shared" si="59"/>
        <v>0</v>
      </c>
      <c r="BL274" s="18" t="s">
        <v>132</v>
      </c>
      <c r="BM274" s="18" t="s">
        <v>6694</v>
      </c>
    </row>
    <row r="275" spans="2:65" s="1" customFormat="1" ht="38.25" customHeight="1">
      <c r="B275" s="133"/>
      <c r="C275" s="151" t="s">
        <v>742</v>
      </c>
      <c r="D275" s="151" t="s">
        <v>118</v>
      </c>
      <c r="E275" s="152" t="s">
        <v>6695</v>
      </c>
      <c r="F275" s="341" t="s">
        <v>6696</v>
      </c>
      <c r="G275" s="341"/>
      <c r="H275" s="341"/>
      <c r="I275" s="341"/>
      <c r="J275" s="153" t="s">
        <v>142</v>
      </c>
      <c r="K275" s="154">
        <v>1</v>
      </c>
      <c r="L275" s="342"/>
      <c r="M275" s="342"/>
      <c r="N275" s="343">
        <f t="shared" si="50"/>
        <v>0</v>
      </c>
      <c r="O275" s="343"/>
      <c r="P275" s="343"/>
      <c r="Q275" s="343"/>
      <c r="R275" s="134"/>
      <c r="T275" s="135" t="s">
        <v>5</v>
      </c>
      <c r="U275" s="40" t="s">
        <v>36</v>
      </c>
      <c r="V275" s="147"/>
      <c r="W275" s="136">
        <f t="shared" si="51"/>
        <v>0</v>
      </c>
      <c r="X275" s="136">
        <v>0</v>
      </c>
      <c r="Y275" s="136">
        <f t="shared" si="52"/>
        <v>0</v>
      </c>
      <c r="Z275" s="136">
        <v>0</v>
      </c>
      <c r="AA275" s="137">
        <f t="shared" si="53"/>
        <v>0</v>
      </c>
      <c r="AR275" s="18" t="s">
        <v>132</v>
      </c>
      <c r="AT275" s="18" t="s">
        <v>118</v>
      </c>
      <c r="AU275" s="18" t="s">
        <v>93</v>
      </c>
      <c r="AY275" s="18" t="s">
        <v>117</v>
      </c>
      <c r="BE275" s="138">
        <f t="shared" si="54"/>
        <v>0</v>
      </c>
      <c r="BF275" s="138">
        <f t="shared" si="55"/>
        <v>0</v>
      </c>
      <c r="BG275" s="138">
        <f t="shared" si="56"/>
        <v>0</v>
      </c>
      <c r="BH275" s="138">
        <f t="shared" si="57"/>
        <v>0</v>
      </c>
      <c r="BI275" s="138">
        <f t="shared" si="58"/>
        <v>0</v>
      </c>
      <c r="BJ275" s="18" t="s">
        <v>16</v>
      </c>
      <c r="BK275" s="138">
        <f t="shared" si="59"/>
        <v>0</v>
      </c>
      <c r="BL275" s="18" t="s">
        <v>132</v>
      </c>
      <c r="BM275" s="18" t="s">
        <v>6697</v>
      </c>
    </row>
    <row r="276" spans="2:65" s="1" customFormat="1" ht="38.25" customHeight="1">
      <c r="B276" s="133"/>
      <c r="C276" s="151" t="s">
        <v>746</v>
      </c>
      <c r="D276" s="151" t="s">
        <v>118</v>
      </c>
      <c r="E276" s="152" t="s">
        <v>6698</v>
      </c>
      <c r="F276" s="341" t="s">
        <v>6699</v>
      </c>
      <c r="G276" s="341"/>
      <c r="H276" s="341"/>
      <c r="I276" s="341"/>
      <c r="J276" s="153" t="s">
        <v>142</v>
      </c>
      <c r="K276" s="154">
        <v>1</v>
      </c>
      <c r="L276" s="342"/>
      <c r="M276" s="342"/>
      <c r="N276" s="343">
        <f t="shared" si="50"/>
        <v>0</v>
      </c>
      <c r="O276" s="343"/>
      <c r="P276" s="343"/>
      <c r="Q276" s="343"/>
      <c r="R276" s="134"/>
      <c r="T276" s="135" t="s">
        <v>5</v>
      </c>
      <c r="U276" s="40" t="s">
        <v>36</v>
      </c>
      <c r="V276" s="147"/>
      <c r="W276" s="136">
        <f t="shared" si="51"/>
        <v>0</v>
      </c>
      <c r="X276" s="136">
        <v>0</v>
      </c>
      <c r="Y276" s="136">
        <f t="shared" si="52"/>
        <v>0</v>
      </c>
      <c r="Z276" s="136">
        <v>0</v>
      </c>
      <c r="AA276" s="137">
        <f t="shared" si="53"/>
        <v>0</v>
      </c>
      <c r="AR276" s="18" t="s">
        <v>132</v>
      </c>
      <c r="AT276" s="18" t="s">
        <v>118</v>
      </c>
      <c r="AU276" s="18" t="s">
        <v>93</v>
      </c>
      <c r="AY276" s="18" t="s">
        <v>117</v>
      </c>
      <c r="BE276" s="138">
        <f t="shared" si="54"/>
        <v>0</v>
      </c>
      <c r="BF276" s="138">
        <f t="shared" si="55"/>
        <v>0</v>
      </c>
      <c r="BG276" s="138">
        <f t="shared" si="56"/>
        <v>0</v>
      </c>
      <c r="BH276" s="138">
        <f t="shared" si="57"/>
        <v>0</v>
      </c>
      <c r="BI276" s="138">
        <f t="shared" si="58"/>
        <v>0</v>
      </c>
      <c r="BJ276" s="18" t="s">
        <v>16</v>
      </c>
      <c r="BK276" s="138">
        <f t="shared" si="59"/>
        <v>0</v>
      </c>
      <c r="BL276" s="18" t="s">
        <v>132</v>
      </c>
      <c r="BM276" s="18" t="s">
        <v>6700</v>
      </c>
    </row>
    <row r="277" spans="2:65" s="1" customFormat="1" ht="38.25" customHeight="1">
      <c r="B277" s="133"/>
      <c r="C277" s="151" t="s">
        <v>750</v>
      </c>
      <c r="D277" s="151" t="s">
        <v>118</v>
      </c>
      <c r="E277" s="152" t="s">
        <v>6701</v>
      </c>
      <c r="F277" s="341" t="s">
        <v>6702</v>
      </c>
      <c r="G277" s="341"/>
      <c r="H277" s="341"/>
      <c r="I277" s="341"/>
      <c r="J277" s="153" t="s">
        <v>142</v>
      </c>
      <c r="K277" s="154">
        <v>1</v>
      </c>
      <c r="L277" s="342"/>
      <c r="M277" s="342"/>
      <c r="N277" s="343">
        <f t="shared" si="50"/>
        <v>0</v>
      </c>
      <c r="O277" s="343"/>
      <c r="P277" s="343"/>
      <c r="Q277" s="343"/>
      <c r="R277" s="134"/>
      <c r="T277" s="135" t="s">
        <v>5</v>
      </c>
      <c r="U277" s="40" t="s">
        <v>36</v>
      </c>
      <c r="V277" s="147"/>
      <c r="W277" s="136">
        <f t="shared" si="51"/>
        <v>0</v>
      </c>
      <c r="X277" s="136">
        <v>0</v>
      </c>
      <c r="Y277" s="136">
        <f t="shared" si="52"/>
        <v>0</v>
      </c>
      <c r="Z277" s="136">
        <v>0</v>
      </c>
      <c r="AA277" s="137">
        <f t="shared" si="53"/>
        <v>0</v>
      </c>
      <c r="AR277" s="18" t="s">
        <v>132</v>
      </c>
      <c r="AT277" s="18" t="s">
        <v>118</v>
      </c>
      <c r="AU277" s="18" t="s">
        <v>93</v>
      </c>
      <c r="AY277" s="18" t="s">
        <v>117</v>
      </c>
      <c r="BE277" s="138">
        <f t="shared" si="54"/>
        <v>0</v>
      </c>
      <c r="BF277" s="138">
        <f t="shared" si="55"/>
        <v>0</v>
      </c>
      <c r="BG277" s="138">
        <f t="shared" si="56"/>
        <v>0</v>
      </c>
      <c r="BH277" s="138">
        <f t="shared" si="57"/>
        <v>0</v>
      </c>
      <c r="BI277" s="138">
        <f t="shared" si="58"/>
        <v>0</v>
      </c>
      <c r="BJ277" s="18" t="s">
        <v>16</v>
      </c>
      <c r="BK277" s="138">
        <f t="shared" si="59"/>
        <v>0</v>
      </c>
      <c r="BL277" s="18" t="s">
        <v>132</v>
      </c>
      <c r="BM277" s="18" t="s">
        <v>6703</v>
      </c>
    </row>
    <row r="278" spans="2:65" s="1" customFormat="1" ht="38.25" customHeight="1">
      <c r="B278" s="133"/>
      <c r="C278" s="151" t="s">
        <v>754</v>
      </c>
      <c r="D278" s="151" t="s">
        <v>118</v>
      </c>
      <c r="E278" s="152" t="s">
        <v>6704</v>
      </c>
      <c r="F278" s="341" t="s">
        <v>6705</v>
      </c>
      <c r="G278" s="341"/>
      <c r="H278" s="341"/>
      <c r="I278" s="341"/>
      <c r="J278" s="153" t="s">
        <v>142</v>
      </c>
      <c r="K278" s="154">
        <v>1</v>
      </c>
      <c r="L278" s="342"/>
      <c r="M278" s="342"/>
      <c r="N278" s="343">
        <f t="shared" si="50"/>
        <v>0</v>
      </c>
      <c r="O278" s="343"/>
      <c r="P278" s="343"/>
      <c r="Q278" s="343"/>
      <c r="R278" s="134"/>
      <c r="T278" s="135" t="s">
        <v>5</v>
      </c>
      <c r="U278" s="40" t="s">
        <v>36</v>
      </c>
      <c r="V278" s="147"/>
      <c r="W278" s="136">
        <f t="shared" si="51"/>
        <v>0</v>
      </c>
      <c r="X278" s="136">
        <v>0</v>
      </c>
      <c r="Y278" s="136">
        <f t="shared" si="52"/>
        <v>0</v>
      </c>
      <c r="Z278" s="136">
        <v>0</v>
      </c>
      <c r="AA278" s="137">
        <f t="shared" si="53"/>
        <v>0</v>
      </c>
      <c r="AR278" s="18" t="s">
        <v>132</v>
      </c>
      <c r="AT278" s="18" t="s">
        <v>118</v>
      </c>
      <c r="AU278" s="18" t="s">
        <v>93</v>
      </c>
      <c r="AY278" s="18" t="s">
        <v>117</v>
      </c>
      <c r="BE278" s="138">
        <f t="shared" si="54"/>
        <v>0</v>
      </c>
      <c r="BF278" s="138">
        <f t="shared" si="55"/>
        <v>0</v>
      </c>
      <c r="BG278" s="138">
        <f t="shared" si="56"/>
        <v>0</v>
      </c>
      <c r="BH278" s="138">
        <f t="shared" si="57"/>
        <v>0</v>
      </c>
      <c r="BI278" s="138">
        <f t="shared" si="58"/>
        <v>0</v>
      </c>
      <c r="BJ278" s="18" t="s">
        <v>16</v>
      </c>
      <c r="BK278" s="138">
        <f t="shared" si="59"/>
        <v>0</v>
      </c>
      <c r="BL278" s="18" t="s">
        <v>132</v>
      </c>
      <c r="BM278" s="18" t="s">
        <v>6706</v>
      </c>
    </row>
    <row r="279" spans="2:65" s="1" customFormat="1" ht="38.25" customHeight="1">
      <c r="B279" s="133"/>
      <c r="C279" s="151" t="s">
        <v>758</v>
      </c>
      <c r="D279" s="151" t="s">
        <v>118</v>
      </c>
      <c r="E279" s="152" t="s">
        <v>6707</v>
      </c>
      <c r="F279" s="341" t="s">
        <v>6708</v>
      </c>
      <c r="G279" s="341"/>
      <c r="H279" s="341"/>
      <c r="I279" s="341"/>
      <c r="J279" s="153" t="s">
        <v>142</v>
      </c>
      <c r="K279" s="154">
        <v>1</v>
      </c>
      <c r="L279" s="342"/>
      <c r="M279" s="342"/>
      <c r="N279" s="343">
        <f t="shared" si="50"/>
        <v>0</v>
      </c>
      <c r="O279" s="343"/>
      <c r="P279" s="343"/>
      <c r="Q279" s="343"/>
      <c r="R279" s="134"/>
      <c r="T279" s="135" t="s">
        <v>5</v>
      </c>
      <c r="U279" s="40" t="s">
        <v>36</v>
      </c>
      <c r="V279" s="147"/>
      <c r="W279" s="136">
        <f t="shared" si="51"/>
        <v>0</v>
      </c>
      <c r="X279" s="136">
        <v>0</v>
      </c>
      <c r="Y279" s="136">
        <f t="shared" si="52"/>
        <v>0</v>
      </c>
      <c r="Z279" s="136">
        <v>0</v>
      </c>
      <c r="AA279" s="137">
        <f t="shared" si="53"/>
        <v>0</v>
      </c>
      <c r="AR279" s="18" t="s">
        <v>132</v>
      </c>
      <c r="AT279" s="18" t="s">
        <v>118</v>
      </c>
      <c r="AU279" s="18" t="s">
        <v>93</v>
      </c>
      <c r="AY279" s="18" t="s">
        <v>117</v>
      </c>
      <c r="BE279" s="138">
        <f t="shared" si="54"/>
        <v>0</v>
      </c>
      <c r="BF279" s="138">
        <f t="shared" si="55"/>
        <v>0</v>
      </c>
      <c r="BG279" s="138">
        <f t="shared" si="56"/>
        <v>0</v>
      </c>
      <c r="BH279" s="138">
        <f t="shared" si="57"/>
        <v>0</v>
      </c>
      <c r="BI279" s="138">
        <f t="shared" si="58"/>
        <v>0</v>
      </c>
      <c r="BJ279" s="18" t="s">
        <v>16</v>
      </c>
      <c r="BK279" s="138">
        <f t="shared" si="59"/>
        <v>0</v>
      </c>
      <c r="BL279" s="18" t="s">
        <v>132</v>
      </c>
      <c r="BM279" s="18" t="s">
        <v>6709</v>
      </c>
    </row>
    <row r="280" spans="2:65" s="1" customFormat="1" ht="38.25" customHeight="1">
      <c r="B280" s="133"/>
      <c r="C280" s="151" t="s">
        <v>762</v>
      </c>
      <c r="D280" s="151" t="s">
        <v>118</v>
      </c>
      <c r="E280" s="152" t="s">
        <v>6710</v>
      </c>
      <c r="F280" s="341" t="s">
        <v>6711</v>
      </c>
      <c r="G280" s="341"/>
      <c r="H280" s="341"/>
      <c r="I280" s="341"/>
      <c r="J280" s="153" t="s">
        <v>142</v>
      </c>
      <c r="K280" s="154">
        <v>1</v>
      </c>
      <c r="L280" s="342"/>
      <c r="M280" s="342"/>
      <c r="N280" s="343">
        <f t="shared" si="50"/>
        <v>0</v>
      </c>
      <c r="O280" s="343"/>
      <c r="P280" s="343"/>
      <c r="Q280" s="343"/>
      <c r="R280" s="134"/>
      <c r="T280" s="135" t="s">
        <v>5</v>
      </c>
      <c r="U280" s="40" t="s">
        <v>36</v>
      </c>
      <c r="V280" s="147"/>
      <c r="W280" s="136">
        <f t="shared" si="51"/>
        <v>0</v>
      </c>
      <c r="X280" s="136">
        <v>0</v>
      </c>
      <c r="Y280" s="136">
        <f t="shared" si="52"/>
        <v>0</v>
      </c>
      <c r="Z280" s="136">
        <v>0</v>
      </c>
      <c r="AA280" s="137">
        <f t="shared" si="53"/>
        <v>0</v>
      </c>
      <c r="AR280" s="18" t="s">
        <v>132</v>
      </c>
      <c r="AT280" s="18" t="s">
        <v>118</v>
      </c>
      <c r="AU280" s="18" t="s">
        <v>93</v>
      </c>
      <c r="AY280" s="18" t="s">
        <v>117</v>
      </c>
      <c r="BE280" s="138">
        <f t="shared" si="54"/>
        <v>0</v>
      </c>
      <c r="BF280" s="138">
        <f t="shared" si="55"/>
        <v>0</v>
      </c>
      <c r="BG280" s="138">
        <f t="shared" si="56"/>
        <v>0</v>
      </c>
      <c r="BH280" s="138">
        <f t="shared" si="57"/>
        <v>0</v>
      </c>
      <c r="BI280" s="138">
        <f t="shared" si="58"/>
        <v>0</v>
      </c>
      <c r="BJ280" s="18" t="s">
        <v>16</v>
      </c>
      <c r="BK280" s="138">
        <f t="shared" si="59"/>
        <v>0</v>
      </c>
      <c r="BL280" s="18" t="s">
        <v>132</v>
      </c>
      <c r="BM280" s="18" t="s">
        <v>6712</v>
      </c>
    </row>
    <row r="281" spans="2:65" s="1" customFormat="1" ht="38.25" customHeight="1">
      <c r="B281" s="133"/>
      <c r="C281" s="151" t="s">
        <v>766</v>
      </c>
      <c r="D281" s="151" t="s">
        <v>118</v>
      </c>
      <c r="E281" s="152" t="s">
        <v>6713</v>
      </c>
      <c r="F281" s="341" t="s">
        <v>6714</v>
      </c>
      <c r="G281" s="341"/>
      <c r="H281" s="341"/>
      <c r="I281" s="341"/>
      <c r="J281" s="153" t="s">
        <v>142</v>
      </c>
      <c r="K281" s="154">
        <v>1</v>
      </c>
      <c r="L281" s="342"/>
      <c r="M281" s="342"/>
      <c r="N281" s="343">
        <f t="shared" si="50"/>
        <v>0</v>
      </c>
      <c r="O281" s="343"/>
      <c r="P281" s="343"/>
      <c r="Q281" s="343"/>
      <c r="R281" s="134"/>
      <c r="T281" s="135" t="s">
        <v>5</v>
      </c>
      <c r="U281" s="40" t="s">
        <v>36</v>
      </c>
      <c r="V281" s="147"/>
      <c r="W281" s="136">
        <f t="shared" si="51"/>
        <v>0</v>
      </c>
      <c r="X281" s="136">
        <v>0</v>
      </c>
      <c r="Y281" s="136">
        <f t="shared" si="52"/>
        <v>0</v>
      </c>
      <c r="Z281" s="136">
        <v>0</v>
      </c>
      <c r="AA281" s="137">
        <f t="shared" si="53"/>
        <v>0</v>
      </c>
      <c r="AR281" s="18" t="s">
        <v>132</v>
      </c>
      <c r="AT281" s="18" t="s">
        <v>118</v>
      </c>
      <c r="AU281" s="18" t="s">
        <v>93</v>
      </c>
      <c r="AY281" s="18" t="s">
        <v>117</v>
      </c>
      <c r="BE281" s="138">
        <f t="shared" si="54"/>
        <v>0</v>
      </c>
      <c r="BF281" s="138">
        <f t="shared" si="55"/>
        <v>0</v>
      </c>
      <c r="BG281" s="138">
        <f t="shared" si="56"/>
        <v>0</v>
      </c>
      <c r="BH281" s="138">
        <f t="shared" si="57"/>
        <v>0</v>
      </c>
      <c r="BI281" s="138">
        <f t="shared" si="58"/>
        <v>0</v>
      </c>
      <c r="BJ281" s="18" t="s">
        <v>16</v>
      </c>
      <c r="BK281" s="138">
        <f t="shared" si="59"/>
        <v>0</v>
      </c>
      <c r="BL281" s="18" t="s">
        <v>132</v>
      </c>
      <c r="BM281" s="18" t="s">
        <v>6715</v>
      </c>
    </row>
    <row r="282" spans="2:65" s="1" customFormat="1" ht="38.25" customHeight="1">
      <c r="B282" s="133"/>
      <c r="C282" s="151" t="s">
        <v>770</v>
      </c>
      <c r="D282" s="151" t="s">
        <v>118</v>
      </c>
      <c r="E282" s="152" t="s">
        <v>6716</v>
      </c>
      <c r="F282" s="341" t="s">
        <v>6717</v>
      </c>
      <c r="G282" s="341"/>
      <c r="H282" s="341"/>
      <c r="I282" s="341"/>
      <c r="J282" s="153" t="s">
        <v>142</v>
      </c>
      <c r="K282" s="154">
        <v>1</v>
      </c>
      <c r="L282" s="342"/>
      <c r="M282" s="342"/>
      <c r="N282" s="343">
        <f t="shared" si="50"/>
        <v>0</v>
      </c>
      <c r="O282" s="343"/>
      <c r="P282" s="343"/>
      <c r="Q282" s="343"/>
      <c r="R282" s="134"/>
      <c r="T282" s="135" t="s">
        <v>5</v>
      </c>
      <c r="U282" s="40" t="s">
        <v>36</v>
      </c>
      <c r="V282" s="147"/>
      <c r="W282" s="136">
        <f t="shared" si="51"/>
        <v>0</v>
      </c>
      <c r="X282" s="136">
        <v>0</v>
      </c>
      <c r="Y282" s="136">
        <f t="shared" si="52"/>
        <v>0</v>
      </c>
      <c r="Z282" s="136">
        <v>0</v>
      </c>
      <c r="AA282" s="137">
        <f t="shared" si="53"/>
        <v>0</v>
      </c>
      <c r="AR282" s="18" t="s">
        <v>132</v>
      </c>
      <c r="AT282" s="18" t="s">
        <v>118</v>
      </c>
      <c r="AU282" s="18" t="s">
        <v>93</v>
      </c>
      <c r="AY282" s="18" t="s">
        <v>117</v>
      </c>
      <c r="BE282" s="138">
        <f t="shared" si="54"/>
        <v>0</v>
      </c>
      <c r="BF282" s="138">
        <f t="shared" si="55"/>
        <v>0</v>
      </c>
      <c r="BG282" s="138">
        <f t="shared" si="56"/>
        <v>0</v>
      </c>
      <c r="BH282" s="138">
        <f t="shared" si="57"/>
        <v>0</v>
      </c>
      <c r="BI282" s="138">
        <f t="shared" si="58"/>
        <v>0</v>
      </c>
      <c r="BJ282" s="18" t="s">
        <v>16</v>
      </c>
      <c r="BK282" s="138">
        <f t="shared" si="59"/>
        <v>0</v>
      </c>
      <c r="BL282" s="18" t="s">
        <v>132</v>
      </c>
      <c r="BM282" s="18" t="s">
        <v>6718</v>
      </c>
    </row>
    <row r="283" spans="2:65" s="1" customFormat="1" ht="38.25" customHeight="1">
      <c r="B283" s="133"/>
      <c r="C283" s="151" t="s">
        <v>774</v>
      </c>
      <c r="D283" s="151" t="s">
        <v>118</v>
      </c>
      <c r="E283" s="152" t="s">
        <v>6719</v>
      </c>
      <c r="F283" s="341" t="s">
        <v>6720</v>
      </c>
      <c r="G283" s="341"/>
      <c r="H283" s="341"/>
      <c r="I283" s="341"/>
      <c r="J283" s="153" t="s">
        <v>142</v>
      </c>
      <c r="K283" s="154">
        <v>1</v>
      </c>
      <c r="L283" s="342"/>
      <c r="M283" s="342"/>
      <c r="N283" s="343">
        <f t="shared" si="50"/>
        <v>0</v>
      </c>
      <c r="O283" s="343"/>
      <c r="P283" s="343"/>
      <c r="Q283" s="343"/>
      <c r="R283" s="134"/>
      <c r="T283" s="135" t="s">
        <v>5</v>
      </c>
      <c r="U283" s="40" t="s">
        <v>36</v>
      </c>
      <c r="V283" s="147"/>
      <c r="W283" s="136">
        <f t="shared" si="51"/>
        <v>0</v>
      </c>
      <c r="X283" s="136">
        <v>0</v>
      </c>
      <c r="Y283" s="136">
        <f t="shared" si="52"/>
        <v>0</v>
      </c>
      <c r="Z283" s="136">
        <v>0</v>
      </c>
      <c r="AA283" s="137">
        <f t="shared" si="53"/>
        <v>0</v>
      </c>
      <c r="AR283" s="18" t="s">
        <v>132</v>
      </c>
      <c r="AT283" s="18" t="s">
        <v>118</v>
      </c>
      <c r="AU283" s="18" t="s">
        <v>93</v>
      </c>
      <c r="AY283" s="18" t="s">
        <v>117</v>
      </c>
      <c r="BE283" s="138">
        <f t="shared" si="54"/>
        <v>0</v>
      </c>
      <c r="BF283" s="138">
        <f t="shared" si="55"/>
        <v>0</v>
      </c>
      <c r="BG283" s="138">
        <f t="shared" si="56"/>
        <v>0</v>
      </c>
      <c r="BH283" s="138">
        <f t="shared" si="57"/>
        <v>0</v>
      </c>
      <c r="BI283" s="138">
        <f t="shared" si="58"/>
        <v>0</v>
      </c>
      <c r="BJ283" s="18" t="s">
        <v>16</v>
      </c>
      <c r="BK283" s="138">
        <f t="shared" si="59"/>
        <v>0</v>
      </c>
      <c r="BL283" s="18" t="s">
        <v>132</v>
      </c>
      <c r="BM283" s="18" t="s">
        <v>6721</v>
      </c>
    </row>
    <row r="284" spans="2:65" s="1" customFormat="1" ht="38.25" customHeight="1">
      <c r="B284" s="133"/>
      <c r="C284" s="151" t="s">
        <v>778</v>
      </c>
      <c r="D284" s="151" t="s">
        <v>118</v>
      </c>
      <c r="E284" s="152" t="s">
        <v>6722</v>
      </c>
      <c r="F284" s="341" t="s">
        <v>6723</v>
      </c>
      <c r="G284" s="341"/>
      <c r="H284" s="341"/>
      <c r="I284" s="341"/>
      <c r="J284" s="153" t="s">
        <v>142</v>
      </c>
      <c r="K284" s="154">
        <v>1</v>
      </c>
      <c r="L284" s="342"/>
      <c r="M284" s="342"/>
      <c r="N284" s="343">
        <f t="shared" si="50"/>
        <v>0</v>
      </c>
      <c r="O284" s="343"/>
      <c r="P284" s="343"/>
      <c r="Q284" s="343"/>
      <c r="R284" s="134"/>
      <c r="T284" s="135" t="s">
        <v>5</v>
      </c>
      <c r="U284" s="40" t="s">
        <v>36</v>
      </c>
      <c r="V284" s="147"/>
      <c r="W284" s="136">
        <f t="shared" si="51"/>
        <v>0</v>
      </c>
      <c r="X284" s="136">
        <v>0</v>
      </c>
      <c r="Y284" s="136">
        <f t="shared" si="52"/>
        <v>0</v>
      </c>
      <c r="Z284" s="136">
        <v>0</v>
      </c>
      <c r="AA284" s="137">
        <f t="shared" si="53"/>
        <v>0</v>
      </c>
      <c r="AR284" s="18" t="s">
        <v>132</v>
      </c>
      <c r="AT284" s="18" t="s">
        <v>118</v>
      </c>
      <c r="AU284" s="18" t="s">
        <v>93</v>
      </c>
      <c r="AY284" s="18" t="s">
        <v>117</v>
      </c>
      <c r="BE284" s="138">
        <f t="shared" si="54"/>
        <v>0</v>
      </c>
      <c r="BF284" s="138">
        <f t="shared" si="55"/>
        <v>0</v>
      </c>
      <c r="BG284" s="138">
        <f t="shared" si="56"/>
        <v>0</v>
      </c>
      <c r="BH284" s="138">
        <f t="shared" si="57"/>
        <v>0</v>
      </c>
      <c r="BI284" s="138">
        <f t="shared" si="58"/>
        <v>0</v>
      </c>
      <c r="BJ284" s="18" t="s">
        <v>16</v>
      </c>
      <c r="BK284" s="138">
        <f t="shared" si="59"/>
        <v>0</v>
      </c>
      <c r="BL284" s="18" t="s">
        <v>132</v>
      </c>
      <c r="BM284" s="18" t="s">
        <v>6724</v>
      </c>
    </row>
    <row r="285" spans="2:65" s="1" customFormat="1" ht="38.25" customHeight="1">
      <c r="B285" s="133"/>
      <c r="C285" s="151" t="s">
        <v>782</v>
      </c>
      <c r="D285" s="151" t="s">
        <v>118</v>
      </c>
      <c r="E285" s="152" t="s">
        <v>6725</v>
      </c>
      <c r="F285" s="341" t="s">
        <v>6726</v>
      </c>
      <c r="G285" s="341"/>
      <c r="H285" s="341"/>
      <c r="I285" s="341"/>
      <c r="J285" s="153" t="s">
        <v>142</v>
      </c>
      <c r="K285" s="154">
        <v>1</v>
      </c>
      <c r="L285" s="342"/>
      <c r="M285" s="342"/>
      <c r="N285" s="343">
        <f t="shared" si="50"/>
        <v>0</v>
      </c>
      <c r="O285" s="343"/>
      <c r="P285" s="343"/>
      <c r="Q285" s="343"/>
      <c r="R285" s="134"/>
      <c r="T285" s="135" t="s">
        <v>5</v>
      </c>
      <c r="U285" s="40" t="s">
        <v>36</v>
      </c>
      <c r="V285" s="147"/>
      <c r="W285" s="136">
        <f t="shared" si="51"/>
        <v>0</v>
      </c>
      <c r="X285" s="136">
        <v>0</v>
      </c>
      <c r="Y285" s="136">
        <f t="shared" si="52"/>
        <v>0</v>
      </c>
      <c r="Z285" s="136">
        <v>0</v>
      </c>
      <c r="AA285" s="137">
        <f t="shared" si="53"/>
        <v>0</v>
      </c>
      <c r="AR285" s="18" t="s">
        <v>132</v>
      </c>
      <c r="AT285" s="18" t="s">
        <v>118</v>
      </c>
      <c r="AU285" s="18" t="s">
        <v>93</v>
      </c>
      <c r="AY285" s="18" t="s">
        <v>117</v>
      </c>
      <c r="BE285" s="138">
        <f t="shared" si="54"/>
        <v>0</v>
      </c>
      <c r="BF285" s="138">
        <f t="shared" si="55"/>
        <v>0</v>
      </c>
      <c r="BG285" s="138">
        <f t="shared" si="56"/>
        <v>0</v>
      </c>
      <c r="BH285" s="138">
        <f t="shared" si="57"/>
        <v>0</v>
      </c>
      <c r="BI285" s="138">
        <f t="shared" si="58"/>
        <v>0</v>
      </c>
      <c r="BJ285" s="18" t="s">
        <v>16</v>
      </c>
      <c r="BK285" s="138">
        <f t="shared" si="59"/>
        <v>0</v>
      </c>
      <c r="BL285" s="18" t="s">
        <v>132</v>
      </c>
      <c r="BM285" s="18" t="s">
        <v>6727</v>
      </c>
    </row>
    <row r="286" spans="2:65" s="1" customFormat="1" ht="38.25" customHeight="1">
      <c r="B286" s="133"/>
      <c r="C286" s="151" t="s">
        <v>786</v>
      </c>
      <c r="D286" s="151" t="s">
        <v>118</v>
      </c>
      <c r="E286" s="152" t="s">
        <v>6728</v>
      </c>
      <c r="F286" s="341" t="s">
        <v>6729</v>
      </c>
      <c r="G286" s="341"/>
      <c r="H286" s="341"/>
      <c r="I286" s="341"/>
      <c r="J286" s="153" t="s">
        <v>142</v>
      </c>
      <c r="K286" s="154">
        <v>1</v>
      </c>
      <c r="L286" s="342"/>
      <c r="M286" s="342"/>
      <c r="N286" s="343">
        <f t="shared" si="50"/>
        <v>0</v>
      </c>
      <c r="O286" s="343"/>
      <c r="P286" s="343"/>
      <c r="Q286" s="343"/>
      <c r="R286" s="134"/>
      <c r="T286" s="135" t="s">
        <v>5</v>
      </c>
      <c r="U286" s="40" t="s">
        <v>36</v>
      </c>
      <c r="V286" s="147"/>
      <c r="W286" s="136">
        <f t="shared" si="51"/>
        <v>0</v>
      </c>
      <c r="X286" s="136">
        <v>0</v>
      </c>
      <c r="Y286" s="136">
        <f t="shared" si="52"/>
        <v>0</v>
      </c>
      <c r="Z286" s="136">
        <v>0</v>
      </c>
      <c r="AA286" s="137">
        <f t="shared" si="53"/>
        <v>0</v>
      </c>
      <c r="AR286" s="18" t="s">
        <v>132</v>
      </c>
      <c r="AT286" s="18" t="s">
        <v>118</v>
      </c>
      <c r="AU286" s="18" t="s">
        <v>93</v>
      </c>
      <c r="AY286" s="18" t="s">
        <v>117</v>
      </c>
      <c r="BE286" s="138">
        <f t="shared" si="54"/>
        <v>0</v>
      </c>
      <c r="BF286" s="138">
        <f t="shared" si="55"/>
        <v>0</v>
      </c>
      <c r="BG286" s="138">
        <f t="shared" si="56"/>
        <v>0</v>
      </c>
      <c r="BH286" s="138">
        <f t="shared" si="57"/>
        <v>0</v>
      </c>
      <c r="BI286" s="138">
        <f t="shared" si="58"/>
        <v>0</v>
      </c>
      <c r="BJ286" s="18" t="s">
        <v>16</v>
      </c>
      <c r="BK286" s="138">
        <f t="shared" si="59"/>
        <v>0</v>
      </c>
      <c r="BL286" s="18" t="s">
        <v>132</v>
      </c>
      <c r="BM286" s="18" t="s">
        <v>6730</v>
      </c>
    </row>
    <row r="287" spans="2:65" s="1" customFormat="1" ht="38.25" customHeight="1">
      <c r="B287" s="133"/>
      <c r="C287" s="151" t="s">
        <v>790</v>
      </c>
      <c r="D287" s="151" t="s">
        <v>118</v>
      </c>
      <c r="E287" s="152" t="s">
        <v>6731</v>
      </c>
      <c r="F287" s="341" t="s">
        <v>6732</v>
      </c>
      <c r="G287" s="341"/>
      <c r="H287" s="341"/>
      <c r="I287" s="341"/>
      <c r="J287" s="153" t="s">
        <v>142</v>
      </c>
      <c r="K287" s="154">
        <v>1</v>
      </c>
      <c r="L287" s="342"/>
      <c r="M287" s="342"/>
      <c r="N287" s="343">
        <f t="shared" si="50"/>
        <v>0</v>
      </c>
      <c r="O287" s="343"/>
      <c r="P287" s="343"/>
      <c r="Q287" s="343"/>
      <c r="R287" s="134"/>
      <c r="T287" s="135" t="s">
        <v>5</v>
      </c>
      <c r="U287" s="40" t="s">
        <v>36</v>
      </c>
      <c r="V287" s="147"/>
      <c r="W287" s="136">
        <f t="shared" si="51"/>
        <v>0</v>
      </c>
      <c r="X287" s="136">
        <v>0</v>
      </c>
      <c r="Y287" s="136">
        <f t="shared" si="52"/>
        <v>0</v>
      </c>
      <c r="Z287" s="136">
        <v>0</v>
      </c>
      <c r="AA287" s="137">
        <f t="shared" si="53"/>
        <v>0</v>
      </c>
      <c r="AR287" s="18" t="s">
        <v>132</v>
      </c>
      <c r="AT287" s="18" t="s">
        <v>118</v>
      </c>
      <c r="AU287" s="18" t="s">
        <v>93</v>
      </c>
      <c r="AY287" s="18" t="s">
        <v>117</v>
      </c>
      <c r="BE287" s="138">
        <f t="shared" si="54"/>
        <v>0</v>
      </c>
      <c r="BF287" s="138">
        <f t="shared" si="55"/>
        <v>0</v>
      </c>
      <c r="BG287" s="138">
        <f t="shared" si="56"/>
        <v>0</v>
      </c>
      <c r="BH287" s="138">
        <f t="shared" si="57"/>
        <v>0</v>
      </c>
      <c r="BI287" s="138">
        <f t="shared" si="58"/>
        <v>0</v>
      </c>
      <c r="BJ287" s="18" t="s">
        <v>16</v>
      </c>
      <c r="BK287" s="138">
        <f t="shared" si="59"/>
        <v>0</v>
      </c>
      <c r="BL287" s="18" t="s">
        <v>132</v>
      </c>
      <c r="BM287" s="18" t="s">
        <v>6733</v>
      </c>
    </row>
    <row r="288" spans="2:65" s="1" customFormat="1" ht="38.25" customHeight="1">
      <c r="B288" s="133"/>
      <c r="C288" s="151" t="s">
        <v>794</v>
      </c>
      <c r="D288" s="151" t="s">
        <v>118</v>
      </c>
      <c r="E288" s="152" t="s">
        <v>6734</v>
      </c>
      <c r="F288" s="341" t="s">
        <v>6735</v>
      </c>
      <c r="G288" s="341"/>
      <c r="H288" s="341"/>
      <c r="I288" s="341"/>
      <c r="J288" s="153" t="s">
        <v>142</v>
      </c>
      <c r="K288" s="154">
        <v>1</v>
      </c>
      <c r="L288" s="342"/>
      <c r="M288" s="342"/>
      <c r="N288" s="343">
        <f t="shared" si="50"/>
        <v>0</v>
      </c>
      <c r="O288" s="343"/>
      <c r="P288" s="343"/>
      <c r="Q288" s="343"/>
      <c r="R288" s="134"/>
      <c r="T288" s="135" t="s">
        <v>5</v>
      </c>
      <c r="U288" s="40" t="s">
        <v>36</v>
      </c>
      <c r="V288" s="147"/>
      <c r="W288" s="136">
        <f t="shared" si="51"/>
        <v>0</v>
      </c>
      <c r="X288" s="136">
        <v>0</v>
      </c>
      <c r="Y288" s="136">
        <f t="shared" si="52"/>
        <v>0</v>
      </c>
      <c r="Z288" s="136">
        <v>0</v>
      </c>
      <c r="AA288" s="137">
        <f t="shared" si="53"/>
        <v>0</v>
      </c>
      <c r="AR288" s="18" t="s">
        <v>132</v>
      </c>
      <c r="AT288" s="18" t="s">
        <v>118</v>
      </c>
      <c r="AU288" s="18" t="s">
        <v>93</v>
      </c>
      <c r="AY288" s="18" t="s">
        <v>117</v>
      </c>
      <c r="BE288" s="138">
        <f t="shared" si="54"/>
        <v>0</v>
      </c>
      <c r="BF288" s="138">
        <f t="shared" si="55"/>
        <v>0</v>
      </c>
      <c r="BG288" s="138">
        <f t="shared" si="56"/>
        <v>0</v>
      </c>
      <c r="BH288" s="138">
        <f t="shared" si="57"/>
        <v>0</v>
      </c>
      <c r="BI288" s="138">
        <f t="shared" si="58"/>
        <v>0</v>
      </c>
      <c r="BJ288" s="18" t="s">
        <v>16</v>
      </c>
      <c r="BK288" s="138">
        <f t="shared" si="59"/>
        <v>0</v>
      </c>
      <c r="BL288" s="18" t="s">
        <v>132</v>
      </c>
      <c r="BM288" s="18" t="s">
        <v>6736</v>
      </c>
    </row>
    <row r="289" spans="2:65" s="1" customFormat="1" ht="38.25" customHeight="1">
      <c r="B289" s="133"/>
      <c r="C289" s="151" t="s">
        <v>798</v>
      </c>
      <c r="D289" s="151" t="s">
        <v>118</v>
      </c>
      <c r="E289" s="152" t="s">
        <v>6737</v>
      </c>
      <c r="F289" s="341" t="s">
        <v>6738</v>
      </c>
      <c r="G289" s="341"/>
      <c r="H289" s="341"/>
      <c r="I289" s="341"/>
      <c r="J289" s="153" t="s">
        <v>142</v>
      </c>
      <c r="K289" s="154">
        <v>1</v>
      </c>
      <c r="L289" s="342"/>
      <c r="M289" s="342"/>
      <c r="N289" s="343">
        <f t="shared" si="50"/>
        <v>0</v>
      </c>
      <c r="O289" s="343"/>
      <c r="P289" s="343"/>
      <c r="Q289" s="343"/>
      <c r="R289" s="134"/>
      <c r="T289" s="135" t="s">
        <v>5</v>
      </c>
      <c r="U289" s="40" t="s">
        <v>36</v>
      </c>
      <c r="V289" s="147"/>
      <c r="W289" s="136">
        <f t="shared" si="51"/>
        <v>0</v>
      </c>
      <c r="X289" s="136">
        <v>0</v>
      </c>
      <c r="Y289" s="136">
        <f t="shared" si="52"/>
        <v>0</v>
      </c>
      <c r="Z289" s="136">
        <v>0</v>
      </c>
      <c r="AA289" s="137">
        <f t="shared" si="53"/>
        <v>0</v>
      </c>
      <c r="AR289" s="18" t="s">
        <v>132</v>
      </c>
      <c r="AT289" s="18" t="s">
        <v>118</v>
      </c>
      <c r="AU289" s="18" t="s">
        <v>93</v>
      </c>
      <c r="AY289" s="18" t="s">
        <v>117</v>
      </c>
      <c r="BE289" s="138">
        <f t="shared" si="54"/>
        <v>0</v>
      </c>
      <c r="BF289" s="138">
        <f t="shared" si="55"/>
        <v>0</v>
      </c>
      <c r="BG289" s="138">
        <f t="shared" si="56"/>
        <v>0</v>
      </c>
      <c r="BH289" s="138">
        <f t="shared" si="57"/>
        <v>0</v>
      </c>
      <c r="BI289" s="138">
        <f t="shared" si="58"/>
        <v>0</v>
      </c>
      <c r="BJ289" s="18" t="s">
        <v>16</v>
      </c>
      <c r="BK289" s="138">
        <f t="shared" si="59"/>
        <v>0</v>
      </c>
      <c r="BL289" s="18" t="s">
        <v>132</v>
      </c>
      <c r="BM289" s="18" t="s">
        <v>6739</v>
      </c>
    </row>
    <row r="290" spans="2:65" s="1" customFormat="1" ht="38.25" customHeight="1">
      <c r="B290" s="133"/>
      <c r="C290" s="151" t="s">
        <v>802</v>
      </c>
      <c r="D290" s="151" t="s">
        <v>118</v>
      </c>
      <c r="E290" s="152" t="s">
        <v>6740</v>
      </c>
      <c r="F290" s="341" t="s">
        <v>6741</v>
      </c>
      <c r="G290" s="341"/>
      <c r="H290" s="341"/>
      <c r="I290" s="341"/>
      <c r="J290" s="153" t="s">
        <v>142</v>
      </c>
      <c r="K290" s="154">
        <v>1</v>
      </c>
      <c r="L290" s="342"/>
      <c r="M290" s="342"/>
      <c r="N290" s="343">
        <f t="shared" si="50"/>
        <v>0</v>
      </c>
      <c r="O290" s="343"/>
      <c r="P290" s="343"/>
      <c r="Q290" s="343"/>
      <c r="R290" s="134"/>
      <c r="T290" s="135" t="s">
        <v>5</v>
      </c>
      <c r="U290" s="40" t="s">
        <v>36</v>
      </c>
      <c r="V290" s="147"/>
      <c r="W290" s="136">
        <f t="shared" si="51"/>
        <v>0</v>
      </c>
      <c r="X290" s="136">
        <v>0</v>
      </c>
      <c r="Y290" s="136">
        <f t="shared" si="52"/>
        <v>0</v>
      </c>
      <c r="Z290" s="136">
        <v>0</v>
      </c>
      <c r="AA290" s="137">
        <f t="shared" si="53"/>
        <v>0</v>
      </c>
      <c r="AR290" s="18" t="s">
        <v>132</v>
      </c>
      <c r="AT290" s="18" t="s">
        <v>118</v>
      </c>
      <c r="AU290" s="18" t="s">
        <v>93</v>
      </c>
      <c r="AY290" s="18" t="s">
        <v>117</v>
      </c>
      <c r="BE290" s="138">
        <f t="shared" si="54"/>
        <v>0</v>
      </c>
      <c r="BF290" s="138">
        <f t="shared" si="55"/>
        <v>0</v>
      </c>
      <c r="BG290" s="138">
        <f t="shared" si="56"/>
        <v>0</v>
      </c>
      <c r="BH290" s="138">
        <f t="shared" si="57"/>
        <v>0</v>
      </c>
      <c r="BI290" s="138">
        <f t="shared" si="58"/>
        <v>0</v>
      </c>
      <c r="BJ290" s="18" t="s">
        <v>16</v>
      </c>
      <c r="BK290" s="138">
        <f t="shared" si="59"/>
        <v>0</v>
      </c>
      <c r="BL290" s="18" t="s">
        <v>132</v>
      </c>
      <c r="BM290" s="18" t="s">
        <v>6742</v>
      </c>
    </row>
    <row r="291" spans="2:65" s="1" customFormat="1" ht="38.25" customHeight="1">
      <c r="B291" s="133"/>
      <c r="C291" s="151" t="s">
        <v>806</v>
      </c>
      <c r="D291" s="151" t="s">
        <v>118</v>
      </c>
      <c r="E291" s="152" t="s">
        <v>6743</v>
      </c>
      <c r="F291" s="341" t="s">
        <v>6744</v>
      </c>
      <c r="G291" s="341"/>
      <c r="H291" s="341"/>
      <c r="I291" s="341"/>
      <c r="J291" s="153" t="s">
        <v>142</v>
      </c>
      <c r="K291" s="154">
        <v>1</v>
      </c>
      <c r="L291" s="342"/>
      <c r="M291" s="342"/>
      <c r="N291" s="343">
        <f t="shared" si="50"/>
        <v>0</v>
      </c>
      <c r="O291" s="343"/>
      <c r="P291" s="343"/>
      <c r="Q291" s="343"/>
      <c r="R291" s="134"/>
      <c r="T291" s="135" t="s">
        <v>5</v>
      </c>
      <c r="U291" s="40" t="s">
        <v>36</v>
      </c>
      <c r="V291" s="147"/>
      <c r="W291" s="136">
        <f t="shared" si="51"/>
        <v>0</v>
      </c>
      <c r="X291" s="136">
        <v>0</v>
      </c>
      <c r="Y291" s="136">
        <f t="shared" si="52"/>
        <v>0</v>
      </c>
      <c r="Z291" s="136">
        <v>0</v>
      </c>
      <c r="AA291" s="137">
        <f t="shared" si="53"/>
        <v>0</v>
      </c>
      <c r="AR291" s="18" t="s">
        <v>132</v>
      </c>
      <c r="AT291" s="18" t="s">
        <v>118</v>
      </c>
      <c r="AU291" s="18" t="s">
        <v>93</v>
      </c>
      <c r="AY291" s="18" t="s">
        <v>117</v>
      </c>
      <c r="BE291" s="138">
        <f t="shared" si="54"/>
        <v>0</v>
      </c>
      <c r="BF291" s="138">
        <f t="shared" si="55"/>
        <v>0</v>
      </c>
      <c r="BG291" s="138">
        <f t="shared" si="56"/>
        <v>0</v>
      </c>
      <c r="BH291" s="138">
        <f t="shared" si="57"/>
        <v>0</v>
      </c>
      <c r="BI291" s="138">
        <f t="shared" si="58"/>
        <v>0</v>
      </c>
      <c r="BJ291" s="18" t="s">
        <v>16</v>
      </c>
      <c r="BK291" s="138">
        <f t="shared" si="59"/>
        <v>0</v>
      </c>
      <c r="BL291" s="18" t="s">
        <v>132</v>
      </c>
      <c r="BM291" s="18" t="s">
        <v>6745</v>
      </c>
    </row>
    <row r="292" spans="2:65" s="1" customFormat="1" ht="38.25" customHeight="1">
      <c r="B292" s="133"/>
      <c r="C292" s="151" t="s">
        <v>810</v>
      </c>
      <c r="D292" s="151" t="s">
        <v>118</v>
      </c>
      <c r="E292" s="152" t="s">
        <v>6746</v>
      </c>
      <c r="F292" s="341" t="s">
        <v>6747</v>
      </c>
      <c r="G292" s="341"/>
      <c r="H292" s="341"/>
      <c r="I292" s="341"/>
      <c r="J292" s="153" t="s">
        <v>142</v>
      </c>
      <c r="K292" s="154">
        <v>1</v>
      </c>
      <c r="L292" s="342"/>
      <c r="M292" s="342"/>
      <c r="N292" s="343">
        <f t="shared" si="50"/>
        <v>0</v>
      </c>
      <c r="O292" s="343"/>
      <c r="P292" s="343"/>
      <c r="Q292" s="343"/>
      <c r="R292" s="134"/>
      <c r="T292" s="135" t="s">
        <v>5</v>
      </c>
      <c r="U292" s="40" t="s">
        <v>36</v>
      </c>
      <c r="V292" s="147"/>
      <c r="W292" s="136">
        <f t="shared" si="51"/>
        <v>0</v>
      </c>
      <c r="X292" s="136">
        <v>0</v>
      </c>
      <c r="Y292" s="136">
        <f t="shared" si="52"/>
        <v>0</v>
      </c>
      <c r="Z292" s="136">
        <v>0</v>
      </c>
      <c r="AA292" s="137">
        <f t="shared" si="53"/>
        <v>0</v>
      </c>
      <c r="AR292" s="18" t="s">
        <v>132</v>
      </c>
      <c r="AT292" s="18" t="s">
        <v>118</v>
      </c>
      <c r="AU292" s="18" t="s">
        <v>93</v>
      </c>
      <c r="AY292" s="18" t="s">
        <v>117</v>
      </c>
      <c r="BE292" s="138">
        <f t="shared" si="54"/>
        <v>0</v>
      </c>
      <c r="BF292" s="138">
        <f t="shared" si="55"/>
        <v>0</v>
      </c>
      <c r="BG292" s="138">
        <f t="shared" si="56"/>
        <v>0</v>
      </c>
      <c r="BH292" s="138">
        <f t="shared" si="57"/>
        <v>0</v>
      </c>
      <c r="BI292" s="138">
        <f t="shared" si="58"/>
        <v>0</v>
      </c>
      <c r="BJ292" s="18" t="s">
        <v>16</v>
      </c>
      <c r="BK292" s="138">
        <f t="shared" si="59"/>
        <v>0</v>
      </c>
      <c r="BL292" s="18" t="s">
        <v>132</v>
      </c>
      <c r="BM292" s="18" t="s">
        <v>6748</v>
      </c>
    </row>
    <row r="293" spans="2:65" s="1" customFormat="1" ht="38.25" customHeight="1">
      <c r="B293" s="133"/>
      <c r="C293" s="151" t="s">
        <v>814</v>
      </c>
      <c r="D293" s="151" t="s">
        <v>118</v>
      </c>
      <c r="E293" s="152" t="s">
        <v>6749</v>
      </c>
      <c r="F293" s="341" t="s">
        <v>6750</v>
      </c>
      <c r="G293" s="341"/>
      <c r="H293" s="341"/>
      <c r="I293" s="341"/>
      <c r="J293" s="153" t="s">
        <v>142</v>
      </c>
      <c r="K293" s="154">
        <v>1</v>
      </c>
      <c r="L293" s="342"/>
      <c r="M293" s="342"/>
      <c r="N293" s="343">
        <f t="shared" si="50"/>
        <v>0</v>
      </c>
      <c r="O293" s="343"/>
      <c r="P293" s="343"/>
      <c r="Q293" s="343"/>
      <c r="R293" s="134"/>
      <c r="T293" s="135" t="s">
        <v>5</v>
      </c>
      <c r="U293" s="40" t="s">
        <v>36</v>
      </c>
      <c r="V293" s="147"/>
      <c r="W293" s="136">
        <f t="shared" si="51"/>
        <v>0</v>
      </c>
      <c r="X293" s="136">
        <v>0</v>
      </c>
      <c r="Y293" s="136">
        <f t="shared" si="52"/>
        <v>0</v>
      </c>
      <c r="Z293" s="136">
        <v>0</v>
      </c>
      <c r="AA293" s="137">
        <f t="shared" si="53"/>
        <v>0</v>
      </c>
      <c r="AR293" s="18" t="s">
        <v>132</v>
      </c>
      <c r="AT293" s="18" t="s">
        <v>118</v>
      </c>
      <c r="AU293" s="18" t="s">
        <v>93</v>
      </c>
      <c r="AY293" s="18" t="s">
        <v>117</v>
      </c>
      <c r="BE293" s="138">
        <f t="shared" si="54"/>
        <v>0</v>
      </c>
      <c r="BF293" s="138">
        <f t="shared" si="55"/>
        <v>0</v>
      </c>
      <c r="BG293" s="138">
        <f t="shared" si="56"/>
        <v>0</v>
      </c>
      <c r="BH293" s="138">
        <f t="shared" si="57"/>
        <v>0</v>
      </c>
      <c r="BI293" s="138">
        <f t="shared" si="58"/>
        <v>0</v>
      </c>
      <c r="BJ293" s="18" t="s">
        <v>16</v>
      </c>
      <c r="BK293" s="138">
        <f t="shared" si="59"/>
        <v>0</v>
      </c>
      <c r="BL293" s="18" t="s">
        <v>132</v>
      </c>
      <c r="BM293" s="18" t="s">
        <v>6751</v>
      </c>
    </row>
    <row r="294" spans="2:65" s="1" customFormat="1" ht="38.25" customHeight="1">
      <c r="B294" s="133"/>
      <c r="C294" s="151" t="s">
        <v>818</v>
      </c>
      <c r="D294" s="151" t="s">
        <v>118</v>
      </c>
      <c r="E294" s="152" t="s">
        <v>6752</v>
      </c>
      <c r="F294" s="341" t="s">
        <v>6753</v>
      </c>
      <c r="G294" s="341"/>
      <c r="H294" s="341"/>
      <c r="I294" s="341"/>
      <c r="J294" s="153" t="s">
        <v>142</v>
      </c>
      <c r="K294" s="154">
        <v>1</v>
      </c>
      <c r="L294" s="342"/>
      <c r="M294" s="342"/>
      <c r="N294" s="343">
        <f aca="true" t="shared" si="60" ref="N294:N325">ROUND(L294*K294,2)</f>
        <v>0</v>
      </c>
      <c r="O294" s="343"/>
      <c r="P294" s="343"/>
      <c r="Q294" s="343"/>
      <c r="R294" s="134"/>
      <c r="T294" s="135" t="s">
        <v>5</v>
      </c>
      <c r="U294" s="40" t="s">
        <v>36</v>
      </c>
      <c r="V294" s="147"/>
      <c r="W294" s="136">
        <f aca="true" t="shared" si="61" ref="W294:W325">V294*K294</f>
        <v>0</v>
      </c>
      <c r="X294" s="136">
        <v>0</v>
      </c>
      <c r="Y294" s="136">
        <f aca="true" t="shared" si="62" ref="Y294:Y325">X294*K294</f>
        <v>0</v>
      </c>
      <c r="Z294" s="136">
        <v>0</v>
      </c>
      <c r="AA294" s="137">
        <f aca="true" t="shared" si="63" ref="AA294:AA325">Z294*K294</f>
        <v>0</v>
      </c>
      <c r="AR294" s="18" t="s">
        <v>132</v>
      </c>
      <c r="AT294" s="18" t="s">
        <v>118</v>
      </c>
      <c r="AU294" s="18" t="s">
        <v>93</v>
      </c>
      <c r="AY294" s="18" t="s">
        <v>117</v>
      </c>
      <c r="BE294" s="138">
        <f aca="true" t="shared" si="64" ref="BE294:BE325">IF(U294="základní",N294,0)</f>
        <v>0</v>
      </c>
      <c r="BF294" s="138">
        <f aca="true" t="shared" si="65" ref="BF294:BF325">IF(U294="snížená",N294,0)</f>
        <v>0</v>
      </c>
      <c r="BG294" s="138">
        <f aca="true" t="shared" si="66" ref="BG294:BG325">IF(U294="zákl. přenesená",N294,0)</f>
        <v>0</v>
      </c>
      <c r="BH294" s="138">
        <f aca="true" t="shared" si="67" ref="BH294:BH325">IF(U294="sníž. přenesená",N294,0)</f>
        <v>0</v>
      </c>
      <c r="BI294" s="138">
        <f aca="true" t="shared" si="68" ref="BI294:BI325">IF(U294="nulová",N294,0)</f>
        <v>0</v>
      </c>
      <c r="BJ294" s="18" t="s">
        <v>16</v>
      </c>
      <c r="BK294" s="138">
        <f aca="true" t="shared" si="69" ref="BK294:BK325">ROUND(L294*K294,2)</f>
        <v>0</v>
      </c>
      <c r="BL294" s="18" t="s">
        <v>132</v>
      </c>
      <c r="BM294" s="18" t="s">
        <v>6754</v>
      </c>
    </row>
    <row r="295" spans="2:65" s="1" customFormat="1" ht="25.5" customHeight="1">
      <c r="B295" s="133"/>
      <c r="C295" s="151" t="s">
        <v>822</v>
      </c>
      <c r="D295" s="151" t="s">
        <v>118</v>
      </c>
      <c r="E295" s="152" t="s">
        <v>6755</v>
      </c>
      <c r="F295" s="341" t="s">
        <v>6756</v>
      </c>
      <c r="G295" s="341"/>
      <c r="H295" s="341"/>
      <c r="I295" s="341"/>
      <c r="J295" s="153" t="s">
        <v>142</v>
      </c>
      <c r="K295" s="154">
        <v>1</v>
      </c>
      <c r="L295" s="342"/>
      <c r="M295" s="342"/>
      <c r="N295" s="343">
        <f t="shared" si="60"/>
        <v>0</v>
      </c>
      <c r="O295" s="343"/>
      <c r="P295" s="343"/>
      <c r="Q295" s="343"/>
      <c r="R295" s="134"/>
      <c r="T295" s="135" t="s">
        <v>5</v>
      </c>
      <c r="U295" s="40" t="s">
        <v>36</v>
      </c>
      <c r="V295" s="147"/>
      <c r="W295" s="136">
        <f t="shared" si="61"/>
        <v>0</v>
      </c>
      <c r="X295" s="136">
        <v>0.0008692096</v>
      </c>
      <c r="Y295" s="136">
        <f t="shared" si="62"/>
        <v>0.0008692096</v>
      </c>
      <c r="Z295" s="136">
        <v>0</v>
      </c>
      <c r="AA295" s="137">
        <f t="shared" si="63"/>
        <v>0</v>
      </c>
      <c r="AR295" s="18" t="s">
        <v>132</v>
      </c>
      <c r="AT295" s="18" t="s">
        <v>118</v>
      </c>
      <c r="AU295" s="18" t="s">
        <v>93</v>
      </c>
      <c r="AY295" s="18" t="s">
        <v>117</v>
      </c>
      <c r="BE295" s="138">
        <f t="shared" si="64"/>
        <v>0</v>
      </c>
      <c r="BF295" s="138">
        <f t="shared" si="65"/>
        <v>0</v>
      </c>
      <c r="BG295" s="138">
        <f t="shared" si="66"/>
        <v>0</v>
      </c>
      <c r="BH295" s="138">
        <f t="shared" si="67"/>
        <v>0</v>
      </c>
      <c r="BI295" s="138">
        <f t="shared" si="68"/>
        <v>0</v>
      </c>
      <c r="BJ295" s="18" t="s">
        <v>16</v>
      </c>
      <c r="BK295" s="138">
        <f t="shared" si="69"/>
        <v>0</v>
      </c>
      <c r="BL295" s="18" t="s">
        <v>132</v>
      </c>
      <c r="BM295" s="18" t="s">
        <v>6757</v>
      </c>
    </row>
    <row r="296" spans="2:65" s="1" customFormat="1" ht="25.5" customHeight="1">
      <c r="B296" s="133"/>
      <c r="C296" s="151" t="s">
        <v>826</v>
      </c>
      <c r="D296" s="151" t="s">
        <v>118</v>
      </c>
      <c r="E296" s="152" t="s">
        <v>6758</v>
      </c>
      <c r="F296" s="341" t="s">
        <v>6759</v>
      </c>
      <c r="G296" s="341"/>
      <c r="H296" s="341"/>
      <c r="I296" s="341"/>
      <c r="J296" s="153" t="s">
        <v>142</v>
      </c>
      <c r="K296" s="154">
        <v>1</v>
      </c>
      <c r="L296" s="342"/>
      <c r="M296" s="342"/>
      <c r="N296" s="343">
        <f t="shared" si="60"/>
        <v>0</v>
      </c>
      <c r="O296" s="343"/>
      <c r="P296" s="343"/>
      <c r="Q296" s="343"/>
      <c r="R296" s="134"/>
      <c r="T296" s="135" t="s">
        <v>5</v>
      </c>
      <c r="U296" s="40" t="s">
        <v>36</v>
      </c>
      <c r="V296" s="147"/>
      <c r="W296" s="136">
        <f t="shared" si="61"/>
        <v>0</v>
      </c>
      <c r="X296" s="136">
        <v>0.0008835831</v>
      </c>
      <c r="Y296" s="136">
        <f t="shared" si="62"/>
        <v>0.0008835831</v>
      </c>
      <c r="Z296" s="136">
        <v>0</v>
      </c>
      <c r="AA296" s="137">
        <f t="shared" si="63"/>
        <v>0</v>
      </c>
      <c r="AR296" s="18" t="s">
        <v>132</v>
      </c>
      <c r="AT296" s="18" t="s">
        <v>118</v>
      </c>
      <c r="AU296" s="18" t="s">
        <v>93</v>
      </c>
      <c r="AY296" s="18" t="s">
        <v>117</v>
      </c>
      <c r="BE296" s="138">
        <f t="shared" si="64"/>
        <v>0</v>
      </c>
      <c r="BF296" s="138">
        <f t="shared" si="65"/>
        <v>0</v>
      </c>
      <c r="BG296" s="138">
        <f t="shared" si="66"/>
        <v>0</v>
      </c>
      <c r="BH296" s="138">
        <f t="shared" si="67"/>
        <v>0</v>
      </c>
      <c r="BI296" s="138">
        <f t="shared" si="68"/>
        <v>0</v>
      </c>
      <c r="BJ296" s="18" t="s">
        <v>16</v>
      </c>
      <c r="BK296" s="138">
        <f t="shared" si="69"/>
        <v>0</v>
      </c>
      <c r="BL296" s="18" t="s">
        <v>132</v>
      </c>
      <c r="BM296" s="18" t="s">
        <v>6760</v>
      </c>
    </row>
    <row r="297" spans="2:65" s="1" customFormat="1" ht="25.5" customHeight="1">
      <c r="B297" s="133"/>
      <c r="C297" s="151" t="s">
        <v>830</v>
      </c>
      <c r="D297" s="151" t="s">
        <v>118</v>
      </c>
      <c r="E297" s="152" t="s">
        <v>6761</v>
      </c>
      <c r="F297" s="341" t="s">
        <v>6762</v>
      </c>
      <c r="G297" s="341"/>
      <c r="H297" s="341"/>
      <c r="I297" s="341"/>
      <c r="J297" s="153" t="s">
        <v>142</v>
      </c>
      <c r="K297" s="154">
        <v>1</v>
      </c>
      <c r="L297" s="342"/>
      <c r="M297" s="342"/>
      <c r="N297" s="343">
        <f t="shared" si="60"/>
        <v>0</v>
      </c>
      <c r="O297" s="343"/>
      <c r="P297" s="343"/>
      <c r="Q297" s="343"/>
      <c r="R297" s="134"/>
      <c r="T297" s="135" t="s">
        <v>5</v>
      </c>
      <c r="U297" s="40" t="s">
        <v>36</v>
      </c>
      <c r="V297" s="147"/>
      <c r="W297" s="136">
        <f t="shared" si="61"/>
        <v>0</v>
      </c>
      <c r="X297" s="136">
        <v>0.0008342949</v>
      </c>
      <c r="Y297" s="136">
        <f t="shared" si="62"/>
        <v>0.0008342949</v>
      </c>
      <c r="Z297" s="136">
        <v>0</v>
      </c>
      <c r="AA297" s="137">
        <f t="shared" si="63"/>
        <v>0</v>
      </c>
      <c r="AR297" s="18" t="s">
        <v>132</v>
      </c>
      <c r="AT297" s="18" t="s">
        <v>118</v>
      </c>
      <c r="AU297" s="18" t="s">
        <v>93</v>
      </c>
      <c r="AY297" s="18" t="s">
        <v>117</v>
      </c>
      <c r="BE297" s="138">
        <f t="shared" si="64"/>
        <v>0</v>
      </c>
      <c r="BF297" s="138">
        <f t="shared" si="65"/>
        <v>0</v>
      </c>
      <c r="BG297" s="138">
        <f t="shared" si="66"/>
        <v>0</v>
      </c>
      <c r="BH297" s="138">
        <f t="shared" si="67"/>
        <v>0</v>
      </c>
      <c r="BI297" s="138">
        <f t="shared" si="68"/>
        <v>0</v>
      </c>
      <c r="BJ297" s="18" t="s">
        <v>16</v>
      </c>
      <c r="BK297" s="138">
        <f t="shared" si="69"/>
        <v>0</v>
      </c>
      <c r="BL297" s="18" t="s">
        <v>132</v>
      </c>
      <c r="BM297" s="18" t="s">
        <v>6763</v>
      </c>
    </row>
    <row r="298" spans="2:65" s="1" customFormat="1" ht="25.5" customHeight="1">
      <c r="B298" s="133"/>
      <c r="C298" s="151" t="s">
        <v>834</v>
      </c>
      <c r="D298" s="151" t="s">
        <v>118</v>
      </c>
      <c r="E298" s="152" t="s">
        <v>6764</v>
      </c>
      <c r="F298" s="341" t="s">
        <v>6765</v>
      </c>
      <c r="G298" s="341"/>
      <c r="H298" s="341"/>
      <c r="I298" s="341"/>
      <c r="J298" s="153" t="s">
        <v>142</v>
      </c>
      <c r="K298" s="154">
        <v>1</v>
      </c>
      <c r="L298" s="342"/>
      <c r="M298" s="342"/>
      <c r="N298" s="343">
        <f t="shared" si="60"/>
        <v>0</v>
      </c>
      <c r="O298" s="343"/>
      <c r="P298" s="343"/>
      <c r="Q298" s="343"/>
      <c r="R298" s="134"/>
      <c r="T298" s="135" t="s">
        <v>5</v>
      </c>
      <c r="U298" s="40" t="s">
        <v>36</v>
      </c>
      <c r="V298" s="147"/>
      <c r="W298" s="136">
        <f t="shared" si="61"/>
        <v>0</v>
      </c>
      <c r="X298" s="136">
        <v>0.000837401</v>
      </c>
      <c r="Y298" s="136">
        <f t="shared" si="62"/>
        <v>0.000837401</v>
      </c>
      <c r="Z298" s="136">
        <v>0</v>
      </c>
      <c r="AA298" s="137">
        <f t="shared" si="63"/>
        <v>0</v>
      </c>
      <c r="AR298" s="18" t="s">
        <v>132</v>
      </c>
      <c r="AT298" s="18" t="s">
        <v>118</v>
      </c>
      <c r="AU298" s="18" t="s">
        <v>93</v>
      </c>
      <c r="AY298" s="18" t="s">
        <v>117</v>
      </c>
      <c r="BE298" s="138">
        <f t="shared" si="64"/>
        <v>0</v>
      </c>
      <c r="BF298" s="138">
        <f t="shared" si="65"/>
        <v>0</v>
      </c>
      <c r="BG298" s="138">
        <f t="shared" si="66"/>
        <v>0</v>
      </c>
      <c r="BH298" s="138">
        <f t="shared" si="67"/>
        <v>0</v>
      </c>
      <c r="BI298" s="138">
        <f t="shared" si="68"/>
        <v>0</v>
      </c>
      <c r="BJ298" s="18" t="s">
        <v>16</v>
      </c>
      <c r="BK298" s="138">
        <f t="shared" si="69"/>
        <v>0</v>
      </c>
      <c r="BL298" s="18" t="s">
        <v>132</v>
      </c>
      <c r="BM298" s="18" t="s">
        <v>6766</v>
      </c>
    </row>
    <row r="299" spans="2:65" s="1" customFormat="1" ht="25.5" customHeight="1">
      <c r="B299" s="133"/>
      <c r="C299" s="151" t="s">
        <v>838</v>
      </c>
      <c r="D299" s="151" t="s">
        <v>118</v>
      </c>
      <c r="E299" s="152" t="s">
        <v>6767</v>
      </c>
      <c r="F299" s="341" t="s">
        <v>6768</v>
      </c>
      <c r="G299" s="341"/>
      <c r="H299" s="341"/>
      <c r="I299" s="341"/>
      <c r="J299" s="153" t="s">
        <v>142</v>
      </c>
      <c r="K299" s="154">
        <v>1</v>
      </c>
      <c r="L299" s="342"/>
      <c r="M299" s="342"/>
      <c r="N299" s="343">
        <f t="shared" si="60"/>
        <v>0</v>
      </c>
      <c r="O299" s="343"/>
      <c r="P299" s="343"/>
      <c r="Q299" s="343"/>
      <c r="R299" s="134"/>
      <c r="T299" s="135" t="s">
        <v>5</v>
      </c>
      <c r="U299" s="40" t="s">
        <v>36</v>
      </c>
      <c r="V299" s="147"/>
      <c r="W299" s="136">
        <f t="shared" si="61"/>
        <v>0</v>
      </c>
      <c r="X299" s="136">
        <v>0.0008378193</v>
      </c>
      <c r="Y299" s="136">
        <f t="shared" si="62"/>
        <v>0.0008378193</v>
      </c>
      <c r="Z299" s="136">
        <v>0</v>
      </c>
      <c r="AA299" s="137">
        <f t="shared" si="63"/>
        <v>0</v>
      </c>
      <c r="AR299" s="18" t="s">
        <v>132</v>
      </c>
      <c r="AT299" s="18" t="s">
        <v>118</v>
      </c>
      <c r="AU299" s="18" t="s">
        <v>93</v>
      </c>
      <c r="AY299" s="18" t="s">
        <v>117</v>
      </c>
      <c r="BE299" s="138">
        <f t="shared" si="64"/>
        <v>0</v>
      </c>
      <c r="BF299" s="138">
        <f t="shared" si="65"/>
        <v>0</v>
      </c>
      <c r="BG299" s="138">
        <f t="shared" si="66"/>
        <v>0</v>
      </c>
      <c r="BH299" s="138">
        <f t="shared" si="67"/>
        <v>0</v>
      </c>
      <c r="BI299" s="138">
        <f t="shared" si="68"/>
        <v>0</v>
      </c>
      <c r="BJ299" s="18" t="s">
        <v>16</v>
      </c>
      <c r="BK299" s="138">
        <f t="shared" si="69"/>
        <v>0</v>
      </c>
      <c r="BL299" s="18" t="s">
        <v>132</v>
      </c>
      <c r="BM299" s="18" t="s">
        <v>6769</v>
      </c>
    </row>
    <row r="300" spans="2:65" s="1" customFormat="1" ht="25.5" customHeight="1">
      <c r="B300" s="133"/>
      <c r="C300" s="151" t="s">
        <v>842</v>
      </c>
      <c r="D300" s="151" t="s">
        <v>118</v>
      </c>
      <c r="E300" s="152" t="s">
        <v>6770</v>
      </c>
      <c r="F300" s="341" t="s">
        <v>6771</v>
      </c>
      <c r="G300" s="341"/>
      <c r="H300" s="341"/>
      <c r="I300" s="341"/>
      <c r="J300" s="153" t="s">
        <v>142</v>
      </c>
      <c r="K300" s="154">
        <v>1</v>
      </c>
      <c r="L300" s="342"/>
      <c r="M300" s="342"/>
      <c r="N300" s="343">
        <f t="shared" si="60"/>
        <v>0</v>
      </c>
      <c r="O300" s="343"/>
      <c r="P300" s="343"/>
      <c r="Q300" s="343"/>
      <c r="R300" s="134"/>
      <c r="T300" s="135" t="s">
        <v>5</v>
      </c>
      <c r="U300" s="40" t="s">
        <v>36</v>
      </c>
      <c r="V300" s="147"/>
      <c r="W300" s="136">
        <f t="shared" si="61"/>
        <v>0</v>
      </c>
      <c r="X300" s="136">
        <v>0.0008097309</v>
      </c>
      <c r="Y300" s="136">
        <f t="shared" si="62"/>
        <v>0.0008097309</v>
      </c>
      <c r="Z300" s="136">
        <v>0</v>
      </c>
      <c r="AA300" s="137">
        <f t="shared" si="63"/>
        <v>0</v>
      </c>
      <c r="AR300" s="18" t="s">
        <v>132</v>
      </c>
      <c r="AT300" s="18" t="s">
        <v>118</v>
      </c>
      <c r="AU300" s="18" t="s">
        <v>93</v>
      </c>
      <c r="AY300" s="18" t="s">
        <v>117</v>
      </c>
      <c r="BE300" s="138">
        <f t="shared" si="64"/>
        <v>0</v>
      </c>
      <c r="BF300" s="138">
        <f t="shared" si="65"/>
        <v>0</v>
      </c>
      <c r="BG300" s="138">
        <f t="shared" si="66"/>
        <v>0</v>
      </c>
      <c r="BH300" s="138">
        <f t="shared" si="67"/>
        <v>0</v>
      </c>
      <c r="BI300" s="138">
        <f t="shared" si="68"/>
        <v>0</v>
      </c>
      <c r="BJ300" s="18" t="s">
        <v>16</v>
      </c>
      <c r="BK300" s="138">
        <f t="shared" si="69"/>
        <v>0</v>
      </c>
      <c r="BL300" s="18" t="s">
        <v>132</v>
      </c>
      <c r="BM300" s="18" t="s">
        <v>6772</v>
      </c>
    </row>
    <row r="301" spans="2:65" s="1" customFormat="1" ht="25.5" customHeight="1">
      <c r="B301" s="133"/>
      <c r="C301" s="151" t="s">
        <v>846</v>
      </c>
      <c r="D301" s="151" t="s">
        <v>118</v>
      </c>
      <c r="E301" s="152" t="s">
        <v>6773</v>
      </c>
      <c r="F301" s="341" t="s">
        <v>6774</v>
      </c>
      <c r="G301" s="341"/>
      <c r="H301" s="341"/>
      <c r="I301" s="341"/>
      <c r="J301" s="153" t="s">
        <v>142</v>
      </c>
      <c r="K301" s="154">
        <v>1</v>
      </c>
      <c r="L301" s="342"/>
      <c r="M301" s="342"/>
      <c r="N301" s="343">
        <f t="shared" si="60"/>
        <v>0</v>
      </c>
      <c r="O301" s="343"/>
      <c r="P301" s="343"/>
      <c r="Q301" s="343"/>
      <c r="R301" s="134"/>
      <c r="T301" s="135" t="s">
        <v>5</v>
      </c>
      <c r="U301" s="40" t="s">
        <v>36</v>
      </c>
      <c r="V301" s="147"/>
      <c r="W301" s="136">
        <f t="shared" si="61"/>
        <v>0</v>
      </c>
      <c r="X301" s="136">
        <v>0.0008553968</v>
      </c>
      <c r="Y301" s="136">
        <f t="shared" si="62"/>
        <v>0.0008553968</v>
      </c>
      <c r="Z301" s="136">
        <v>0</v>
      </c>
      <c r="AA301" s="137">
        <f t="shared" si="63"/>
        <v>0</v>
      </c>
      <c r="AR301" s="18" t="s">
        <v>132</v>
      </c>
      <c r="AT301" s="18" t="s">
        <v>118</v>
      </c>
      <c r="AU301" s="18" t="s">
        <v>93</v>
      </c>
      <c r="AY301" s="18" t="s">
        <v>117</v>
      </c>
      <c r="BE301" s="138">
        <f t="shared" si="64"/>
        <v>0</v>
      </c>
      <c r="BF301" s="138">
        <f t="shared" si="65"/>
        <v>0</v>
      </c>
      <c r="BG301" s="138">
        <f t="shared" si="66"/>
        <v>0</v>
      </c>
      <c r="BH301" s="138">
        <f t="shared" si="67"/>
        <v>0</v>
      </c>
      <c r="BI301" s="138">
        <f t="shared" si="68"/>
        <v>0</v>
      </c>
      <c r="BJ301" s="18" t="s">
        <v>16</v>
      </c>
      <c r="BK301" s="138">
        <f t="shared" si="69"/>
        <v>0</v>
      </c>
      <c r="BL301" s="18" t="s">
        <v>132</v>
      </c>
      <c r="BM301" s="18" t="s">
        <v>6775</v>
      </c>
    </row>
    <row r="302" spans="2:65" s="1" customFormat="1" ht="25.5" customHeight="1">
      <c r="B302" s="133"/>
      <c r="C302" s="151" t="s">
        <v>850</v>
      </c>
      <c r="D302" s="151" t="s">
        <v>118</v>
      </c>
      <c r="E302" s="152" t="s">
        <v>6776</v>
      </c>
      <c r="F302" s="341" t="s">
        <v>6777</v>
      </c>
      <c r="G302" s="341"/>
      <c r="H302" s="341"/>
      <c r="I302" s="341"/>
      <c r="J302" s="153" t="s">
        <v>142</v>
      </c>
      <c r="K302" s="154">
        <v>1</v>
      </c>
      <c r="L302" s="342"/>
      <c r="M302" s="342"/>
      <c r="N302" s="343">
        <f t="shared" si="60"/>
        <v>0</v>
      </c>
      <c r="O302" s="343"/>
      <c r="P302" s="343"/>
      <c r="Q302" s="343"/>
      <c r="R302" s="134"/>
      <c r="T302" s="135" t="s">
        <v>5</v>
      </c>
      <c r="U302" s="40" t="s">
        <v>36</v>
      </c>
      <c r="V302" s="147"/>
      <c r="W302" s="136">
        <f t="shared" si="61"/>
        <v>0</v>
      </c>
      <c r="X302" s="136">
        <v>0.0008729031</v>
      </c>
      <c r="Y302" s="136">
        <f t="shared" si="62"/>
        <v>0.0008729031</v>
      </c>
      <c r="Z302" s="136">
        <v>0</v>
      </c>
      <c r="AA302" s="137">
        <f t="shared" si="63"/>
        <v>0</v>
      </c>
      <c r="AR302" s="18" t="s">
        <v>132</v>
      </c>
      <c r="AT302" s="18" t="s">
        <v>118</v>
      </c>
      <c r="AU302" s="18" t="s">
        <v>93</v>
      </c>
      <c r="AY302" s="18" t="s">
        <v>117</v>
      </c>
      <c r="BE302" s="138">
        <f t="shared" si="64"/>
        <v>0</v>
      </c>
      <c r="BF302" s="138">
        <f t="shared" si="65"/>
        <v>0</v>
      </c>
      <c r="BG302" s="138">
        <f t="shared" si="66"/>
        <v>0</v>
      </c>
      <c r="BH302" s="138">
        <f t="shared" si="67"/>
        <v>0</v>
      </c>
      <c r="BI302" s="138">
        <f t="shared" si="68"/>
        <v>0</v>
      </c>
      <c r="BJ302" s="18" t="s">
        <v>16</v>
      </c>
      <c r="BK302" s="138">
        <f t="shared" si="69"/>
        <v>0</v>
      </c>
      <c r="BL302" s="18" t="s">
        <v>132</v>
      </c>
      <c r="BM302" s="18" t="s">
        <v>6778</v>
      </c>
    </row>
    <row r="303" spans="2:65" s="1" customFormat="1" ht="25.5" customHeight="1">
      <c r="B303" s="133"/>
      <c r="C303" s="151" t="s">
        <v>854</v>
      </c>
      <c r="D303" s="151" t="s">
        <v>118</v>
      </c>
      <c r="E303" s="152" t="s">
        <v>6779</v>
      </c>
      <c r="F303" s="341" t="s">
        <v>6780</v>
      </c>
      <c r="G303" s="341"/>
      <c r="H303" s="341"/>
      <c r="I303" s="341"/>
      <c r="J303" s="153" t="s">
        <v>142</v>
      </c>
      <c r="K303" s="154">
        <v>1</v>
      </c>
      <c r="L303" s="342"/>
      <c r="M303" s="342"/>
      <c r="N303" s="343">
        <f t="shared" si="60"/>
        <v>0</v>
      </c>
      <c r="O303" s="343"/>
      <c r="P303" s="343"/>
      <c r="Q303" s="343"/>
      <c r="R303" s="134"/>
      <c r="T303" s="135" t="s">
        <v>5</v>
      </c>
      <c r="U303" s="40" t="s">
        <v>36</v>
      </c>
      <c r="V303" s="147"/>
      <c r="W303" s="136">
        <f t="shared" si="61"/>
        <v>0</v>
      </c>
      <c r="X303" s="136">
        <v>0.0008448681</v>
      </c>
      <c r="Y303" s="136">
        <f t="shared" si="62"/>
        <v>0.0008448681</v>
      </c>
      <c r="Z303" s="136">
        <v>0</v>
      </c>
      <c r="AA303" s="137">
        <f t="shared" si="63"/>
        <v>0</v>
      </c>
      <c r="AR303" s="18" t="s">
        <v>132</v>
      </c>
      <c r="AT303" s="18" t="s">
        <v>118</v>
      </c>
      <c r="AU303" s="18" t="s">
        <v>93</v>
      </c>
      <c r="AY303" s="18" t="s">
        <v>117</v>
      </c>
      <c r="BE303" s="138">
        <f t="shared" si="64"/>
        <v>0</v>
      </c>
      <c r="BF303" s="138">
        <f t="shared" si="65"/>
        <v>0</v>
      </c>
      <c r="BG303" s="138">
        <f t="shared" si="66"/>
        <v>0</v>
      </c>
      <c r="BH303" s="138">
        <f t="shared" si="67"/>
        <v>0</v>
      </c>
      <c r="BI303" s="138">
        <f t="shared" si="68"/>
        <v>0</v>
      </c>
      <c r="BJ303" s="18" t="s">
        <v>16</v>
      </c>
      <c r="BK303" s="138">
        <f t="shared" si="69"/>
        <v>0</v>
      </c>
      <c r="BL303" s="18" t="s">
        <v>132</v>
      </c>
      <c r="BM303" s="18" t="s">
        <v>6781</v>
      </c>
    </row>
    <row r="304" spans="2:65" s="1" customFormat="1" ht="25.5" customHeight="1">
      <c r="B304" s="133"/>
      <c r="C304" s="151" t="s">
        <v>858</v>
      </c>
      <c r="D304" s="151" t="s">
        <v>118</v>
      </c>
      <c r="E304" s="152" t="s">
        <v>6782</v>
      </c>
      <c r="F304" s="341" t="s">
        <v>6783</v>
      </c>
      <c r="G304" s="341"/>
      <c r="H304" s="341"/>
      <c r="I304" s="341"/>
      <c r="J304" s="153" t="s">
        <v>142</v>
      </c>
      <c r="K304" s="154">
        <v>1</v>
      </c>
      <c r="L304" s="342"/>
      <c r="M304" s="342"/>
      <c r="N304" s="343">
        <f t="shared" si="60"/>
        <v>0</v>
      </c>
      <c r="O304" s="343"/>
      <c r="P304" s="343"/>
      <c r="Q304" s="343"/>
      <c r="R304" s="134"/>
      <c r="T304" s="135" t="s">
        <v>5</v>
      </c>
      <c r="U304" s="40" t="s">
        <v>36</v>
      </c>
      <c r="V304" s="147"/>
      <c r="W304" s="136">
        <f t="shared" si="61"/>
        <v>0</v>
      </c>
      <c r="X304" s="136">
        <v>0.0008636115</v>
      </c>
      <c r="Y304" s="136">
        <f t="shared" si="62"/>
        <v>0.0008636115</v>
      </c>
      <c r="Z304" s="136">
        <v>0</v>
      </c>
      <c r="AA304" s="137">
        <f t="shared" si="63"/>
        <v>0</v>
      </c>
      <c r="AR304" s="18" t="s">
        <v>132</v>
      </c>
      <c r="AT304" s="18" t="s">
        <v>118</v>
      </c>
      <c r="AU304" s="18" t="s">
        <v>93</v>
      </c>
      <c r="AY304" s="18" t="s">
        <v>117</v>
      </c>
      <c r="BE304" s="138">
        <f t="shared" si="64"/>
        <v>0</v>
      </c>
      <c r="BF304" s="138">
        <f t="shared" si="65"/>
        <v>0</v>
      </c>
      <c r="BG304" s="138">
        <f t="shared" si="66"/>
        <v>0</v>
      </c>
      <c r="BH304" s="138">
        <f t="shared" si="67"/>
        <v>0</v>
      </c>
      <c r="BI304" s="138">
        <f t="shared" si="68"/>
        <v>0</v>
      </c>
      <c r="BJ304" s="18" t="s">
        <v>16</v>
      </c>
      <c r="BK304" s="138">
        <f t="shared" si="69"/>
        <v>0</v>
      </c>
      <c r="BL304" s="18" t="s">
        <v>132</v>
      </c>
      <c r="BM304" s="18" t="s">
        <v>6784</v>
      </c>
    </row>
    <row r="305" spans="2:65" s="1" customFormat="1" ht="25.5" customHeight="1">
      <c r="B305" s="133"/>
      <c r="C305" s="151" t="s">
        <v>862</v>
      </c>
      <c r="D305" s="151" t="s">
        <v>118</v>
      </c>
      <c r="E305" s="152" t="s">
        <v>6785</v>
      </c>
      <c r="F305" s="341" t="s">
        <v>6786</v>
      </c>
      <c r="G305" s="341"/>
      <c r="H305" s="341"/>
      <c r="I305" s="341"/>
      <c r="J305" s="153" t="s">
        <v>142</v>
      </c>
      <c r="K305" s="154">
        <v>1</v>
      </c>
      <c r="L305" s="342"/>
      <c r="M305" s="342"/>
      <c r="N305" s="343">
        <f t="shared" si="60"/>
        <v>0</v>
      </c>
      <c r="O305" s="343"/>
      <c r="P305" s="343"/>
      <c r="Q305" s="343"/>
      <c r="R305" s="134"/>
      <c r="T305" s="135" t="s">
        <v>5</v>
      </c>
      <c r="U305" s="40" t="s">
        <v>36</v>
      </c>
      <c r="V305" s="147"/>
      <c r="W305" s="136">
        <f t="shared" si="61"/>
        <v>0</v>
      </c>
      <c r="X305" s="136">
        <v>0.000868907</v>
      </c>
      <c r="Y305" s="136">
        <f t="shared" si="62"/>
        <v>0.000868907</v>
      </c>
      <c r="Z305" s="136">
        <v>0</v>
      </c>
      <c r="AA305" s="137">
        <f t="shared" si="63"/>
        <v>0</v>
      </c>
      <c r="AR305" s="18" t="s">
        <v>132</v>
      </c>
      <c r="AT305" s="18" t="s">
        <v>118</v>
      </c>
      <c r="AU305" s="18" t="s">
        <v>93</v>
      </c>
      <c r="AY305" s="18" t="s">
        <v>117</v>
      </c>
      <c r="BE305" s="138">
        <f t="shared" si="64"/>
        <v>0</v>
      </c>
      <c r="BF305" s="138">
        <f t="shared" si="65"/>
        <v>0</v>
      </c>
      <c r="BG305" s="138">
        <f t="shared" si="66"/>
        <v>0</v>
      </c>
      <c r="BH305" s="138">
        <f t="shared" si="67"/>
        <v>0</v>
      </c>
      <c r="BI305" s="138">
        <f t="shared" si="68"/>
        <v>0</v>
      </c>
      <c r="BJ305" s="18" t="s">
        <v>16</v>
      </c>
      <c r="BK305" s="138">
        <f t="shared" si="69"/>
        <v>0</v>
      </c>
      <c r="BL305" s="18" t="s">
        <v>132</v>
      </c>
      <c r="BM305" s="18" t="s">
        <v>6787</v>
      </c>
    </row>
    <row r="306" spans="2:65" s="1" customFormat="1" ht="25.5" customHeight="1">
      <c r="B306" s="133"/>
      <c r="C306" s="151" t="s">
        <v>866</v>
      </c>
      <c r="D306" s="151" t="s">
        <v>118</v>
      </c>
      <c r="E306" s="152" t="s">
        <v>6788</v>
      </c>
      <c r="F306" s="341" t="s">
        <v>6789</v>
      </c>
      <c r="G306" s="341"/>
      <c r="H306" s="341"/>
      <c r="I306" s="341"/>
      <c r="J306" s="153" t="s">
        <v>142</v>
      </c>
      <c r="K306" s="154">
        <v>1</v>
      </c>
      <c r="L306" s="342"/>
      <c r="M306" s="342"/>
      <c r="N306" s="343">
        <f t="shared" si="60"/>
        <v>0</v>
      </c>
      <c r="O306" s="343"/>
      <c r="P306" s="343"/>
      <c r="Q306" s="343"/>
      <c r="R306" s="134"/>
      <c r="T306" s="135" t="s">
        <v>5</v>
      </c>
      <c r="U306" s="40" t="s">
        <v>36</v>
      </c>
      <c r="V306" s="147"/>
      <c r="W306" s="136">
        <f t="shared" si="61"/>
        <v>0</v>
      </c>
      <c r="X306" s="136">
        <v>0.0008771484</v>
      </c>
      <c r="Y306" s="136">
        <f t="shared" si="62"/>
        <v>0.0008771484</v>
      </c>
      <c r="Z306" s="136">
        <v>0</v>
      </c>
      <c r="AA306" s="137">
        <f t="shared" si="63"/>
        <v>0</v>
      </c>
      <c r="AR306" s="18" t="s">
        <v>132</v>
      </c>
      <c r="AT306" s="18" t="s">
        <v>118</v>
      </c>
      <c r="AU306" s="18" t="s">
        <v>93</v>
      </c>
      <c r="AY306" s="18" t="s">
        <v>117</v>
      </c>
      <c r="BE306" s="138">
        <f t="shared" si="64"/>
        <v>0</v>
      </c>
      <c r="BF306" s="138">
        <f t="shared" si="65"/>
        <v>0</v>
      </c>
      <c r="BG306" s="138">
        <f t="shared" si="66"/>
        <v>0</v>
      </c>
      <c r="BH306" s="138">
        <f t="shared" si="67"/>
        <v>0</v>
      </c>
      <c r="BI306" s="138">
        <f t="shared" si="68"/>
        <v>0</v>
      </c>
      <c r="BJ306" s="18" t="s">
        <v>16</v>
      </c>
      <c r="BK306" s="138">
        <f t="shared" si="69"/>
        <v>0</v>
      </c>
      <c r="BL306" s="18" t="s">
        <v>132</v>
      </c>
      <c r="BM306" s="18" t="s">
        <v>6790</v>
      </c>
    </row>
    <row r="307" spans="2:65" s="1" customFormat="1" ht="25.5" customHeight="1">
      <c r="B307" s="133"/>
      <c r="C307" s="151" t="s">
        <v>870</v>
      </c>
      <c r="D307" s="151" t="s">
        <v>118</v>
      </c>
      <c r="E307" s="152" t="s">
        <v>6791</v>
      </c>
      <c r="F307" s="341" t="s">
        <v>6792</v>
      </c>
      <c r="G307" s="341"/>
      <c r="H307" s="341"/>
      <c r="I307" s="341"/>
      <c r="J307" s="153" t="s">
        <v>142</v>
      </c>
      <c r="K307" s="154">
        <v>1</v>
      </c>
      <c r="L307" s="342"/>
      <c r="M307" s="342"/>
      <c r="N307" s="343">
        <f t="shared" si="60"/>
        <v>0</v>
      </c>
      <c r="O307" s="343"/>
      <c r="P307" s="343"/>
      <c r="Q307" s="343"/>
      <c r="R307" s="134"/>
      <c r="T307" s="135" t="s">
        <v>5</v>
      </c>
      <c r="U307" s="40" t="s">
        <v>36</v>
      </c>
      <c r="V307" s="147"/>
      <c r="W307" s="136">
        <f t="shared" si="61"/>
        <v>0</v>
      </c>
      <c r="X307" s="136">
        <v>0.000847013</v>
      </c>
      <c r="Y307" s="136">
        <f t="shared" si="62"/>
        <v>0.000847013</v>
      </c>
      <c r="Z307" s="136">
        <v>0</v>
      </c>
      <c r="AA307" s="137">
        <f t="shared" si="63"/>
        <v>0</v>
      </c>
      <c r="AR307" s="18" t="s">
        <v>132</v>
      </c>
      <c r="AT307" s="18" t="s">
        <v>118</v>
      </c>
      <c r="AU307" s="18" t="s">
        <v>93</v>
      </c>
      <c r="AY307" s="18" t="s">
        <v>117</v>
      </c>
      <c r="BE307" s="138">
        <f t="shared" si="64"/>
        <v>0</v>
      </c>
      <c r="BF307" s="138">
        <f t="shared" si="65"/>
        <v>0</v>
      </c>
      <c r="BG307" s="138">
        <f t="shared" si="66"/>
        <v>0</v>
      </c>
      <c r="BH307" s="138">
        <f t="shared" si="67"/>
        <v>0</v>
      </c>
      <c r="BI307" s="138">
        <f t="shared" si="68"/>
        <v>0</v>
      </c>
      <c r="BJ307" s="18" t="s">
        <v>16</v>
      </c>
      <c r="BK307" s="138">
        <f t="shared" si="69"/>
        <v>0</v>
      </c>
      <c r="BL307" s="18" t="s">
        <v>132</v>
      </c>
      <c r="BM307" s="18" t="s">
        <v>6793</v>
      </c>
    </row>
    <row r="308" spans="2:65" s="1" customFormat="1" ht="25.5" customHeight="1">
      <c r="B308" s="133"/>
      <c r="C308" s="151" t="s">
        <v>874</v>
      </c>
      <c r="D308" s="151" t="s">
        <v>118</v>
      </c>
      <c r="E308" s="152" t="s">
        <v>6794</v>
      </c>
      <c r="F308" s="341" t="s">
        <v>6795</v>
      </c>
      <c r="G308" s="341"/>
      <c r="H308" s="341"/>
      <c r="I308" s="341"/>
      <c r="J308" s="153" t="s">
        <v>142</v>
      </c>
      <c r="K308" s="154">
        <v>1</v>
      </c>
      <c r="L308" s="342"/>
      <c r="M308" s="342"/>
      <c r="N308" s="343">
        <f t="shared" si="60"/>
        <v>0</v>
      </c>
      <c r="O308" s="343"/>
      <c r="P308" s="343"/>
      <c r="Q308" s="343"/>
      <c r="R308" s="134"/>
      <c r="T308" s="135" t="s">
        <v>5</v>
      </c>
      <c r="U308" s="40" t="s">
        <v>36</v>
      </c>
      <c r="V308" s="147"/>
      <c r="W308" s="136">
        <f t="shared" si="61"/>
        <v>0</v>
      </c>
      <c r="X308" s="136">
        <v>0.0008775845</v>
      </c>
      <c r="Y308" s="136">
        <f t="shared" si="62"/>
        <v>0.0008775845</v>
      </c>
      <c r="Z308" s="136">
        <v>0</v>
      </c>
      <c r="AA308" s="137">
        <f t="shared" si="63"/>
        <v>0</v>
      </c>
      <c r="AR308" s="18" t="s">
        <v>132</v>
      </c>
      <c r="AT308" s="18" t="s">
        <v>118</v>
      </c>
      <c r="AU308" s="18" t="s">
        <v>93</v>
      </c>
      <c r="AY308" s="18" t="s">
        <v>117</v>
      </c>
      <c r="BE308" s="138">
        <f t="shared" si="64"/>
        <v>0</v>
      </c>
      <c r="BF308" s="138">
        <f t="shared" si="65"/>
        <v>0</v>
      </c>
      <c r="BG308" s="138">
        <f t="shared" si="66"/>
        <v>0</v>
      </c>
      <c r="BH308" s="138">
        <f t="shared" si="67"/>
        <v>0</v>
      </c>
      <c r="BI308" s="138">
        <f t="shared" si="68"/>
        <v>0</v>
      </c>
      <c r="BJ308" s="18" t="s">
        <v>16</v>
      </c>
      <c r="BK308" s="138">
        <f t="shared" si="69"/>
        <v>0</v>
      </c>
      <c r="BL308" s="18" t="s">
        <v>132</v>
      </c>
      <c r="BM308" s="18" t="s">
        <v>6796</v>
      </c>
    </row>
    <row r="309" spans="2:65" s="1" customFormat="1" ht="25.5" customHeight="1">
      <c r="B309" s="133"/>
      <c r="C309" s="151" t="s">
        <v>878</v>
      </c>
      <c r="D309" s="151" t="s">
        <v>118</v>
      </c>
      <c r="E309" s="152" t="s">
        <v>6797</v>
      </c>
      <c r="F309" s="341" t="s">
        <v>6798</v>
      </c>
      <c r="G309" s="341"/>
      <c r="H309" s="341"/>
      <c r="I309" s="341"/>
      <c r="J309" s="153" t="s">
        <v>142</v>
      </c>
      <c r="K309" s="154">
        <v>1</v>
      </c>
      <c r="L309" s="342"/>
      <c r="M309" s="342"/>
      <c r="N309" s="343">
        <f t="shared" si="60"/>
        <v>0</v>
      </c>
      <c r="O309" s="343"/>
      <c r="P309" s="343"/>
      <c r="Q309" s="343"/>
      <c r="R309" s="134"/>
      <c r="T309" s="135" t="s">
        <v>5</v>
      </c>
      <c r="U309" s="40" t="s">
        <v>36</v>
      </c>
      <c r="V309" s="147"/>
      <c r="W309" s="136">
        <f t="shared" si="61"/>
        <v>0</v>
      </c>
      <c r="X309" s="136">
        <v>0.0008645282</v>
      </c>
      <c r="Y309" s="136">
        <f t="shared" si="62"/>
        <v>0.0008645282</v>
      </c>
      <c r="Z309" s="136">
        <v>0</v>
      </c>
      <c r="AA309" s="137">
        <f t="shared" si="63"/>
        <v>0</v>
      </c>
      <c r="AR309" s="18" t="s">
        <v>132</v>
      </c>
      <c r="AT309" s="18" t="s">
        <v>118</v>
      </c>
      <c r="AU309" s="18" t="s">
        <v>93</v>
      </c>
      <c r="AY309" s="18" t="s">
        <v>117</v>
      </c>
      <c r="BE309" s="138">
        <f t="shared" si="64"/>
        <v>0</v>
      </c>
      <c r="BF309" s="138">
        <f t="shared" si="65"/>
        <v>0</v>
      </c>
      <c r="BG309" s="138">
        <f t="shared" si="66"/>
        <v>0</v>
      </c>
      <c r="BH309" s="138">
        <f t="shared" si="67"/>
        <v>0</v>
      </c>
      <c r="BI309" s="138">
        <f t="shared" si="68"/>
        <v>0</v>
      </c>
      <c r="BJ309" s="18" t="s">
        <v>16</v>
      </c>
      <c r="BK309" s="138">
        <f t="shared" si="69"/>
        <v>0</v>
      </c>
      <c r="BL309" s="18" t="s">
        <v>132</v>
      </c>
      <c r="BM309" s="18" t="s">
        <v>6799</v>
      </c>
    </row>
    <row r="310" spans="2:65" s="1" customFormat="1" ht="25.5" customHeight="1">
      <c r="B310" s="133"/>
      <c r="C310" s="151" t="s">
        <v>882</v>
      </c>
      <c r="D310" s="151" t="s">
        <v>118</v>
      </c>
      <c r="E310" s="152" t="s">
        <v>6800</v>
      </c>
      <c r="F310" s="341" t="s">
        <v>6801</v>
      </c>
      <c r="G310" s="341"/>
      <c r="H310" s="341"/>
      <c r="I310" s="341"/>
      <c r="J310" s="153" t="s">
        <v>142</v>
      </c>
      <c r="K310" s="154">
        <v>1</v>
      </c>
      <c r="L310" s="342"/>
      <c r="M310" s="342"/>
      <c r="N310" s="343">
        <f t="shared" si="60"/>
        <v>0</v>
      </c>
      <c r="O310" s="343"/>
      <c r="P310" s="343"/>
      <c r="Q310" s="343"/>
      <c r="R310" s="134"/>
      <c r="T310" s="135" t="s">
        <v>5</v>
      </c>
      <c r="U310" s="40" t="s">
        <v>36</v>
      </c>
      <c r="V310" s="147"/>
      <c r="W310" s="136">
        <f t="shared" si="61"/>
        <v>0</v>
      </c>
      <c r="X310" s="136">
        <v>0.0008797205</v>
      </c>
      <c r="Y310" s="136">
        <f t="shared" si="62"/>
        <v>0.0008797205</v>
      </c>
      <c r="Z310" s="136">
        <v>0</v>
      </c>
      <c r="AA310" s="137">
        <f t="shared" si="63"/>
        <v>0</v>
      </c>
      <c r="AR310" s="18" t="s">
        <v>132</v>
      </c>
      <c r="AT310" s="18" t="s">
        <v>118</v>
      </c>
      <c r="AU310" s="18" t="s">
        <v>93</v>
      </c>
      <c r="AY310" s="18" t="s">
        <v>117</v>
      </c>
      <c r="BE310" s="138">
        <f t="shared" si="64"/>
        <v>0</v>
      </c>
      <c r="BF310" s="138">
        <f t="shared" si="65"/>
        <v>0</v>
      </c>
      <c r="BG310" s="138">
        <f t="shared" si="66"/>
        <v>0</v>
      </c>
      <c r="BH310" s="138">
        <f t="shared" si="67"/>
        <v>0</v>
      </c>
      <c r="BI310" s="138">
        <f t="shared" si="68"/>
        <v>0</v>
      </c>
      <c r="BJ310" s="18" t="s">
        <v>16</v>
      </c>
      <c r="BK310" s="138">
        <f t="shared" si="69"/>
        <v>0</v>
      </c>
      <c r="BL310" s="18" t="s">
        <v>132</v>
      </c>
      <c r="BM310" s="18" t="s">
        <v>6802</v>
      </c>
    </row>
    <row r="311" spans="2:65" s="1" customFormat="1" ht="16.5" customHeight="1">
      <c r="B311" s="133"/>
      <c r="C311" s="151" t="s">
        <v>886</v>
      </c>
      <c r="D311" s="151" t="s">
        <v>118</v>
      </c>
      <c r="E311" s="152" t="s">
        <v>6803</v>
      </c>
      <c r="F311" s="341" t="s">
        <v>6804</v>
      </c>
      <c r="G311" s="341"/>
      <c r="H311" s="341"/>
      <c r="I311" s="341"/>
      <c r="J311" s="153" t="s">
        <v>142</v>
      </c>
      <c r="K311" s="154">
        <v>40</v>
      </c>
      <c r="L311" s="342"/>
      <c r="M311" s="342"/>
      <c r="N311" s="343">
        <f t="shared" si="60"/>
        <v>0</v>
      </c>
      <c r="O311" s="343"/>
      <c r="P311" s="343"/>
      <c r="Q311" s="343"/>
      <c r="R311" s="134"/>
      <c r="T311" s="135" t="s">
        <v>5</v>
      </c>
      <c r="U311" s="40" t="s">
        <v>36</v>
      </c>
      <c r="V311" s="147"/>
      <c r="W311" s="136">
        <f t="shared" si="61"/>
        <v>0</v>
      </c>
      <c r="X311" s="136">
        <v>0</v>
      </c>
      <c r="Y311" s="136">
        <f t="shared" si="62"/>
        <v>0</v>
      </c>
      <c r="Z311" s="136">
        <v>0</v>
      </c>
      <c r="AA311" s="137">
        <f t="shared" si="63"/>
        <v>0</v>
      </c>
      <c r="AR311" s="18" t="s">
        <v>132</v>
      </c>
      <c r="AT311" s="18" t="s">
        <v>118</v>
      </c>
      <c r="AU311" s="18" t="s">
        <v>93</v>
      </c>
      <c r="AY311" s="18" t="s">
        <v>117</v>
      </c>
      <c r="BE311" s="138">
        <f t="shared" si="64"/>
        <v>0</v>
      </c>
      <c r="BF311" s="138">
        <f t="shared" si="65"/>
        <v>0</v>
      </c>
      <c r="BG311" s="138">
        <f t="shared" si="66"/>
        <v>0</v>
      </c>
      <c r="BH311" s="138">
        <f t="shared" si="67"/>
        <v>0</v>
      </c>
      <c r="BI311" s="138">
        <f t="shared" si="68"/>
        <v>0</v>
      </c>
      <c r="BJ311" s="18" t="s">
        <v>16</v>
      </c>
      <c r="BK311" s="138">
        <f t="shared" si="69"/>
        <v>0</v>
      </c>
      <c r="BL311" s="18" t="s">
        <v>132</v>
      </c>
      <c r="BM311" s="18" t="s">
        <v>6805</v>
      </c>
    </row>
    <row r="312" spans="2:65" s="1" customFormat="1" ht="25.5" customHeight="1">
      <c r="B312" s="133"/>
      <c r="C312" s="151" t="s">
        <v>890</v>
      </c>
      <c r="D312" s="151" t="s">
        <v>118</v>
      </c>
      <c r="E312" s="152" t="s">
        <v>6806</v>
      </c>
      <c r="F312" s="341" t="s">
        <v>6807</v>
      </c>
      <c r="G312" s="341"/>
      <c r="H312" s="341"/>
      <c r="I312" s="341"/>
      <c r="J312" s="153" t="s">
        <v>142</v>
      </c>
      <c r="K312" s="154">
        <v>30</v>
      </c>
      <c r="L312" s="342"/>
      <c r="M312" s="342"/>
      <c r="N312" s="343">
        <f t="shared" si="60"/>
        <v>0</v>
      </c>
      <c r="O312" s="343"/>
      <c r="P312" s="343"/>
      <c r="Q312" s="343"/>
      <c r="R312" s="134"/>
      <c r="T312" s="135" t="s">
        <v>5</v>
      </c>
      <c r="U312" s="40" t="s">
        <v>36</v>
      </c>
      <c r="V312" s="147"/>
      <c r="W312" s="136">
        <f t="shared" si="61"/>
        <v>0</v>
      </c>
      <c r="X312" s="136">
        <v>0</v>
      </c>
      <c r="Y312" s="136">
        <f t="shared" si="62"/>
        <v>0</v>
      </c>
      <c r="Z312" s="136">
        <v>0</v>
      </c>
      <c r="AA312" s="137">
        <f t="shared" si="63"/>
        <v>0</v>
      </c>
      <c r="AR312" s="18" t="s">
        <v>132</v>
      </c>
      <c r="AT312" s="18" t="s">
        <v>118</v>
      </c>
      <c r="AU312" s="18" t="s">
        <v>93</v>
      </c>
      <c r="AY312" s="18" t="s">
        <v>117</v>
      </c>
      <c r="BE312" s="138">
        <f t="shared" si="64"/>
        <v>0</v>
      </c>
      <c r="BF312" s="138">
        <f t="shared" si="65"/>
        <v>0</v>
      </c>
      <c r="BG312" s="138">
        <f t="shared" si="66"/>
        <v>0</v>
      </c>
      <c r="BH312" s="138">
        <f t="shared" si="67"/>
        <v>0</v>
      </c>
      <c r="BI312" s="138">
        <f t="shared" si="68"/>
        <v>0</v>
      </c>
      <c r="BJ312" s="18" t="s">
        <v>16</v>
      </c>
      <c r="BK312" s="138">
        <f t="shared" si="69"/>
        <v>0</v>
      </c>
      <c r="BL312" s="18" t="s">
        <v>132</v>
      </c>
      <c r="BM312" s="18" t="s">
        <v>6808</v>
      </c>
    </row>
    <row r="313" spans="2:65" s="1" customFormat="1" ht="25.5" customHeight="1">
      <c r="B313" s="133"/>
      <c r="C313" s="151" t="s">
        <v>894</v>
      </c>
      <c r="D313" s="151" t="s">
        <v>118</v>
      </c>
      <c r="E313" s="152" t="s">
        <v>6809</v>
      </c>
      <c r="F313" s="341" t="s">
        <v>6810</v>
      </c>
      <c r="G313" s="341"/>
      <c r="H313" s="341"/>
      <c r="I313" s="341"/>
      <c r="J313" s="153" t="s">
        <v>142</v>
      </c>
      <c r="K313" s="154">
        <v>30</v>
      </c>
      <c r="L313" s="342"/>
      <c r="M313" s="342"/>
      <c r="N313" s="343">
        <f t="shared" si="60"/>
        <v>0</v>
      </c>
      <c r="O313" s="343"/>
      <c r="P313" s="343"/>
      <c r="Q313" s="343"/>
      <c r="R313" s="134"/>
      <c r="T313" s="135" t="s">
        <v>5</v>
      </c>
      <c r="U313" s="40" t="s">
        <v>36</v>
      </c>
      <c r="V313" s="147"/>
      <c r="W313" s="136">
        <f t="shared" si="61"/>
        <v>0</v>
      </c>
      <c r="X313" s="136">
        <v>0</v>
      </c>
      <c r="Y313" s="136">
        <f t="shared" si="62"/>
        <v>0</v>
      </c>
      <c r="Z313" s="136">
        <v>0</v>
      </c>
      <c r="AA313" s="137">
        <f t="shared" si="63"/>
        <v>0</v>
      </c>
      <c r="AR313" s="18" t="s">
        <v>132</v>
      </c>
      <c r="AT313" s="18" t="s">
        <v>118</v>
      </c>
      <c r="AU313" s="18" t="s">
        <v>93</v>
      </c>
      <c r="AY313" s="18" t="s">
        <v>117</v>
      </c>
      <c r="BE313" s="138">
        <f t="shared" si="64"/>
        <v>0</v>
      </c>
      <c r="BF313" s="138">
        <f t="shared" si="65"/>
        <v>0</v>
      </c>
      <c r="BG313" s="138">
        <f t="shared" si="66"/>
        <v>0</v>
      </c>
      <c r="BH313" s="138">
        <f t="shared" si="67"/>
        <v>0</v>
      </c>
      <c r="BI313" s="138">
        <f t="shared" si="68"/>
        <v>0</v>
      </c>
      <c r="BJ313" s="18" t="s">
        <v>16</v>
      </c>
      <c r="BK313" s="138">
        <f t="shared" si="69"/>
        <v>0</v>
      </c>
      <c r="BL313" s="18" t="s">
        <v>132</v>
      </c>
      <c r="BM313" s="18" t="s">
        <v>6811</v>
      </c>
    </row>
    <row r="314" spans="2:65" s="1" customFormat="1" ht="25.5" customHeight="1">
      <c r="B314" s="133"/>
      <c r="C314" s="151" t="s">
        <v>898</v>
      </c>
      <c r="D314" s="151" t="s">
        <v>118</v>
      </c>
      <c r="E314" s="152" t="s">
        <v>6812</v>
      </c>
      <c r="F314" s="341" t="s">
        <v>6813</v>
      </c>
      <c r="G314" s="341"/>
      <c r="H314" s="341"/>
      <c r="I314" s="341"/>
      <c r="J314" s="153" t="s">
        <v>142</v>
      </c>
      <c r="K314" s="154">
        <v>30</v>
      </c>
      <c r="L314" s="342"/>
      <c r="M314" s="342"/>
      <c r="N314" s="343">
        <f t="shared" si="60"/>
        <v>0</v>
      </c>
      <c r="O314" s="343"/>
      <c r="P314" s="343"/>
      <c r="Q314" s="343"/>
      <c r="R314" s="134"/>
      <c r="T314" s="135" t="s">
        <v>5</v>
      </c>
      <c r="U314" s="40" t="s">
        <v>36</v>
      </c>
      <c r="V314" s="147"/>
      <c r="W314" s="136">
        <f t="shared" si="61"/>
        <v>0</v>
      </c>
      <c r="X314" s="136">
        <v>0</v>
      </c>
      <c r="Y314" s="136">
        <f t="shared" si="62"/>
        <v>0</v>
      </c>
      <c r="Z314" s="136">
        <v>0</v>
      </c>
      <c r="AA314" s="137">
        <f t="shared" si="63"/>
        <v>0</v>
      </c>
      <c r="AR314" s="18" t="s">
        <v>132</v>
      </c>
      <c r="AT314" s="18" t="s">
        <v>118</v>
      </c>
      <c r="AU314" s="18" t="s">
        <v>93</v>
      </c>
      <c r="AY314" s="18" t="s">
        <v>117</v>
      </c>
      <c r="BE314" s="138">
        <f t="shared" si="64"/>
        <v>0</v>
      </c>
      <c r="BF314" s="138">
        <f t="shared" si="65"/>
        <v>0</v>
      </c>
      <c r="BG314" s="138">
        <f t="shared" si="66"/>
        <v>0</v>
      </c>
      <c r="BH314" s="138">
        <f t="shared" si="67"/>
        <v>0</v>
      </c>
      <c r="BI314" s="138">
        <f t="shared" si="68"/>
        <v>0</v>
      </c>
      <c r="BJ314" s="18" t="s">
        <v>16</v>
      </c>
      <c r="BK314" s="138">
        <f t="shared" si="69"/>
        <v>0</v>
      </c>
      <c r="BL314" s="18" t="s">
        <v>132</v>
      </c>
      <c r="BM314" s="18" t="s">
        <v>6814</v>
      </c>
    </row>
    <row r="315" spans="2:65" s="1" customFormat="1" ht="25.5" customHeight="1">
      <c r="B315" s="133"/>
      <c r="C315" s="151" t="s">
        <v>902</v>
      </c>
      <c r="D315" s="151" t="s">
        <v>118</v>
      </c>
      <c r="E315" s="152" t="s">
        <v>6815</v>
      </c>
      <c r="F315" s="341" t="s">
        <v>6816</v>
      </c>
      <c r="G315" s="341"/>
      <c r="H315" s="341"/>
      <c r="I315" s="341"/>
      <c r="J315" s="153" t="s">
        <v>142</v>
      </c>
      <c r="K315" s="154">
        <v>30</v>
      </c>
      <c r="L315" s="342"/>
      <c r="M315" s="342"/>
      <c r="N315" s="343">
        <f t="shared" si="60"/>
        <v>0</v>
      </c>
      <c r="O315" s="343"/>
      <c r="P315" s="343"/>
      <c r="Q315" s="343"/>
      <c r="R315" s="134"/>
      <c r="T315" s="135" t="s">
        <v>5</v>
      </c>
      <c r="U315" s="40" t="s">
        <v>36</v>
      </c>
      <c r="V315" s="147"/>
      <c r="W315" s="136">
        <f t="shared" si="61"/>
        <v>0</v>
      </c>
      <c r="X315" s="136">
        <v>0</v>
      </c>
      <c r="Y315" s="136">
        <f t="shared" si="62"/>
        <v>0</v>
      </c>
      <c r="Z315" s="136">
        <v>0</v>
      </c>
      <c r="AA315" s="137">
        <f t="shared" si="63"/>
        <v>0</v>
      </c>
      <c r="AR315" s="18" t="s">
        <v>132</v>
      </c>
      <c r="AT315" s="18" t="s">
        <v>118</v>
      </c>
      <c r="AU315" s="18" t="s">
        <v>93</v>
      </c>
      <c r="AY315" s="18" t="s">
        <v>117</v>
      </c>
      <c r="BE315" s="138">
        <f t="shared" si="64"/>
        <v>0</v>
      </c>
      <c r="BF315" s="138">
        <f t="shared" si="65"/>
        <v>0</v>
      </c>
      <c r="BG315" s="138">
        <f t="shared" si="66"/>
        <v>0</v>
      </c>
      <c r="BH315" s="138">
        <f t="shared" si="67"/>
        <v>0</v>
      </c>
      <c r="BI315" s="138">
        <f t="shared" si="68"/>
        <v>0</v>
      </c>
      <c r="BJ315" s="18" t="s">
        <v>16</v>
      </c>
      <c r="BK315" s="138">
        <f t="shared" si="69"/>
        <v>0</v>
      </c>
      <c r="BL315" s="18" t="s">
        <v>132</v>
      </c>
      <c r="BM315" s="18" t="s">
        <v>6817</v>
      </c>
    </row>
    <row r="316" spans="2:65" s="1" customFormat="1" ht="25.5" customHeight="1">
      <c r="B316" s="133"/>
      <c r="C316" s="151" t="s">
        <v>906</v>
      </c>
      <c r="D316" s="151" t="s">
        <v>118</v>
      </c>
      <c r="E316" s="152" t="s">
        <v>6818</v>
      </c>
      <c r="F316" s="341" t="s">
        <v>6819</v>
      </c>
      <c r="G316" s="341"/>
      <c r="H316" s="341"/>
      <c r="I316" s="341"/>
      <c r="J316" s="153" t="s">
        <v>142</v>
      </c>
      <c r="K316" s="154">
        <v>30</v>
      </c>
      <c r="L316" s="342"/>
      <c r="M316" s="342"/>
      <c r="N316" s="343">
        <f t="shared" si="60"/>
        <v>0</v>
      </c>
      <c r="O316" s="343"/>
      <c r="P316" s="343"/>
      <c r="Q316" s="343"/>
      <c r="R316" s="134"/>
      <c r="T316" s="135" t="s">
        <v>5</v>
      </c>
      <c r="U316" s="40" t="s">
        <v>36</v>
      </c>
      <c r="V316" s="147"/>
      <c r="W316" s="136">
        <f t="shared" si="61"/>
        <v>0</v>
      </c>
      <c r="X316" s="136">
        <v>0</v>
      </c>
      <c r="Y316" s="136">
        <f t="shared" si="62"/>
        <v>0</v>
      </c>
      <c r="Z316" s="136">
        <v>0</v>
      </c>
      <c r="AA316" s="137">
        <f t="shared" si="63"/>
        <v>0</v>
      </c>
      <c r="AR316" s="18" t="s">
        <v>132</v>
      </c>
      <c r="AT316" s="18" t="s">
        <v>118</v>
      </c>
      <c r="AU316" s="18" t="s">
        <v>93</v>
      </c>
      <c r="AY316" s="18" t="s">
        <v>117</v>
      </c>
      <c r="BE316" s="138">
        <f t="shared" si="64"/>
        <v>0</v>
      </c>
      <c r="BF316" s="138">
        <f t="shared" si="65"/>
        <v>0</v>
      </c>
      <c r="BG316" s="138">
        <f t="shared" si="66"/>
        <v>0</v>
      </c>
      <c r="BH316" s="138">
        <f t="shared" si="67"/>
        <v>0</v>
      </c>
      <c r="BI316" s="138">
        <f t="shared" si="68"/>
        <v>0</v>
      </c>
      <c r="BJ316" s="18" t="s">
        <v>16</v>
      </c>
      <c r="BK316" s="138">
        <f t="shared" si="69"/>
        <v>0</v>
      </c>
      <c r="BL316" s="18" t="s">
        <v>132</v>
      </c>
      <c r="BM316" s="18" t="s">
        <v>6820</v>
      </c>
    </row>
    <row r="317" spans="2:65" s="1" customFormat="1" ht="38.25" customHeight="1">
      <c r="B317" s="133"/>
      <c r="C317" s="151" t="s">
        <v>910</v>
      </c>
      <c r="D317" s="151" t="s">
        <v>118</v>
      </c>
      <c r="E317" s="152" t="s">
        <v>6821</v>
      </c>
      <c r="F317" s="341" t="s">
        <v>6822</v>
      </c>
      <c r="G317" s="341"/>
      <c r="H317" s="341"/>
      <c r="I317" s="341"/>
      <c r="J317" s="153" t="s">
        <v>142</v>
      </c>
      <c r="K317" s="154">
        <v>1</v>
      </c>
      <c r="L317" s="342"/>
      <c r="M317" s="342"/>
      <c r="N317" s="343">
        <f t="shared" si="60"/>
        <v>0</v>
      </c>
      <c r="O317" s="343"/>
      <c r="P317" s="343"/>
      <c r="Q317" s="343"/>
      <c r="R317" s="134"/>
      <c r="T317" s="135" t="s">
        <v>5</v>
      </c>
      <c r="U317" s="40" t="s">
        <v>36</v>
      </c>
      <c r="V317" s="147"/>
      <c r="W317" s="136">
        <f t="shared" si="61"/>
        <v>0</v>
      </c>
      <c r="X317" s="136">
        <v>0</v>
      </c>
      <c r="Y317" s="136">
        <f t="shared" si="62"/>
        <v>0</v>
      </c>
      <c r="Z317" s="136">
        <v>0</v>
      </c>
      <c r="AA317" s="137">
        <f t="shared" si="63"/>
        <v>0</v>
      </c>
      <c r="AR317" s="18" t="s">
        <v>132</v>
      </c>
      <c r="AT317" s="18" t="s">
        <v>118</v>
      </c>
      <c r="AU317" s="18" t="s">
        <v>93</v>
      </c>
      <c r="AY317" s="18" t="s">
        <v>117</v>
      </c>
      <c r="BE317" s="138">
        <f t="shared" si="64"/>
        <v>0</v>
      </c>
      <c r="BF317" s="138">
        <f t="shared" si="65"/>
        <v>0</v>
      </c>
      <c r="BG317" s="138">
        <f t="shared" si="66"/>
        <v>0</v>
      </c>
      <c r="BH317" s="138">
        <f t="shared" si="67"/>
        <v>0</v>
      </c>
      <c r="BI317" s="138">
        <f t="shared" si="68"/>
        <v>0</v>
      </c>
      <c r="BJ317" s="18" t="s">
        <v>16</v>
      </c>
      <c r="BK317" s="138">
        <f t="shared" si="69"/>
        <v>0</v>
      </c>
      <c r="BL317" s="18" t="s">
        <v>132</v>
      </c>
      <c r="BM317" s="18" t="s">
        <v>6823</v>
      </c>
    </row>
    <row r="318" spans="2:65" s="1" customFormat="1" ht="25.5" customHeight="1">
      <c r="B318" s="133"/>
      <c r="C318" s="151" t="s">
        <v>914</v>
      </c>
      <c r="D318" s="151" t="s">
        <v>118</v>
      </c>
      <c r="E318" s="152" t="s">
        <v>6824</v>
      </c>
      <c r="F318" s="341" t="s">
        <v>6825</v>
      </c>
      <c r="G318" s="341"/>
      <c r="H318" s="341"/>
      <c r="I318" s="341"/>
      <c r="J318" s="153" t="s">
        <v>142</v>
      </c>
      <c r="K318" s="154">
        <v>1</v>
      </c>
      <c r="L318" s="342"/>
      <c r="M318" s="342"/>
      <c r="N318" s="343">
        <f t="shared" si="60"/>
        <v>0</v>
      </c>
      <c r="O318" s="343"/>
      <c r="P318" s="343"/>
      <c r="Q318" s="343"/>
      <c r="R318" s="134"/>
      <c r="T318" s="135" t="s">
        <v>5</v>
      </c>
      <c r="U318" s="40" t="s">
        <v>36</v>
      </c>
      <c r="V318" s="147"/>
      <c r="W318" s="136">
        <f t="shared" si="61"/>
        <v>0</v>
      </c>
      <c r="X318" s="136">
        <v>0</v>
      </c>
      <c r="Y318" s="136">
        <f t="shared" si="62"/>
        <v>0</v>
      </c>
      <c r="Z318" s="136">
        <v>0</v>
      </c>
      <c r="AA318" s="137">
        <f t="shared" si="63"/>
        <v>0</v>
      </c>
      <c r="AR318" s="18" t="s">
        <v>132</v>
      </c>
      <c r="AT318" s="18" t="s">
        <v>118</v>
      </c>
      <c r="AU318" s="18" t="s">
        <v>93</v>
      </c>
      <c r="AY318" s="18" t="s">
        <v>117</v>
      </c>
      <c r="BE318" s="138">
        <f t="shared" si="64"/>
        <v>0</v>
      </c>
      <c r="BF318" s="138">
        <f t="shared" si="65"/>
        <v>0</v>
      </c>
      <c r="BG318" s="138">
        <f t="shared" si="66"/>
        <v>0</v>
      </c>
      <c r="BH318" s="138">
        <f t="shared" si="67"/>
        <v>0</v>
      </c>
      <c r="BI318" s="138">
        <f t="shared" si="68"/>
        <v>0</v>
      </c>
      <c r="BJ318" s="18" t="s">
        <v>16</v>
      </c>
      <c r="BK318" s="138">
        <f t="shared" si="69"/>
        <v>0</v>
      </c>
      <c r="BL318" s="18" t="s">
        <v>132</v>
      </c>
      <c r="BM318" s="18" t="s">
        <v>6826</v>
      </c>
    </row>
    <row r="319" spans="2:65" s="1" customFormat="1" ht="25.5" customHeight="1">
      <c r="B319" s="133"/>
      <c r="C319" s="151" t="s">
        <v>918</v>
      </c>
      <c r="D319" s="151" t="s">
        <v>118</v>
      </c>
      <c r="E319" s="152" t="s">
        <v>6827</v>
      </c>
      <c r="F319" s="341" t="s">
        <v>6828</v>
      </c>
      <c r="G319" s="341"/>
      <c r="H319" s="341"/>
      <c r="I319" s="341"/>
      <c r="J319" s="153" t="s">
        <v>142</v>
      </c>
      <c r="K319" s="154">
        <v>20</v>
      </c>
      <c r="L319" s="342"/>
      <c r="M319" s="342"/>
      <c r="N319" s="343">
        <f t="shared" si="60"/>
        <v>0</v>
      </c>
      <c r="O319" s="343"/>
      <c r="P319" s="343"/>
      <c r="Q319" s="343"/>
      <c r="R319" s="134"/>
      <c r="T319" s="135" t="s">
        <v>5</v>
      </c>
      <c r="U319" s="40" t="s">
        <v>36</v>
      </c>
      <c r="V319" s="147"/>
      <c r="W319" s="136">
        <f t="shared" si="61"/>
        <v>0</v>
      </c>
      <c r="X319" s="136">
        <v>0</v>
      </c>
      <c r="Y319" s="136">
        <f t="shared" si="62"/>
        <v>0</v>
      </c>
      <c r="Z319" s="136">
        <v>0</v>
      </c>
      <c r="AA319" s="137">
        <f t="shared" si="63"/>
        <v>0</v>
      </c>
      <c r="AR319" s="18" t="s">
        <v>132</v>
      </c>
      <c r="AT319" s="18" t="s">
        <v>118</v>
      </c>
      <c r="AU319" s="18" t="s">
        <v>93</v>
      </c>
      <c r="AY319" s="18" t="s">
        <v>117</v>
      </c>
      <c r="BE319" s="138">
        <f t="shared" si="64"/>
        <v>0</v>
      </c>
      <c r="BF319" s="138">
        <f t="shared" si="65"/>
        <v>0</v>
      </c>
      <c r="BG319" s="138">
        <f t="shared" si="66"/>
        <v>0</v>
      </c>
      <c r="BH319" s="138">
        <f t="shared" si="67"/>
        <v>0</v>
      </c>
      <c r="BI319" s="138">
        <f t="shared" si="68"/>
        <v>0</v>
      </c>
      <c r="BJ319" s="18" t="s">
        <v>16</v>
      </c>
      <c r="BK319" s="138">
        <f t="shared" si="69"/>
        <v>0</v>
      </c>
      <c r="BL319" s="18" t="s">
        <v>132</v>
      </c>
      <c r="BM319" s="18" t="s">
        <v>6829</v>
      </c>
    </row>
    <row r="320" spans="2:65" s="1" customFormat="1" ht="25.5" customHeight="1">
      <c r="B320" s="133"/>
      <c r="C320" s="151" t="s">
        <v>922</v>
      </c>
      <c r="D320" s="151" t="s">
        <v>118</v>
      </c>
      <c r="E320" s="152" t="s">
        <v>6830</v>
      </c>
      <c r="F320" s="341" t="s">
        <v>6831</v>
      </c>
      <c r="G320" s="341"/>
      <c r="H320" s="341"/>
      <c r="I320" s="341"/>
      <c r="J320" s="153" t="s">
        <v>142</v>
      </c>
      <c r="K320" s="154">
        <v>30</v>
      </c>
      <c r="L320" s="342"/>
      <c r="M320" s="342"/>
      <c r="N320" s="343">
        <f t="shared" si="60"/>
        <v>0</v>
      </c>
      <c r="O320" s="343"/>
      <c r="P320" s="343"/>
      <c r="Q320" s="343"/>
      <c r="R320" s="134"/>
      <c r="T320" s="135" t="s">
        <v>5</v>
      </c>
      <c r="U320" s="40" t="s">
        <v>36</v>
      </c>
      <c r="V320" s="147"/>
      <c r="W320" s="136">
        <f t="shared" si="61"/>
        <v>0</v>
      </c>
      <c r="X320" s="136">
        <v>0</v>
      </c>
      <c r="Y320" s="136">
        <f t="shared" si="62"/>
        <v>0</v>
      </c>
      <c r="Z320" s="136">
        <v>0</v>
      </c>
      <c r="AA320" s="137">
        <f t="shared" si="63"/>
        <v>0</v>
      </c>
      <c r="AR320" s="18" t="s">
        <v>132</v>
      </c>
      <c r="AT320" s="18" t="s">
        <v>118</v>
      </c>
      <c r="AU320" s="18" t="s">
        <v>93</v>
      </c>
      <c r="AY320" s="18" t="s">
        <v>117</v>
      </c>
      <c r="BE320" s="138">
        <f t="shared" si="64"/>
        <v>0</v>
      </c>
      <c r="BF320" s="138">
        <f t="shared" si="65"/>
        <v>0</v>
      </c>
      <c r="BG320" s="138">
        <f t="shared" si="66"/>
        <v>0</v>
      </c>
      <c r="BH320" s="138">
        <f t="shared" si="67"/>
        <v>0</v>
      </c>
      <c r="BI320" s="138">
        <f t="shared" si="68"/>
        <v>0</v>
      </c>
      <c r="BJ320" s="18" t="s">
        <v>16</v>
      </c>
      <c r="BK320" s="138">
        <f t="shared" si="69"/>
        <v>0</v>
      </c>
      <c r="BL320" s="18" t="s">
        <v>132</v>
      </c>
      <c r="BM320" s="18" t="s">
        <v>6832</v>
      </c>
    </row>
    <row r="321" spans="2:65" s="1" customFormat="1" ht="25.5" customHeight="1">
      <c r="B321" s="133"/>
      <c r="C321" s="151" t="s">
        <v>926</v>
      </c>
      <c r="D321" s="151" t="s">
        <v>118</v>
      </c>
      <c r="E321" s="152" t="s">
        <v>6833</v>
      </c>
      <c r="F321" s="341" t="s">
        <v>6834</v>
      </c>
      <c r="G321" s="341"/>
      <c r="H321" s="341"/>
      <c r="I321" s="341"/>
      <c r="J321" s="153" t="s">
        <v>142</v>
      </c>
      <c r="K321" s="154">
        <v>30</v>
      </c>
      <c r="L321" s="342"/>
      <c r="M321" s="342"/>
      <c r="N321" s="343">
        <f t="shared" si="60"/>
        <v>0</v>
      </c>
      <c r="O321" s="343"/>
      <c r="P321" s="343"/>
      <c r="Q321" s="343"/>
      <c r="R321" s="134"/>
      <c r="T321" s="135" t="s">
        <v>5</v>
      </c>
      <c r="U321" s="40" t="s">
        <v>36</v>
      </c>
      <c r="V321" s="147"/>
      <c r="W321" s="136">
        <f t="shared" si="61"/>
        <v>0</v>
      </c>
      <c r="X321" s="136">
        <v>0</v>
      </c>
      <c r="Y321" s="136">
        <f t="shared" si="62"/>
        <v>0</v>
      </c>
      <c r="Z321" s="136">
        <v>0</v>
      </c>
      <c r="AA321" s="137">
        <f t="shared" si="63"/>
        <v>0</v>
      </c>
      <c r="AR321" s="18" t="s">
        <v>132</v>
      </c>
      <c r="AT321" s="18" t="s">
        <v>118</v>
      </c>
      <c r="AU321" s="18" t="s">
        <v>93</v>
      </c>
      <c r="AY321" s="18" t="s">
        <v>117</v>
      </c>
      <c r="BE321" s="138">
        <f t="shared" si="64"/>
        <v>0</v>
      </c>
      <c r="BF321" s="138">
        <f t="shared" si="65"/>
        <v>0</v>
      </c>
      <c r="BG321" s="138">
        <f t="shared" si="66"/>
        <v>0</v>
      </c>
      <c r="BH321" s="138">
        <f t="shared" si="67"/>
        <v>0</v>
      </c>
      <c r="BI321" s="138">
        <f t="shared" si="68"/>
        <v>0</v>
      </c>
      <c r="BJ321" s="18" t="s">
        <v>16</v>
      </c>
      <c r="BK321" s="138">
        <f t="shared" si="69"/>
        <v>0</v>
      </c>
      <c r="BL321" s="18" t="s">
        <v>132</v>
      </c>
      <c r="BM321" s="18" t="s">
        <v>6835</v>
      </c>
    </row>
    <row r="322" spans="2:65" s="1" customFormat="1" ht="25.5" customHeight="1">
      <c r="B322" s="133"/>
      <c r="C322" s="151" t="s">
        <v>930</v>
      </c>
      <c r="D322" s="151" t="s">
        <v>118</v>
      </c>
      <c r="E322" s="152" t="s">
        <v>6836</v>
      </c>
      <c r="F322" s="341" t="s">
        <v>6837</v>
      </c>
      <c r="G322" s="341"/>
      <c r="H322" s="341"/>
      <c r="I322" s="341"/>
      <c r="J322" s="153" t="s">
        <v>142</v>
      </c>
      <c r="K322" s="154">
        <v>30</v>
      </c>
      <c r="L322" s="342"/>
      <c r="M322" s="342"/>
      <c r="N322" s="343">
        <f t="shared" si="60"/>
        <v>0</v>
      </c>
      <c r="O322" s="343"/>
      <c r="P322" s="343"/>
      <c r="Q322" s="343"/>
      <c r="R322" s="134"/>
      <c r="T322" s="135" t="s">
        <v>5</v>
      </c>
      <c r="U322" s="40" t="s">
        <v>36</v>
      </c>
      <c r="V322" s="147"/>
      <c r="W322" s="136">
        <f t="shared" si="61"/>
        <v>0</v>
      </c>
      <c r="X322" s="136">
        <v>0</v>
      </c>
      <c r="Y322" s="136">
        <f t="shared" si="62"/>
        <v>0</v>
      </c>
      <c r="Z322" s="136">
        <v>0</v>
      </c>
      <c r="AA322" s="137">
        <f t="shared" si="63"/>
        <v>0</v>
      </c>
      <c r="AR322" s="18" t="s">
        <v>132</v>
      </c>
      <c r="AT322" s="18" t="s">
        <v>118</v>
      </c>
      <c r="AU322" s="18" t="s">
        <v>93</v>
      </c>
      <c r="AY322" s="18" t="s">
        <v>117</v>
      </c>
      <c r="BE322" s="138">
        <f t="shared" si="64"/>
        <v>0</v>
      </c>
      <c r="BF322" s="138">
        <f t="shared" si="65"/>
        <v>0</v>
      </c>
      <c r="BG322" s="138">
        <f t="shared" si="66"/>
        <v>0</v>
      </c>
      <c r="BH322" s="138">
        <f t="shared" si="67"/>
        <v>0</v>
      </c>
      <c r="BI322" s="138">
        <f t="shared" si="68"/>
        <v>0</v>
      </c>
      <c r="BJ322" s="18" t="s">
        <v>16</v>
      </c>
      <c r="BK322" s="138">
        <f t="shared" si="69"/>
        <v>0</v>
      </c>
      <c r="BL322" s="18" t="s">
        <v>132</v>
      </c>
      <c r="BM322" s="18" t="s">
        <v>6838</v>
      </c>
    </row>
    <row r="323" spans="2:65" s="1" customFormat="1" ht="25.5" customHeight="1">
      <c r="B323" s="133"/>
      <c r="C323" s="151" t="s">
        <v>934</v>
      </c>
      <c r="D323" s="151" t="s">
        <v>118</v>
      </c>
      <c r="E323" s="152" t="s">
        <v>6839</v>
      </c>
      <c r="F323" s="341" t="s">
        <v>6840</v>
      </c>
      <c r="G323" s="341"/>
      <c r="H323" s="341"/>
      <c r="I323" s="341"/>
      <c r="J323" s="153" t="s">
        <v>142</v>
      </c>
      <c r="K323" s="154">
        <v>30</v>
      </c>
      <c r="L323" s="342"/>
      <c r="M323" s="342"/>
      <c r="N323" s="343">
        <f t="shared" si="60"/>
        <v>0</v>
      </c>
      <c r="O323" s="343"/>
      <c r="P323" s="343"/>
      <c r="Q323" s="343"/>
      <c r="R323" s="134"/>
      <c r="T323" s="135" t="s">
        <v>5</v>
      </c>
      <c r="U323" s="40" t="s">
        <v>36</v>
      </c>
      <c r="V323" s="147"/>
      <c r="W323" s="136">
        <f t="shared" si="61"/>
        <v>0</v>
      </c>
      <c r="X323" s="136">
        <v>0</v>
      </c>
      <c r="Y323" s="136">
        <f t="shared" si="62"/>
        <v>0</v>
      </c>
      <c r="Z323" s="136">
        <v>0</v>
      </c>
      <c r="AA323" s="137">
        <f t="shared" si="63"/>
        <v>0</v>
      </c>
      <c r="AR323" s="18" t="s">
        <v>132</v>
      </c>
      <c r="AT323" s="18" t="s">
        <v>118</v>
      </c>
      <c r="AU323" s="18" t="s">
        <v>93</v>
      </c>
      <c r="AY323" s="18" t="s">
        <v>117</v>
      </c>
      <c r="BE323" s="138">
        <f t="shared" si="64"/>
        <v>0</v>
      </c>
      <c r="BF323" s="138">
        <f t="shared" si="65"/>
        <v>0</v>
      </c>
      <c r="BG323" s="138">
        <f t="shared" si="66"/>
        <v>0</v>
      </c>
      <c r="BH323" s="138">
        <f t="shared" si="67"/>
        <v>0</v>
      </c>
      <c r="BI323" s="138">
        <f t="shared" si="68"/>
        <v>0</v>
      </c>
      <c r="BJ323" s="18" t="s">
        <v>16</v>
      </c>
      <c r="BK323" s="138">
        <f t="shared" si="69"/>
        <v>0</v>
      </c>
      <c r="BL323" s="18" t="s">
        <v>132</v>
      </c>
      <c r="BM323" s="18" t="s">
        <v>6841</v>
      </c>
    </row>
    <row r="324" spans="2:65" s="1" customFormat="1" ht="25.5" customHeight="1">
      <c r="B324" s="133"/>
      <c r="C324" s="151" t="s">
        <v>938</v>
      </c>
      <c r="D324" s="151" t="s">
        <v>118</v>
      </c>
      <c r="E324" s="152" t="s">
        <v>6842</v>
      </c>
      <c r="F324" s="341" t="s">
        <v>6843</v>
      </c>
      <c r="G324" s="341"/>
      <c r="H324" s="341"/>
      <c r="I324" s="341"/>
      <c r="J324" s="153" t="s">
        <v>142</v>
      </c>
      <c r="K324" s="154">
        <v>30</v>
      </c>
      <c r="L324" s="342"/>
      <c r="M324" s="342"/>
      <c r="N324" s="343">
        <f t="shared" si="60"/>
        <v>0</v>
      </c>
      <c r="O324" s="343"/>
      <c r="P324" s="343"/>
      <c r="Q324" s="343"/>
      <c r="R324" s="134"/>
      <c r="T324" s="135" t="s">
        <v>5</v>
      </c>
      <c r="U324" s="40" t="s">
        <v>36</v>
      </c>
      <c r="V324" s="147"/>
      <c r="W324" s="136">
        <f t="shared" si="61"/>
        <v>0</v>
      </c>
      <c r="X324" s="136">
        <v>0</v>
      </c>
      <c r="Y324" s="136">
        <f t="shared" si="62"/>
        <v>0</v>
      </c>
      <c r="Z324" s="136">
        <v>0</v>
      </c>
      <c r="AA324" s="137">
        <f t="shared" si="63"/>
        <v>0</v>
      </c>
      <c r="AR324" s="18" t="s">
        <v>132</v>
      </c>
      <c r="AT324" s="18" t="s">
        <v>118</v>
      </c>
      <c r="AU324" s="18" t="s">
        <v>93</v>
      </c>
      <c r="AY324" s="18" t="s">
        <v>117</v>
      </c>
      <c r="BE324" s="138">
        <f t="shared" si="64"/>
        <v>0</v>
      </c>
      <c r="BF324" s="138">
        <f t="shared" si="65"/>
        <v>0</v>
      </c>
      <c r="BG324" s="138">
        <f t="shared" si="66"/>
        <v>0</v>
      </c>
      <c r="BH324" s="138">
        <f t="shared" si="67"/>
        <v>0</v>
      </c>
      <c r="BI324" s="138">
        <f t="shared" si="68"/>
        <v>0</v>
      </c>
      <c r="BJ324" s="18" t="s">
        <v>16</v>
      </c>
      <c r="BK324" s="138">
        <f t="shared" si="69"/>
        <v>0</v>
      </c>
      <c r="BL324" s="18" t="s">
        <v>132</v>
      </c>
      <c r="BM324" s="18" t="s">
        <v>6844</v>
      </c>
    </row>
    <row r="325" spans="2:65" s="1" customFormat="1" ht="25.5" customHeight="1">
      <c r="B325" s="133"/>
      <c r="C325" s="151" t="s">
        <v>942</v>
      </c>
      <c r="D325" s="151" t="s">
        <v>118</v>
      </c>
      <c r="E325" s="152" t="s">
        <v>6845</v>
      </c>
      <c r="F325" s="341" t="s">
        <v>6846</v>
      </c>
      <c r="G325" s="341"/>
      <c r="H325" s="341"/>
      <c r="I325" s="341"/>
      <c r="J325" s="153" t="s">
        <v>142</v>
      </c>
      <c r="K325" s="154">
        <v>40</v>
      </c>
      <c r="L325" s="342"/>
      <c r="M325" s="342"/>
      <c r="N325" s="343">
        <f t="shared" si="60"/>
        <v>0</v>
      </c>
      <c r="O325" s="343"/>
      <c r="P325" s="343"/>
      <c r="Q325" s="343"/>
      <c r="R325" s="134"/>
      <c r="T325" s="135" t="s">
        <v>5</v>
      </c>
      <c r="U325" s="40" t="s">
        <v>36</v>
      </c>
      <c r="V325" s="147"/>
      <c r="W325" s="136">
        <f t="shared" si="61"/>
        <v>0</v>
      </c>
      <c r="X325" s="136">
        <v>0</v>
      </c>
      <c r="Y325" s="136">
        <f t="shared" si="62"/>
        <v>0</v>
      </c>
      <c r="Z325" s="136">
        <v>0</v>
      </c>
      <c r="AA325" s="137">
        <f t="shared" si="63"/>
        <v>0</v>
      </c>
      <c r="AR325" s="18" t="s">
        <v>132</v>
      </c>
      <c r="AT325" s="18" t="s">
        <v>118</v>
      </c>
      <c r="AU325" s="18" t="s">
        <v>93</v>
      </c>
      <c r="AY325" s="18" t="s">
        <v>117</v>
      </c>
      <c r="BE325" s="138">
        <f t="shared" si="64"/>
        <v>0</v>
      </c>
      <c r="BF325" s="138">
        <f t="shared" si="65"/>
        <v>0</v>
      </c>
      <c r="BG325" s="138">
        <f t="shared" si="66"/>
        <v>0</v>
      </c>
      <c r="BH325" s="138">
        <f t="shared" si="67"/>
        <v>0</v>
      </c>
      <c r="BI325" s="138">
        <f t="shared" si="68"/>
        <v>0</v>
      </c>
      <c r="BJ325" s="18" t="s">
        <v>16</v>
      </c>
      <c r="BK325" s="138">
        <f t="shared" si="69"/>
        <v>0</v>
      </c>
      <c r="BL325" s="18" t="s">
        <v>132</v>
      </c>
      <c r="BM325" s="18" t="s">
        <v>6847</v>
      </c>
    </row>
    <row r="326" spans="2:65" s="1" customFormat="1" ht="25.5" customHeight="1">
      <c r="B326" s="133"/>
      <c r="C326" s="151" t="s">
        <v>946</v>
      </c>
      <c r="D326" s="151" t="s">
        <v>118</v>
      </c>
      <c r="E326" s="152" t="s">
        <v>6848</v>
      </c>
      <c r="F326" s="341" t="s">
        <v>6849</v>
      </c>
      <c r="G326" s="341"/>
      <c r="H326" s="341"/>
      <c r="I326" s="341"/>
      <c r="J326" s="153" t="s">
        <v>142</v>
      </c>
      <c r="K326" s="154">
        <v>40</v>
      </c>
      <c r="L326" s="342"/>
      <c r="M326" s="342"/>
      <c r="N326" s="343">
        <f aca="true" t="shared" si="70" ref="N326:N348">ROUND(L326*K326,2)</f>
        <v>0</v>
      </c>
      <c r="O326" s="343"/>
      <c r="P326" s="343"/>
      <c r="Q326" s="343"/>
      <c r="R326" s="134"/>
      <c r="T326" s="135" t="s">
        <v>5</v>
      </c>
      <c r="U326" s="40" t="s">
        <v>36</v>
      </c>
      <c r="V326" s="147"/>
      <c r="W326" s="136">
        <f aca="true" t="shared" si="71" ref="W326:W339">V326*K326</f>
        <v>0</v>
      </c>
      <c r="X326" s="136">
        <v>0.000136</v>
      </c>
      <c r="Y326" s="136">
        <f aca="true" t="shared" si="72" ref="Y326:Y339">X326*K326</f>
        <v>0.00544</v>
      </c>
      <c r="Z326" s="136">
        <v>0</v>
      </c>
      <c r="AA326" s="137">
        <f aca="true" t="shared" si="73" ref="AA326:AA339">Z326*K326</f>
        <v>0</v>
      </c>
      <c r="AR326" s="18" t="s">
        <v>132</v>
      </c>
      <c r="AT326" s="18" t="s">
        <v>118</v>
      </c>
      <c r="AU326" s="18" t="s">
        <v>93</v>
      </c>
      <c r="AY326" s="18" t="s">
        <v>117</v>
      </c>
      <c r="BE326" s="138">
        <f aca="true" t="shared" si="74" ref="BE326:BE339">IF(U326="základní",N326,0)</f>
        <v>0</v>
      </c>
      <c r="BF326" s="138">
        <f aca="true" t="shared" si="75" ref="BF326:BF339">IF(U326="snížená",N326,0)</f>
        <v>0</v>
      </c>
      <c r="BG326" s="138">
        <f aca="true" t="shared" si="76" ref="BG326:BG339">IF(U326="zákl. přenesená",N326,0)</f>
        <v>0</v>
      </c>
      <c r="BH326" s="138">
        <f aca="true" t="shared" si="77" ref="BH326:BH339">IF(U326="sníž. přenesená",N326,0)</f>
        <v>0</v>
      </c>
      <c r="BI326" s="138">
        <f aca="true" t="shared" si="78" ref="BI326:BI339">IF(U326="nulová",N326,0)</f>
        <v>0</v>
      </c>
      <c r="BJ326" s="18" t="s">
        <v>16</v>
      </c>
      <c r="BK326" s="138">
        <f aca="true" t="shared" si="79" ref="BK326:BK339">ROUND(L326*K326,2)</f>
        <v>0</v>
      </c>
      <c r="BL326" s="18" t="s">
        <v>132</v>
      </c>
      <c r="BM326" s="18" t="s">
        <v>6850</v>
      </c>
    </row>
    <row r="327" spans="2:65" s="1" customFormat="1" ht="25.5" customHeight="1">
      <c r="B327" s="133"/>
      <c r="C327" s="151" t="s">
        <v>950</v>
      </c>
      <c r="D327" s="151" t="s">
        <v>118</v>
      </c>
      <c r="E327" s="152" t="s">
        <v>6851</v>
      </c>
      <c r="F327" s="341" t="s">
        <v>6852</v>
      </c>
      <c r="G327" s="341"/>
      <c r="H327" s="341"/>
      <c r="I327" s="341"/>
      <c r="J327" s="153" t="s">
        <v>142</v>
      </c>
      <c r="K327" s="154">
        <v>40</v>
      </c>
      <c r="L327" s="342"/>
      <c r="M327" s="342"/>
      <c r="N327" s="343">
        <f t="shared" si="70"/>
        <v>0</v>
      </c>
      <c r="O327" s="343"/>
      <c r="P327" s="343"/>
      <c r="Q327" s="343"/>
      <c r="R327" s="134"/>
      <c r="T327" s="135" t="s">
        <v>5</v>
      </c>
      <c r="U327" s="40" t="s">
        <v>36</v>
      </c>
      <c r="V327" s="147"/>
      <c r="W327" s="136">
        <f t="shared" si="71"/>
        <v>0</v>
      </c>
      <c r="X327" s="136">
        <v>8.5E-05</v>
      </c>
      <c r="Y327" s="136">
        <f t="shared" si="72"/>
        <v>0.0034000000000000002</v>
      </c>
      <c r="Z327" s="136">
        <v>0</v>
      </c>
      <c r="AA327" s="137">
        <f t="shared" si="73"/>
        <v>0</v>
      </c>
      <c r="AR327" s="18" t="s">
        <v>132</v>
      </c>
      <c r="AT327" s="18" t="s">
        <v>118</v>
      </c>
      <c r="AU327" s="18" t="s">
        <v>93</v>
      </c>
      <c r="AY327" s="18" t="s">
        <v>117</v>
      </c>
      <c r="BE327" s="138">
        <f t="shared" si="74"/>
        <v>0</v>
      </c>
      <c r="BF327" s="138">
        <f t="shared" si="75"/>
        <v>0</v>
      </c>
      <c r="BG327" s="138">
        <f t="shared" si="76"/>
        <v>0</v>
      </c>
      <c r="BH327" s="138">
        <f t="shared" si="77"/>
        <v>0</v>
      </c>
      <c r="BI327" s="138">
        <f t="shared" si="78"/>
        <v>0</v>
      </c>
      <c r="BJ327" s="18" t="s">
        <v>16</v>
      </c>
      <c r="BK327" s="138">
        <f t="shared" si="79"/>
        <v>0</v>
      </c>
      <c r="BL327" s="18" t="s">
        <v>132</v>
      </c>
      <c r="BM327" s="18" t="s">
        <v>6853</v>
      </c>
    </row>
    <row r="328" spans="2:65" s="1" customFormat="1" ht="25.5" customHeight="1">
      <c r="B328" s="133"/>
      <c r="C328" s="151" t="s">
        <v>954</v>
      </c>
      <c r="D328" s="151" t="s">
        <v>118</v>
      </c>
      <c r="E328" s="152" t="s">
        <v>6854</v>
      </c>
      <c r="F328" s="341" t="s">
        <v>6855</v>
      </c>
      <c r="G328" s="341"/>
      <c r="H328" s="341"/>
      <c r="I328" s="341"/>
      <c r="J328" s="153" t="s">
        <v>142</v>
      </c>
      <c r="K328" s="154">
        <v>30</v>
      </c>
      <c r="L328" s="342"/>
      <c r="M328" s="342"/>
      <c r="N328" s="343">
        <f t="shared" si="70"/>
        <v>0</v>
      </c>
      <c r="O328" s="343"/>
      <c r="P328" s="343"/>
      <c r="Q328" s="343"/>
      <c r="R328" s="134"/>
      <c r="T328" s="135" t="s">
        <v>5</v>
      </c>
      <c r="U328" s="40" t="s">
        <v>36</v>
      </c>
      <c r="V328" s="147"/>
      <c r="W328" s="136">
        <f t="shared" si="71"/>
        <v>0</v>
      </c>
      <c r="X328" s="136">
        <v>0</v>
      </c>
      <c r="Y328" s="136">
        <f t="shared" si="72"/>
        <v>0</v>
      </c>
      <c r="Z328" s="136">
        <v>0</v>
      </c>
      <c r="AA328" s="137">
        <f t="shared" si="73"/>
        <v>0</v>
      </c>
      <c r="AR328" s="18" t="s">
        <v>132</v>
      </c>
      <c r="AT328" s="18" t="s">
        <v>118</v>
      </c>
      <c r="AU328" s="18" t="s">
        <v>93</v>
      </c>
      <c r="AY328" s="18" t="s">
        <v>117</v>
      </c>
      <c r="BE328" s="138">
        <f t="shared" si="74"/>
        <v>0</v>
      </c>
      <c r="BF328" s="138">
        <f t="shared" si="75"/>
        <v>0</v>
      </c>
      <c r="BG328" s="138">
        <f t="shared" si="76"/>
        <v>0</v>
      </c>
      <c r="BH328" s="138">
        <f t="shared" si="77"/>
        <v>0</v>
      </c>
      <c r="BI328" s="138">
        <f t="shared" si="78"/>
        <v>0</v>
      </c>
      <c r="BJ328" s="18" t="s">
        <v>16</v>
      </c>
      <c r="BK328" s="138">
        <f t="shared" si="79"/>
        <v>0</v>
      </c>
      <c r="BL328" s="18" t="s">
        <v>132</v>
      </c>
      <c r="BM328" s="18" t="s">
        <v>6856</v>
      </c>
    </row>
    <row r="329" spans="2:65" s="1" customFormat="1" ht="25.5" customHeight="1">
      <c r="B329" s="133"/>
      <c r="C329" s="151" t="s">
        <v>958</v>
      </c>
      <c r="D329" s="151" t="s">
        <v>118</v>
      </c>
      <c r="E329" s="152" t="s">
        <v>6857</v>
      </c>
      <c r="F329" s="341" t="s">
        <v>6858</v>
      </c>
      <c r="G329" s="341"/>
      <c r="H329" s="341"/>
      <c r="I329" s="341"/>
      <c r="J329" s="153" t="s">
        <v>142</v>
      </c>
      <c r="K329" s="154">
        <v>30</v>
      </c>
      <c r="L329" s="342"/>
      <c r="M329" s="342"/>
      <c r="N329" s="343">
        <f t="shared" si="70"/>
        <v>0</v>
      </c>
      <c r="O329" s="343"/>
      <c r="P329" s="343"/>
      <c r="Q329" s="343"/>
      <c r="R329" s="134"/>
      <c r="T329" s="135" t="s">
        <v>5</v>
      </c>
      <c r="U329" s="40" t="s">
        <v>36</v>
      </c>
      <c r="V329" s="147"/>
      <c r="W329" s="136">
        <f t="shared" si="71"/>
        <v>0</v>
      </c>
      <c r="X329" s="136">
        <v>0</v>
      </c>
      <c r="Y329" s="136">
        <f t="shared" si="72"/>
        <v>0</v>
      </c>
      <c r="Z329" s="136">
        <v>0</v>
      </c>
      <c r="AA329" s="137">
        <f t="shared" si="73"/>
        <v>0</v>
      </c>
      <c r="AR329" s="18" t="s">
        <v>132</v>
      </c>
      <c r="AT329" s="18" t="s">
        <v>118</v>
      </c>
      <c r="AU329" s="18" t="s">
        <v>93</v>
      </c>
      <c r="AY329" s="18" t="s">
        <v>117</v>
      </c>
      <c r="BE329" s="138">
        <f t="shared" si="74"/>
        <v>0</v>
      </c>
      <c r="BF329" s="138">
        <f t="shared" si="75"/>
        <v>0</v>
      </c>
      <c r="BG329" s="138">
        <f t="shared" si="76"/>
        <v>0</v>
      </c>
      <c r="BH329" s="138">
        <f t="shared" si="77"/>
        <v>0</v>
      </c>
      <c r="BI329" s="138">
        <f t="shared" si="78"/>
        <v>0</v>
      </c>
      <c r="BJ329" s="18" t="s">
        <v>16</v>
      </c>
      <c r="BK329" s="138">
        <f t="shared" si="79"/>
        <v>0</v>
      </c>
      <c r="BL329" s="18" t="s">
        <v>132</v>
      </c>
      <c r="BM329" s="18" t="s">
        <v>6859</v>
      </c>
    </row>
    <row r="330" spans="2:65" s="1" customFormat="1" ht="25.5" customHeight="1">
      <c r="B330" s="133"/>
      <c r="C330" s="151" t="s">
        <v>962</v>
      </c>
      <c r="D330" s="151" t="s">
        <v>118</v>
      </c>
      <c r="E330" s="152" t="s">
        <v>6860</v>
      </c>
      <c r="F330" s="341" t="s">
        <v>6861</v>
      </c>
      <c r="G330" s="341"/>
      <c r="H330" s="341"/>
      <c r="I330" s="341"/>
      <c r="J330" s="153" t="s">
        <v>142</v>
      </c>
      <c r="K330" s="154">
        <v>30</v>
      </c>
      <c r="L330" s="342"/>
      <c r="M330" s="342"/>
      <c r="N330" s="343">
        <f t="shared" si="70"/>
        <v>0</v>
      </c>
      <c r="O330" s="343"/>
      <c r="P330" s="343"/>
      <c r="Q330" s="343"/>
      <c r="R330" s="134"/>
      <c r="T330" s="135" t="s">
        <v>5</v>
      </c>
      <c r="U330" s="40" t="s">
        <v>36</v>
      </c>
      <c r="V330" s="147"/>
      <c r="W330" s="136">
        <f t="shared" si="71"/>
        <v>0</v>
      </c>
      <c r="X330" s="136">
        <v>0</v>
      </c>
      <c r="Y330" s="136">
        <f t="shared" si="72"/>
        <v>0</v>
      </c>
      <c r="Z330" s="136">
        <v>0</v>
      </c>
      <c r="AA330" s="137">
        <f t="shared" si="73"/>
        <v>0</v>
      </c>
      <c r="AR330" s="18" t="s">
        <v>132</v>
      </c>
      <c r="AT330" s="18" t="s">
        <v>118</v>
      </c>
      <c r="AU330" s="18" t="s">
        <v>93</v>
      </c>
      <c r="AY330" s="18" t="s">
        <v>117</v>
      </c>
      <c r="BE330" s="138">
        <f t="shared" si="74"/>
        <v>0</v>
      </c>
      <c r="BF330" s="138">
        <f t="shared" si="75"/>
        <v>0</v>
      </c>
      <c r="BG330" s="138">
        <f t="shared" si="76"/>
        <v>0</v>
      </c>
      <c r="BH330" s="138">
        <f t="shared" si="77"/>
        <v>0</v>
      </c>
      <c r="BI330" s="138">
        <f t="shared" si="78"/>
        <v>0</v>
      </c>
      <c r="BJ330" s="18" t="s">
        <v>16</v>
      </c>
      <c r="BK330" s="138">
        <f t="shared" si="79"/>
        <v>0</v>
      </c>
      <c r="BL330" s="18" t="s">
        <v>132</v>
      </c>
      <c r="BM330" s="18" t="s">
        <v>6862</v>
      </c>
    </row>
    <row r="331" spans="2:65" s="1" customFormat="1" ht="25.5" customHeight="1">
      <c r="B331" s="133"/>
      <c r="C331" s="151" t="s">
        <v>966</v>
      </c>
      <c r="D331" s="151" t="s">
        <v>118</v>
      </c>
      <c r="E331" s="152" t="s">
        <v>6863</v>
      </c>
      <c r="F331" s="341" t="s">
        <v>6864</v>
      </c>
      <c r="G331" s="341"/>
      <c r="H331" s="341"/>
      <c r="I331" s="341"/>
      <c r="J331" s="153" t="s">
        <v>142</v>
      </c>
      <c r="K331" s="154">
        <v>30</v>
      </c>
      <c r="L331" s="342"/>
      <c r="M331" s="342"/>
      <c r="N331" s="343">
        <f t="shared" si="70"/>
        <v>0</v>
      </c>
      <c r="O331" s="343"/>
      <c r="P331" s="343"/>
      <c r="Q331" s="343"/>
      <c r="R331" s="134"/>
      <c r="T331" s="135" t="s">
        <v>5</v>
      </c>
      <c r="U331" s="40" t="s">
        <v>36</v>
      </c>
      <c r="V331" s="147"/>
      <c r="W331" s="136">
        <f t="shared" si="71"/>
        <v>0</v>
      </c>
      <c r="X331" s="136">
        <v>0</v>
      </c>
      <c r="Y331" s="136">
        <f t="shared" si="72"/>
        <v>0</v>
      </c>
      <c r="Z331" s="136">
        <v>0</v>
      </c>
      <c r="AA331" s="137">
        <f t="shared" si="73"/>
        <v>0</v>
      </c>
      <c r="AR331" s="18" t="s">
        <v>132</v>
      </c>
      <c r="AT331" s="18" t="s">
        <v>118</v>
      </c>
      <c r="AU331" s="18" t="s">
        <v>93</v>
      </c>
      <c r="AY331" s="18" t="s">
        <v>117</v>
      </c>
      <c r="BE331" s="138">
        <f t="shared" si="74"/>
        <v>0</v>
      </c>
      <c r="BF331" s="138">
        <f t="shared" si="75"/>
        <v>0</v>
      </c>
      <c r="BG331" s="138">
        <f t="shared" si="76"/>
        <v>0</v>
      </c>
      <c r="BH331" s="138">
        <f t="shared" si="77"/>
        <v>0</v>
      </c>
      <c r="BI331" s="138">
        <f t="shared" si="78"/>
        <v>0</v>
      </c>
      <c r="BJ331" s="18" t="s">
        <v>16</v>
      </c>
      <c r="BK331" s="138">
        <f t="shared" si="79"/>
        <v>0</v>
      </c>
      <c r="BL331" s="18" t="s">
        <v>132</v>
      </c>
      <c r="BM331" s="18" t="s">
        <v>6865</v>
      </c>
    </row>
    <row r="332" spans="2:65" s="1" customFormat="1" ht="25.5" customHeight="1">
      <c r="B332" s="133"/>
      <c r="C332" s="151" t="s">
        <v>970</v>
      </c>
      <c r="D332" s="151" t="s">
        <v>118</v>
      </c>
      <c r="E332" s="152" t="s">
        <v>6866</v>
      </c>
      <c r="F332" s="341" t="s">
        <v>6867</v>
      </c>
      <c r="G332" s="341"/>
      <c r="H332" s="341"/>
      <c r="I332" s="341"/>
      <c r="J332" s="153" t="s">
        <v>142</v>
      </c>
      <c r="K332" s="154">
        <v>30</v>
      </c>
      <c r="L332" s="342"/>
      <c r="M332" s="342"/>
      <c r="N332" s="343">
        <f t="shared" si="70"/>
        <v>0</v>
      </c>
      <c r="O332" s="343"/>
      <c r="P332" s="343"/>
      <c r="Q332" s="343"/>
      <c r="R332" s="134"/>
      <c r="T332" s="135" t="s">
        <v>5</v>
      </c>
      <c r="U332" s="40" t="s">
        <v>36</v>
      </c>
      <c r="V332" s="147"/>
      <c r="W332" s="136">
        <f t="shared" si="71"/>
        <v>0</v>
      </c>
      <c r="X332" s="136">
        <v>0</v>
      </c>
      <c r="Y332" s="136">
        <f t="shared" si="72"/>
        <v>0</v>
      </c>
      <c r="Z332" s="136">
        <v>0</v>
      </c>
      <c r="AA332" s="137">
        <f t="shared" si="73"/>
        <v>0</v>
      </c>
      <c r="AR332" s="18" t="s">
        <v>132</v>
      </c>
      <c r="AT332" s="18" t="s">
        <v>118</v>
      </c>
      <c r="AU332" s="18" t="s">
        <v>93</v>
      </c>
      <c r="AY332" s="18" t="s">
        <v>117</v>
      </c>
      <c r="BE332" s="138">
        <f t="shared" si="74"/>
        <v>0</v>
      </c>
      <c r="BF332" s="138">
        <f t="shared" si="75"/>
        <v>0</v>
      </c>
      <c r="BG332" s="138">
        <f t="shared" si="76"/>
        <v>0</v>
      </c>
      <c r="BH332" s="138">
        <f t="shared" si="77"/>
        <v>0</v>
      </c>
      <c r="BI332" s="138">
        <f t="shared" si="78"/>
        <v>0</v>
      </c>
      <c r="BJ332" s="18" t="s">
        <v>16</v>
      </c>
      <c r="BK332" s="138">
        <f t="shared" si="79"/>
        <v>0</v>
      </c>
      <c r="BL332" s="18" t="s">
        <v>132</v>
      </c>
      <c r="BM332" s="18" t="s">
        <v>6868</v>
      </c>
    </row>
    <row r="333" spans="2:65" s="1" customFormat="1" ht="25.5" customHeight="1">
      <c r="B333" s="133"/>
      <c r="C333" s="151" t="s">
        <v>974</v>
      </c>
      <c r="D333" s="151" t="s">
        <v>118</v>
      </c>
      <c r="E333" s="152" t="s">
        <v>6869</v>
      </c>
      <c r="F333" s="341" t="s">
        <v>6870</v>
      </c>
      <c r="G333" s="341"/>
      <c r="H333" s="341"/>
      <c r="I333" s="341"/>
      <c r="J333" s="153" t="s">
        <v>142</v>
      </c>
      <c r="K333" s="154">
        <v>30</v>
      </c>
      <c r="L333" s="342"/>
      <c r="M333" s="342"/>
      <c r="N333" s="343">
        <f t="shared" si="70"/>
        <v>0</v>
      </c>
      <c r="O333" s="343"/>
      <c r="P333" s="343"/>
      <c r="Q333" s="343"/>
      <c r="R333" s="134"/>
      <c r="T333" s="135" t="s">
        <v>5</v>
      </c>
      <c r="U333" s="40" t="s">
        <v>36</v>
      </c>
      <c r="V333" s="147"/>
      <c r="W333" s="136">
        <f t="shared" si="71"/>
        <v>0</v>
      </c>
      <c r="X333" s="136">
        <v>0</v>
      </c>
      <c r="Y333" s="136">
        <f t="shared" si="72"/>
        <v>0</v>
      </c>
      <c r="Z333" s="136">
        <v>0.131</v>
      </c>
      <c r="AA333" s="137">
        <f t="shared" si="73"/>
        <v>3.93</v>
      </c>
      <c r="AR333" s="18" t="s">
        <v>132</v>
      </c>
      <c r="AT333" s="18" t="s">
        <v>118</v>
      </c>
      <c r="AU333" s="18" t="s">
        <v>93</v>
      </c>
      <c r="AY333" s="18" t="s">
        <v>117</v>
      </c>
      <c r="BE333" s="138">
        <f t="shared" si="74"/>
        <v>0</v>
      </c>
      <c r="BF333" s="138">
        <f t="shared" si="75"/>
        <v>0</v>
      </c>
      <c r="BG333" s="138">
        <f t="shared" si="76"/>
        <v>0</v>
      </c>
      <c r="BH333" s="138">
        <f t="shared" si="77"/>
        <v>0</v>
      </c>
      <c r="BI333" s="138">
        <f t="shared" si="78"/>
        <v>0</v>
      </c>
      <c r="BJ333" s="18" t="s">
        <v>16</v>
      </c>
      <c r="BK333" s="138">
        <f t="shared" si="79"/>
        <v>0</v>
      </c>
      <c r="BL333" s="18" t="s">
        <v>132</v>
      </c>
      <c r="BM333" s="18" t="s">
        <v>6871</v>
      </c>
    </row>
    <row r="334" spans="2:65" s="1" customFormat="1" ht="25.5" customHeight="1">
      <c r="B334" s="133"/>
      <c r="C334" s="151" t="s">
        <v>978</v>
      </c>
      <c r="D334" s="151" t="s">
        <v>118</v>
      </c>
      <c r="E334" s="152" t="s">
        <v>6872</v>
      </c>
      <c r="F334" s="341" t="s">
        <v>6873</v>
      </c>
      <c r="G334" s="341"/>
      <c r="H334" s="341"/>
      <c r="I334" s="341"/>
      <c r="J334" s="153" t="s">
        <v>142</v>
      </c>
      <c r="K334" s="154">
        <v>30</v>
      </c>
      <c r="L334" s="342"/>
      <c r="M334" s="342"/>
      <c r="N334" s="343">
        <f t="shared" si="70"/>
        <v>0</v>
      </c>
      <c r="O334" s="343"/>
      <c r="P334" s="343"/>
      <c r="Q334" s="343"/>
      <c r="R334" s="134"/>
      <c r="T334" s="135" t="s">
        <v>5</v>
      </c>
      <c r="U334" s="40" t="s">
        <v>36</v>
      </c>
      <c r="V334" s="147"/>
      <c r="W334" s="136">
        <f t="shared" si="71"/>
        <v>0</v>
      </c>
      <c r="X334" s="136">
        <v>0</v>
      </c>
      <c r="Y334" s="136">
        <f t="shared" si="72"/>
        <v>0</v>
      </c>
      <c r="Z334" s="136">
        <v>0.166</v>
      </c>
      <c r="AA334" s="137">
        <f t="shared" si="73"/>
        <v>4.98</v>
      </c>
      <c r="AR334" s="18" t="s">
        <v>132</v>
      </c>
      <c r="AT334" s="18" t="s">
        <v>118</v>
      </c>
      <c r="AU334" s="18" t="s">
        <v>93</v>
      </c>
      <c r="AY334" s="18" t="s">
        <v>117</v>
      </c>
      <c r="BE334" s="138">
        <f t="shared" si="74"/>
        <v>0</v>
      </c>
      <c r="BF334" s="138">
        <f t="shared" si="75"/>
        <v>0</v>
      </c>
      <c r="BG334" s="138">
        <f t="shared" si="76"/>
        <v>0</v>
      </c>
      <c r="BH334" s="138">
        <f t="shared" si="77"/>
        <v>0</v>
      </c>
      <c r="BI334" s="138">
        <f t="shared" si="78"/>
        <v>0</v>
      </c>
      <c r="BJ334" s="18" t="s">
        <v>16</v>
      </c>
      <c r="BK334" s="138">
        <f t="shared" si="79"/>
        <v>0</v>
      </c>
      <c r="BL334" s="18" t="s">
        <v>132</v>
      </c>
      <c r="BM334" s="18" t="s">
        <v>6874</v>
      </c>
    </row>
    <row r="335" spans="2:65" s="1" customFormat="1" ht="25.5" customHeight="1">
      <c r="B335" s="133"/>
      <c r="C335" s="151" t="s">
        <v>982</v>
      </c>
      <c r="D335" s="151" t="s">
        <v>118</v>
      </c>
      <c r="E335" s="152" t="s">
        <v>6875</v>
      </c>
      <c r="F335" s="341" t="s">
        <v>6876</v>
      </c>
      <c r="G335" s="341"/>
      <c r="H335" s="341"/>
      <c r="I335" s="341"/>
      <c r="J335" s="153" t="s">
        <v>142</v>
      </c>
      <c r="K335" s="154">
        <v>30</v>
      </c>
      <c r="L335" s="342"/>
      <c r="M335" s="342"/>
      <c r="N335" s="343">
        <f t="shared" si="70"/>
        <v>0</v>
      </c>
      <c r="O335" s="343"/>
      <c r="P335" s="343"/>
      <c r="Q335" s="343"/>
      <c r="R335" s="134"/>
      <c r="T335" s="135" t="s">
        <v>5</v>
      </c>
      <c r="U335" s="40" t="s">
        <v>36</v>
      </c>
      <c r="V335" s="147"/>
      <c r="W335" s="136">
        <f t="shared" si="71"/>
        <v>0</v>
      </c>
      <c r="X335" s="136">
        <v>0</v>
      </c>
      <c r="Y335" s="136">
        <f t="shared" si="72"/>
        <v>0</v>
      </c>
      <c r="Z335" s="136">
        <v>0.174</v>
      </c>
      <c r="AA335" s="137">
        <f t="shared" si="73"/>
        <v>5.22</v>
      </c>
      <c r="AR335" s="18" t="s">
        <v>132</v>
      </c>
      <c r="AT335" s="18" t="s">
        <v>118</v>
      </c>
      <c r="AU335" s="18" t="s">
        <v>93</v>
      </c>
      <c r="AY335" s="18" t="s">
        <v>117</v>
      </c>
      <c r="BE335" s="138">
        <f t="shared" si="74"/>
        <v>0</v>
      </c>
      <c r="BF335" s="138">
        <f t="shared" si="75"/>
        <v>0</v>
      </c>
      <c r="BG335" s="138">
        <f t="shared" si="76"/>
        <v>0</v>
      </c>
      <c r="BH335" s="138">
        <f t="shared" si="77"/>
        <v>0</v>
      </c>
      <c r="BI335" s="138">
        <f t="shared" si="78"/>
        <v>0</v>
      </c>
      <c r="BJ335" s="18" t="s">
        <v>16</v>
      </c>
      <c r="BK335" s="138">
        <f t="shared" si="79"/>
        <v>0</v>
      </c>
      <c r="BL335" s="18" t="s">
        <v>132</v>
      </c>
      <c r="BM335" s="18" t="s">
        <v>6877</v>
      </c>
    </row>
    <row r="336" spans="2:65" s="1" customFormat="1" ht="25.5" customHeight="1">
      <c r="B336" s="133"/>
      <c r="C336" s="151" t="s">
        <v>986</v>
      </c>
      <c r="D336" s="151" t="s">
        <v>118</v>
      </c>
      <c r="E336" s="152" t="s">
        <v>6878</v>
      </c>
      <c r="F336" s="341" t="s">
        <v>6879</v>
      </c>
      <c r="G336" s="341"/>
      <c r="H336" s="341"/>
      <c r="I336" s="341"/>
      <c r="J336" s="153" t="s">
        <v>142</v>
      </c>
      <c r="K336" s="154">
        <v>30</v>
      </c>
      <c r="L336" s="342"/>
      <c r="M336" s="342"/>
      <c r="N336" s="343">
        <f t="shared" si="70"/>
        <v>0</v>
      </c>
      <c r="O336" s="343"/>
      <c r="P336" s="343"/>
      <c r="Q336" s="343"/>
      <c r="R336" s="134"/>
      <c r="T336" s="135" t="s">
        <v>5</v>
      </c>
      <c r="U336" s="40" t="s">
        <v>36</v>
      </c>
      <c r="V336" s="147"/>
      <c r="W336" s="136">
        <f t="shared" si="71"/>
        <v>0</v>
      </c>
      <c r="X336" s="136">
        <v>0</v>
      </c>
      <c r="Y336" s="136">
        <f t="shared" si="72"/>
        <v>0</v>
      </c>
      <c r="Z336" s="136">
        <v>0</v>
      </c>
      <c r="AA336" s="137">
        <f t="shared" si="73"/>
        <v>0</v>
      </c>
      <c r="AR336" s="18" t="s">
        <v>132</v>
      </c>
      <c r="AT336" s="18" t="s">
        <v>118</v>
      </c>
      <c r="AU336" s="18" t="s">
        <v>93</v>
      </c>
      <c r="AY336" s="18" t="s">
        <v>117</v>
      </c>
      <c r="BE336" s="138">
        <f t="shared" si="74"/>
        <v>0</v>
      </c>
      <c r="BF336" s="138">
        <f t="shared" si="75"/>
        <v>0</v>
      </c>
      <c r="BG336" s="138">
        <f t="shared" si="76"/>
        <v>0</v>
      </c>
      <c r="BH336" s="138">
        <f t="shared" si="77"/>
        <v>0</v>
      </c>
      <c r="BI336" s="138">
        <f t="shared" si="78"/>
        <v>0</v>
      </c>
      <c r="BJ336" s="18" t="s">
        <v>16</v>
      </c>
      <c r="BK336" s="138">
        <f t="shared" si="79"/>
        <v>0</v>
      </c>
      <c r="BL336" s="18" t="s">
        <v>132</v>
      </c>
      <c r="BM336" s="18" t="s">
        <v>6880</v>
      </c>
    </row>
    <row r="337" spans="2:65" s="1" customFormat="1" ht="25.5" customHeight="1">
      <c r="B337" s="133"/>
      <c r="C337" s="151" t="s">
        <v>990</v>
      </c>
      <c r="D337" s="151" t="s">
        <v>118</v>
      </c>
      <c r="E337" s="152" t="s">
        <v>6881</v>
      </c>
      <c r="F337" s="341" t="s">
        <v>6882</v>
      </c>
      <c r="G337" s="341"/>
      <c r="H337" s="341"/>
      <c r="I337" s="341"/>
      <c r="J337" s="153" t="s">
        <v>142</v>
      </c>
      <c r="K337" s="154">
        <v>30</v>
      </c>
      <c r="L337" s="342"/>
      <c r="M337" s="342"/>
      <c r="N337" s="343">
        <f t="shared" si="70"/>
        <v>0</v>
      </c>
      <c r="O337" s="343"/>
      <c r="P337" s="343"/>
      <c r="Q337" s="343"/>
      <c r="R337" s="134"/>
      <c r="T337" s="135" t="s">
        <v>5</v>
      </c>
      <c r="U337" s="40" t="s">
        <v>36</v>
      </c>
      <c r="V337" s="147"/>
      <c r="W337" s="136">
        <f t="shared" si="71"/>
        <v>0</v>
      </c>
      <c r="X337" s="136">
        <v>0</v>
      </c>
      <c r="Y337" s="136">
        <f t="shared" si="72"/>
        <v>0</v>
      </c>
      <c r="Z337" s="136">
        <v>0</v>
      </c>
      <c r="AA337" s="137">
        <f t="shared" si="73"/>
        <v>0</v>
      </c>
      <c r="AR337" s="18" t="s">
        <v>132</v>
      </c>
      <c r="AT337" s="18" t="s">
        <v>118</v>
      </c>
      <c r="AU337" s="18" t="s">
        <v>93</v>
      </c>
      <c r="AY337" s="18" t="s">
        <v>117</v>
      </c>
      <c r="BE337" s="138">
        <f t="shared" si="74"/>
        <v>0</v>
      </c>
      <c r="BF337" s="138">
        <f t="shared" si="75"/>
        <v>0</v>
      </c>
      <c r="BG337" s="138">
        <f t="shared" si="76"/>
        <v>0</v>
      </c>
      <c r="BH337" s="138">
        <f t="shared" si="77"/>
        <v>0</v>
      </c>
      <c r="BI337" s="138">
        <f t="shared" si="78"/>
        <v>0</v>
      </c>
      <c r="BJ337" s="18" t="s">
        <v>16</v>
      </c>
      <c r="BK337" s="138">
        <f t="shared" si="79"/>
        <v>0</v>
      </c>
      <c r="BL337" s="18" t="s">
        <v>132</v>
      </c>
      <c r="BM337" s="18" t="s">
        <v>6883</v>
      </c>
    </row>
    <row r="338" spans="2:65" s="1" customFormat="1" ht="25.5" customHeight="1">
      <c r="B338" s="133"/>
      <c r="C338" s="151" t="s">
        <v>994</v>
      </c>
      <c r="D338" s="151" t="s">
        <v>118</v>
      </c>
      <c r="E338" s="152" t="s">
        <v>6884</v>
      </c>
      <c r="F338" s="341" t="s">
        <v>6885</v>
      </c>
      <c r="G338" s="341"/>
      <c r="H338" s="341"/>
      <c r="I338" s="341"/>
      <c r="J338" s="153" t="s">
        <v>142</v>
      </c>
      <c r="K338" s="154">
        <v>30</v>
      </c>
      <c r="L338" s="342"/>
      <c r="M338" s="342"/>
      <c r="N338" s="343">
        <f t="shared" si="70"/>
        <v>0</v>
      </c>
      <c r="O338" s="343"/>
      <c r="P338" s="343"/>
      <c r="Q338" s="343"/>
      <c r="R338" s="134"/>
      <c r="T338" s="135" t="s">
        <v>5</v>
      </c>
      <c r="U338" s="40" t="s">
        <v>36</v>
      </c>
      <c r="V338" s="147"/>
      <c r="W338" s="136">
        <f t="shared" si="71"/>
        <v>0</v>
      </c>
      <c r="X338" s="136">
        <v>0</v>
      </c>
      <c r="Y338" s="136">
        <f t="shared" si="72"/>
        <v>0</v>
      </c>
      <c r="Z338" s="136">
        <v>0</v>
      </c>
      <c r="AA338" s="137">
        <f t="shared" si="73"/>
        <v>0</v>
      </c>
      <c r="AR338" s="18" t="s">
        <v>132</v>
      </c>
      <c r="AT338" s="18" t="s">
        <v>118</v>
      </c>
      <c r="AU338" s="18" t="s">
        <v>93</v>
      </c>
      <c r="AY338" s="18" t="s">
        <v>117</v>
      </c>
      <c r="BE338" s="138">
        <f t="shared" si="74"/>
        <v>0</v>
      </c>
      <c r="BF338" s="138">
        <f t="shared" si="75"/>
        <v>0</v>
      </c>
      <c r="BG338" s="138">
        <f t="shared" si="76"/>
        <v>0</v>
      </c>
      <c r="BH338" s="138">
        <f t="shared" si="77"/>
        <v>0</v>
      </c>
      <c r="BI338" s="138">
        <f t="shared" si="78"/>
        <v>0</v>
      </c>
      <c r="BJ338" s="18" t="s">
        <v>16</v>
      </c>
      <c r="BK338" s="138">
        <f t="shared" si="79"/>
        <v>0</v>
      </c>
      <c r="BL338" s="18" t="s">
        <v>132</v>
      </c>
      <c r="BM338" s="18" t="s">
        <v>6886</v>
      </c>
    </row>
    <row r="339" spans="2:65" s="1" customFormat="1" ht="25.5" customHeight="1">
      <c r="B339" s="133"/>
      <c r="C339" s="151" t="s">
        <v>998</v>
      </c>
      <c r="D339" s="151" t="s">
        <v>118</v>
      </c>
      <c r="E339" s="152" t="s">
        <v>6887</v>
      </c>
      <c r="F339" s="341" t="s">
        <v>6888</v>
      </c>
      <c r="G339" s="341"/>
      <c r="H339" s="341"/>
      <c r="I339" s="341"/>
      <c r="J339" s="153" t="s">
        <v>142</v>
      </c>
      <c r="K339" s="154">
        <v>30</v>
      </c>
      <c r="L339" s="342"/>
      <c r="M339" s="342"/>
      <c r="N339" s="343">
        <f t="shared" si="70"/>
        <v>0</v>
      </c>
      <c r="O339" s="343"/>
      <c r="P339" s="343"/>
      <c r="Q339" s="343"/>
      <c r="R339" s="134"/>
      <c r="T339" s="135" t="s">
        <v>5</v>
      </c>
      <c r="U339" s="40" t="s">
        <v>36</v>
      </c>
      <c r="V339" s="147"/>
      <c r="W339" s="136">
        <f t="shared" si="71"/>
        <v>0</v>
      </c>
      <c r="X339" s="136">
        <v>0</v>
      </c>
      <c r="Y339" s="136">
        <f t="shared" si="72"/>
        <v>0</v>
      </c>
      <c r="Z339" s="136">
        <v>0</v>
      </c>
      <c r="AA339" s="137">
        <f t="shared" si="73"/>
        <v>0</v>
      </c>
      <c r="AR339" s="18" t="s">
        <v>132</v>
      </c>
      <c r="AT339" s="18" t="s">
        <v>118</v>
      </c>
      <c r="AU339" s="18" t="s">
        <v>93</v>
      </c>
      <c r="AY339" s="18" t="s">
        <v>117</v>
      </c>
      <c r="BE339" s="138">
        <f t="shared" si="74"/>
        <v>0</v>
      </c>
      <c r="BF339" s="138">
        <f t="shared" si="75"/>
        <v>0</v>
      </c>
      <c r="BG339" s="138">
        <f t="shared" si="76"/>
        <v>0</v>
      </c>
      <c r="BH339" s="138">
        <f t="shared" si="77"/>
        <v>0</v>
      </c>
      <c r="BI339" s="138">
        <f t="shared" si="78"/>
        <v>0</v>
      </c>
      <c r="BJ339" s="18" t="s">
        <v>16</v>
      </c>
      <c r="BK339" s="138">
        <f t="shared" si="79"/>
        <v>0</v>
      </c>
      <c r="BL339" s="18" t="s">
        <v>132</v>
      </c>
      <c r="BM339" s="18" t="s">
        <v>6889</v>
      </c>
    </row>
    <row r="340" spans="2:65" s="1" customFormat="1" ht="25.5" customHeight="1">
      <c r="B340" s="133"/>
      <c r="C340" s="158">
        <v>221</v>
      </c>
      <c r="D340" s="158" t="s">
        <v>118</v>
      </c>
      <c r="E340" s="159"/>
      <c r="F340" s="349" t="s">
        <v>6914</v>
      </c>
      <c r="G340" s="349"/>
      <c r="H340" s="349"/>
      <c r="I340" s="349"/>
      <c r="J340" s="160" t="s">
        <v>142</v>
      </c>
      <c r="K340" s="161">
        <v>20</v>
      </c>
      <c r="L340" s="342"/>
      <c r="M340" s="342"/>
      <c r="N340" s="350">
        <f aca="true" t="shared" si="80" ref="N340:N346">ROUND(L340*K340,2)</f>
        <v>0</v>
      </c>
      <c r="O340" s="350"/>
      <c r="P340" s="350"/>
      <c r="Q340" s="350"/>
      <c r="R340" s="134"/>
      <c r="T340" s="135"/>
      <c r="U340" s="40"/>
      <c r="V340" s="147"/>
      <c r="W340" s="136"/>
      <c r="X340" s="136"/>
      <c r="Y340" s="136"/>
      <c r="Z340" s="136"/>
      <c r="AA340" s="137"/>
      <c r="AR340" s="18"/>
      <c r="AT340" s="18"/>
      <c r="AU340" s="18"/>
      <c r="AY340" s="18"/>
      <c r="BE340" s="138"/>
      <c r="BF340" s="138"/>
      <c r="BG340" s="138"/>
      <c r="BH340" s="138"/>
      <c r="BI340" s="138"/>
      <c r="BJ340" s="18"/>
      <c r="BK340" s="138"/>
      <c r="BL340" s="18"/>
      <c r="BM340" s="18"/>
    </row>
    <row r="341" spans="2:65" s="1" customFormat="1" ht="25.5" customHeight="1">
      <c r="B341" s="133"/>
      <c r="C341" s="158">
        <v>222</v>
      </c>
      <c r="D341" s="158" t="s">
        <v>118</v>
      </c>
      <c r="E341" s="159"/>
      <c r="F341" s="349" t="s">
        <v>6915</v>
      </c>
      <c r="G341" s="349"/>
      <c r="H341" s="349"/>
      <c r="I341" s="349"/>
      <c r="J341" s="160" t="s">
        <v>142</v>
      </c>
      <c r="K341" s="161">
        <v>20</v>
      </c>
      <c r="L341" s="342"/>
      <c r="M341" s="342"/>
      <c r="N341" s="350">
        <f t="shared" si="80"/>
        <v>0</v>
      </c>
      <c r="O341" s="350"/>
      <c r="P341" s="350"/>
      <c r="Q341" s="350"/>
      <c r="R341" s="134"/>
      <c r="T341" s="135"/>
      <c r="U341" s="40"/>
      <c r="V341" s="147"/>
      <c r="W341" s="136"/>
      <c r="X341" s="136"/>
      <c r="Y341" s="136"/>
      <c r="Z341" s="136"/>
      <c r="AA341" s="137"/>
      <c r="AR341" s="18"/>
      <c r="AT341" s="18"/>
      <c r="AU341" s="18"/>
      <c r="AY341" s="18"/>
      <c r="BE341" s="138"/>
      <c r="BF341" s="138"/>
      <c r="BG341" s="138"/>
      <c r="BH341" s="138"/>
      <c r="BI341" s="138"/>
      <c r="BJ341" s="18"/>
      <c r="BK341" s="138"/>
      <c r="BL341" s="18"/>
      <c r="BM341" s="18"/>
    </row>
    <row r="342" spans="2:65" s="1" customFormat="1" ht="25.5" customHeight="1">
      <c r="B342" s="133"/>
      <c r="C342" s="158">
        <v>223</v>
      </c>
      <c r="D342" s="158" t="s">
        <v>118</v>
      </c>
      <c r="E342" s="159"/>
      <c r="F342" s="349" t="s">
        <v>6916</v>
      </c>
      <c r="G342" s="349"/>
      <c r="H342" s="349"/>
      <c r="I342" s="349"/>
      <c r="J342" s="160" t="s">
        <v>142</v>
      </c>
      <c r="K342" s="161">
        <v>20</v>
      </c>
      <c r="L342" s="342"/>
      <c r="M342" s="342"/>
      <c r="N342" s="350">
        <f t="shared" si="80"/>
        <v>0</v>
      </c>
      <c r="O342" s="350"/>
      <c r="P342" s="350"/>
      <c r="Q342" s="350"/>
      <c r="R342" s="134"/>
      <c r="T342" s="135"/>
      <c r="U342" s="40"/>
      <c r="V342" s="147"/>
      <c r="W342" s="136"/>
      <c r="X342" s="136"/>
      <c r="Y342" s="136"/>
      <c r="Z342" s="136"/>
      <c r="AA342" s="137"/>
      <c r="AR342" s="18"/>
      <c r="AT342" s="18"/>
      <c r="AU342" s="18"/>
      <c r="AY342" s="18"/>
      <c r="BE342" s="138"/>
      <c r="BF342" s="138"/>
      <c r="BG342" s="138"/>
      <c r="BH342" s="138"/>
      <c r="BI342" s="138"/>
      <c r="BJ342" s="18"/>
      <c r="BK342" s="138"/>
      <c r="BL342" s="18"/>
      <c r="BM342" s="18"/>
    </row>
    <row r="343" spans="2:65" s="1" customFormat="1" ht="25.5" customHeight="1">
      <c r="B343" s="133"/>
      <c r="C343" s="158">
        <v>224</v>
      </c>
      <c r="D343" s="158" t="s">
        <v>118</v>
      </c>
      <c r="E343" s="159"/>
      <c r="F343" s="349" t="s">
        <v>6917</v>
      </c>
      <c r="G343" s="349"/>
      <c r="H343" s="349"/>
      <c r="I343" s="349"/>
      <c r="J343" s="160" t="s">
        <v>142</v>
      </c>
      <c r="K343" s="161">
        <v>20</v>
      </c>
      <c r="L343" s="342"/>
      <c r="M343" s="342"/>
      <c r="N343" s="350">
        <f t="shared" si="80"/>
        <v>0</v>
      </c>
      <c r="O343" s="350"/>
      <c r="P343" s="350"/>
      <c r="Q343" s="350"/>
      <c r="R343" s="134"/>
      <c r="T343" s="135"/>
      <c r="U343" s="40"/>
      <c r="V343" s="147"/>
      <c r="W343" s="136"/>
      <c r="X343" s="136"/>
      <c r="Y343" s="136"/>
      <c r="Z343" s="136"/>
      <c r="AA343" s="137"/>
      <c r="AR343" s="18"/>
      <c r="AT343" s="18"/>
      <c r="AU343" s="18"/>
      <c r="AY343" s="18"/>
      <c r="BE343" s="138"/>
      <c r="BF343" s="138"/>
      <c r="BG343" s="138"/>
      <c r="BH343" s="138"/>
      <c r="BI343" s="138"/>
      <c r="BJ343" s="18"/>
      <c r="BK343" s="138"/>
      <c r="BL343" s="18"/>
      <c r="BM343" s="18"/>
    </row>
    <row r="344" spans="2:65" s="1" customFormat="1" ht="25.5" customHeight="1">
      <c r="B344" s="133"/>
      <c r="C344" s="158">
        <v>225</v>
      </c>
      <c r="D344" s="158" t="s">
        <v>118</v>
      </c>
      <c r="E344" s="159"/>
      <c r="F344" s="349" t="s">
        <v>6918</v>
      </c>
      <c r="G344" s="349"/>
      <c r="H344" s="349"/>
      <c r="I344" s="349"/>
      <c r="J344" s="160" t="s">
        <v>142</v>
      </c>
      <c r="K344" s="161">
        <v>20</v>
      </c>
      <c r="L344" s="342"/>
      <c r="M344" s="342"/>
      <c r="N344" s="350">
        <f t="shared" si="80"/>
        <v>0</v>
      </c>
      <c r="O344" s="350"/>
      <c r="P344" s="350"/>
      <c r="Q344" s="350"/>
      <c r="R344" s="134"/>
      <c r="T344" s="135"/>
      <c r="U344" s="40"/>
      <c r="V344" s="147"/>
      <c r="W344" s="136"/>
      <c r="X344" s="136"/>
      <c r="Y344" s="136"/>
      <c r="Z344" s="136"/>
      <c r="AA344" s="137"/>
      <c r="AR344" s="18"/>
      <c r="AT344" s="18"/>
      <c r="AU344" s="18"/>
      <c r="AY344" s="18"/>
      <c r="BE344" s="138"/>
      <c r="BF344" s="138"/>
      <c r="BG344" s="138"/>
      <c r="BH344" s="138"/>
      <c r="BI344" s="138"/>
      <c r="BJ344" s="18"/>
      <c r="BK344" s="138"/>
      <c r="BL344" s="18"/>
      <c r="BM344" s="18"/>
    </row>
    <row r="345" spans="2:65" s="1" customFormat="1" ht="21" customHeight="1">
      <c r="B345" s="133">
        <v>226</v>
      </c>
      <c r="C345" s="158">
        <v>226</v>
      </c>
      <c r="D345" s="158" t="s">
        <v>118</v>
      </c>
      <c r="E345" s="159"/>
      <c r="F345" s="349" t="s">
        <v>6919</v>
      </c>
      <c r="G345" s="349"/>
      <c r="H345" s="349"/>
      <c r="I345" s="349"/>
      <c r="J345" s="160" t="s">
        <v>142</v>
      </c>
      <c r="K345" s="161">
        <v>30</v>
      </c>
      <c r="L345" s="342"/>
      <c r="M345" s="342"/>
      <c r="N345" s="350">
        <f aca="true" t="shared" si="81" ref="N345">ROUND(L345*K345,2)</f>
        <v>0</v>
      </c>
      <c r="O345" s="350"/>
      <c r="P345" s="350"/>
      <c r="Q345" s="350"/>
      <c r="R345" s="134"/>
      <c r="T345" s="135"/>
      <c r="U345" s="40"/>
      <c r="V345" s="147"/>
      <c r="W345" s="136"/>
      <c r="X345" s="136"/>
      <c r="Y345" s="136"/>
      <c r="Z345" s="136"/>
      <c r="AA345" s="137"/>
      <c r="AR345" s="18"/>
      <c r="AT345" s="18"/>
      <c r="AU345" s="18"/>
      <c r="AY345" s="18"/>
      <c r="BE345" s="138"/>
      <c r="BF345" s="138"/>
      <c r="BG345" s="138"/>
      <c r="BH345" s="138"/>
      <c r="BI345" s="138"/>
      <c r="BJ345" s="18"/>
      <c r="BK345" s="138"/>
      <c r="BL345" s="18"/>
      <c r="BM345" s="18"/>
    </row>
    <row r="346" spans="2:65" s="1" customFormat="1" ht="20.25" customHeight="1">
      <c r="B346" s="133"/>
      <c r="C346" s="158">
        <v>227</v>
      </c>
      <c r="D346" s="158" t="s">
        <v>118</v>
      </c>
      <c r="E346" s="159"/>
      <c r="F346" s="349" t="s">
        <v>6921</v>
      </c>
      <c r="G346" s="349"/>
      <c r="H346" s="349"/>
      <c r="I346" s="349"/>
      <c r="J346" s="160" t="s">
        <v>142</v>
      </c>
      <c r="K346" s="161">
        <v>30</v>
      </c>
      <c r="L346" s="342"/>
      <c r="M346" s="342"/>
      <c r="N346" s="350">
        <f t="shared" si="80"/>
        <v>0</v>
      </c>
      <c r="O346" s="350"/>
      <c r="P346" s="350"/>
      <c r="Q346" s="350"/>
      <c r="R346" s="134"/>
      <c r="T346" s="135" t="s">
        <v>5</v>
      </c>
      <c r="U346" s="40" t="s">
        <v>36</v>
      </c>
      <c r="V346" s="147"/>
      <c r="W346" s="136">
        <f>V346*K348</f>
        <v>0</v>
      </c>
      <c r="X346" s="136">
        <v>0</v>
      </c>
      <c r="Y346" s="136">
        <f>X346*K348</f>
        <v>0</v>
      </c>
      <c r="Z346" s="136">
        <v>0.0881</v>
      </c>
      <c r="AA346" s="137">
        <f>Z346*K348</f>
        <v>2.643</v>
      </c>
      <c r="AR346" s="18" t="s">
        <v>132</v>
      </c>
      <c r="AT346" s="18" t="s">
        <v>118</v>
      </c>
      <c r="AU346" s="18" t="s">
        <v>93</v>
      </c>
      <c r="AY346" s="18" t="s">
        <v>117</v>
      </c>
      <c r="BE346" s="138">
        <f>IF(U346="základní",N348,0)</f>
        <v>0</v>
      </c>
      <c r="BF346" s="138">
        <f>IF(U346="snížená",N348,0)</f>
        <v>0</v>
      </c>
      <c r="BG346" s="138">
        <f>IF(U346="zákl. přenesená",N348,0)</f>
        <v>0</v>
      </c>
      <c r="BH346" s="138">
        <f>IF(U346="sníž. přenesená",N348,0)</f>
        <v>0</v>
      </c>
      <c r="BI346" s="138">
        <f>IF(U346="nulová",N348,0)</f>
        <v>0</v>
      </c>
      <c r="BJ346" s="18" t="s">
        <v>16</v>
      </c>
      <c r="BK346" s="138">
        <f>ROUND(L348*K348,2)</f>
        <v>0</v>
      </c>
      <c r="BL346" s="18" t="s">
        <v>132</v>
      </c>
      <c r="BM346" s="18" t="s">
        <v>6890</v>
      </c>
    </row>
    <row r="347" spans="2:65" s="1" customFormat="1" ht="21.75" customHeight="1">
      <c r="B347" s="133"/>
      <c r="C347" s="158">
        <v>228</v>
      </c>
      <c r="D347" s="158" t="s">
        <v>118</v>
      </c>
      <c r="E347" s="159"/>
      <c r="F347" s="349" t="s">
        <v>6922</v>
      </c>
      <c r="G347" s="349"/>
      <c r="H347" s="349"/>
      <c r="I347" s="349"/>
      <c r="J347" s="160" t="s">
        <v>142</v>
      </c>
      <c r="K347" s="161">
        <v>30</v>
      </c>
      <c r="L347" s="342"/>
      <c r="M347" s="342"/>
      <c r="N347" s="350">
        <f aca="true" t="shared" si="82" ref="N347">ROUND(L347*K347,2)</f>
        <v>0</v>
      </c>
      <c r="O347" s="350"/>
      <c r="P347" s="350"/>
      <c r="Q347" s="350"/>
      <c r="R347" s="134"/>
      <c r="T347" s="135"/>
      <c r="U347" s="40"/>
      <c r="V347" s="147"/>
      <c r="W347" s="136"/>
      <c r="X347" s="136"/>
      <c r="Y347" s="136"/>
      <c r="Z347" s="136"/>
      <c r="AA347" s="137"/>
      <c r="AR347" s="18"/>
      <c r="AT347" s="18"/>
      <c r="AU347" s="18"/>
      <c r="AY347" s="18"/>
      <c r="BE347" s="138"/>
      <c r="BF347" s="138"/>
      <c r="BG347" s="138"/>
      <c r="BH347" s="138"/>
      <c r="BI347" s="138"/>
      <c r="BJ347" s="18"/>
      <c r="BK347" s="138"/>
      <c r="BL347" s="18"/>
      <c r="BM347" s="18"/>
    </row>
    <row r="348" spans="2:65" s="1" customFormat="1" ht="19.5" customHeight="1">
      <c r="B348" s="133"/>
      <c r="C348" s="158">
        <v>227</v>
      </c>
      <c r="D348" s="158" t="s">
        <v>118</v>
      </c>
      <c r="E348" s="159"/>
      <c r="F348" s="349" t="s">
        <v>6920</v>
      </c>
      <c r="G348" s="349"/>
      <c r="H348" s="349"/>
      <c r="I348" s="349"/>
      <c r="J348" s="160" t="s">
        <v>142</v>
      </c>
      <c r="K348" s="161">
        <v>30</v>
      </c>
      <c r="L348" s="342"/>
      <c r="M348" s="342"/>
      <c r="N348" s="350">
        <f t="shared" si="70"/>
        <v>0</v>
      </c>
      <c r="O348" s="350"/>
      <c r="P348" s="350"/>
      <c r="Q348" s="350"/>
      <c r="R348" s="134"/>
      <c r="T348" s="135"/>
      <c r="U348" s="40"/>
      <c r="V348" s="147"/>
      <c r="W348" s="136"/>
      <c r="X348" s="136"/>
      <c r="Y348" s="136"/>
      <c r="Z348" s="136"/>
      <c r="AA348" s="137"/>
      <c r="AR348" s="18"/>
      <c r="AT348" s="18"/>
      <c r="AU348" s="18"/>
      <c r="AY348" s="18"/>
      <c r="BE348" s="138"/>
      <c r="BF348" s="138"/>
      <c r="BG348" s="138"/>
      <c r="BH348" s="138"/>
      <c r="BI348" s="138"/>
      <c r="BJ348" s="18"/>
      <c r="BK348" s="138"/>
      <c r="BL348" s="18"/>
      <c r="BM348" s="18"/>
    </row>
    <row r="349" spans="2:65" s="1" customFormat="1" ht="53.25" customHeight="1">
      <c r="B349" s="133"/>
      <c r="C349" s="158">
        <v>228</v>
      </c>
      <c r="D349" s="158" t="s">
        <v>118</v>
      </c>
      <c r="E349" s="159"/>
      <c r="F349" s="349" t="s">
        <v>6923</v>
      </c>
      <c r="G349" s="349"/>
      <c r="H349" s="349"/>
      <c r="I349" s="349"/>
      <c r="J349" s="160" t="s">
        <v>142</v>
      </c>
      <c r="K349" s="161">
        <v>30</v>
      </c>
      <c r="L349" s="342"/>
      <c r="M349" s="342"/>
      <c r="N349" s="350">
        <f aca="true" t="shared" si="83" ref="N349:N359">ROUND(L349*K349,2)</f>
        <v>0</v>
      </c>
      <c r="O349" s="350"/>
      <c r="P349" s="350"/>
      <c r="Q349" s="350"/>
      <c r="R349" s="134"/>
      <c r="T349" s="135"/>
      <c r="U349" s="40"/>
      <c r="V349" s="147"/>
      <c r="W349" s="136"/>
      <c r="X349" s="136"/>
      <c r="Y349" s="136"/>
      <c r="Z349" s="136"/>
      <c r="AA349" s="137"/>
      <c r="AR349" s="18"/>
      <c r="AT349" s="18"/>
      <c r="AU349" s="18"/>
      <c r="AY349" s="18"/>
      <c r="BE349" s="138"/>
      <c r="BF349" s="138"/>
      <c r="BG349" s="138"/>
      <c r="BH349" s="138"/>
      <c r="BI349" s="138"/>
      <c r="BJ349" s="18"/>
      <c r="BK349" s="138"/>
      <c r="BL349" s="18"/>
      <c r="BM349" s="18"/>
    </row>
    <row r="350" spans="2:65" s="1" customFormat="1" ht="42" customHeight="1">
      <c r="B350" s="133"/>
      <c r="C350" s="158">
        <v>229</v>
      </c>
      <c r="D350" s="158" t="s">
        <v>118</v>
      </c>
      <c r="E350" s="159"/>
      <c r="F350" s="349" t="s">
        <v>6924</v>
      </c>
      <c r="G350" s="349"/>
      <c r="H350" s="349"/>
      <c r="I350" s="349"/>
      <c r="J350" s="160" t="s">
        <v>142</v>
      </c>
      <c r="K350" s="161">
        <v>30</v>
      </c>
      <c r="L350" s="342"/>
      <c r="M350" s="342"/>
      <c r="N350" s="350">
        <f t="shared" si="83"/>
        <v>0</v>
      </c>
      <c r="O350" s="350"/>
      <c r="P350" s="350"/>
      <c r="Q350" s="350"/>
      <c r="R350" s="134"/>
      <c r="T350" s="135" t="s">
        <v>5</v>
      </c>
      <c r="U350" s="139" t="s">
        <v>36</v>
      </c>
      <c r="V350" s="147"/>
      <c r="W350" s="140">
        <f>V350*K352</f>
        <v>0</v>
      </c>
      <c r="X350" s="140">
        <v>0</v>
      </c>
      <c r="Y350" s="140">
        <f>X350*K352</f>
        <v>0</v>
      </c>
      <c r="Z350" s="140">
        <v>0.1104</v>
      </c>
      <c r="AA350" s="141">
        <f>Z350*K352</f>
        <v>3.312</v>
      </c>
      <c r="AR350" s="18" t="s">
        <v>132</v>
      </c>
      <c r="AT350" s="18" t="s">
        <v>118</v>
      </c>
      <c r="AU350" s="18" t="s">
        <v>93</v>
      </c>
      <c r="AY350" s="18" t="s">
        <v>117</v>
      </c>
      <c r="BE350" s="138">
        <f>IF(U350="základní",N352,0)</f>
        <v>0</v>
      </c>
      <c r="BF350" s="138">
        <f>IF(U350="snížená",N352,0)</f>
        <v>0</v>
      </c>
      <c r="BG350" s="138">
        <f>IF(U350="zákl. přenesená",N352,0)</f>
        <v>0</v>
      </c>
      <c r="BH350" s="138">
        <f>IF(U350="sníž. přenesená",N352,0)</f>
        <v>0</v>
      </c>
      <c r="BI350" s="138">
        <f>IF(U350="nulová",N352,0)</f>
        <v>0</v>
      </c>
      <c r="BJ350" s="18" t="s">
        <v>16</v>
      </c>
      <c r="BK350" s="138">
        <f>ROUND(L352*K352,2)</f>
        <v>0</v>
      </c>
      <c r="BL350" s="18" t="s">
        <v>132</v>
      </c>
      <c r="BM350" s="18" t="s">
        <v>6891</v>
      </c>
    </row>
    <row r="351" spans="2:22" s="1" customFormat="1" ht="26.25" customHeight="1">
      <c r="B351" s="55"/>
      <c r="C351" s="158">
        <v>230</v>
      </c>
      <c r="D351" s="158" t="s">
        <v>118</v>
      </c>
      <c r="E351" s="159"/>
      <c r="F351" s="349" t="s">
        <v>6906</v>
      </c>
      <c r="G351" s="349"/>
      <c r="H351" s="349"/>
      <c r="I351" s="349"/>
      <c r="J351" s="160" t="s">
        <v>142</v>
      </c>
      <c r="K351" s="161">
        <v>30</v>
      </c>
      <c r="L351" s="342"/>
      <c r="M351" s="342"/>
      <c r="N351" s="350">
        <f t="shared" si="83"/>
        <v>0</v>
      </c>
      <c r="O351" s="350"/>
      <c r="P351" s="350"/>
      <c r="Q351" s="350"/>
      <c r="R351" s="57"/>
      <c r="V351" s="147"/>
    </row>
    <row r="352" spans="3:22" ht="27" customHeight="1">
      <c r="C352" s="158">
        <v>231</v>
      </c>
      <c r="D352" s="158" t="s">
        <v>118</v>
      </c>
      <c r="E352" s="159"/>
      <c r="F352" s="349" t="s">
        <v>6905</v>
      </c>
      <c r="G352" s="349"/>
      <c r="H352" s="349"/>
      <c r="I352" s="349"/>
      <c r="J352" s="160" t="s">
        <v>142</v>
      </c>
      <c r="K352" s="161">
        <v>30</v>
      </c>
      <c r="L352" s="342"/>
      <c r="M352" s="342"/>
      <c r="N352" s="350">
        <f t="shared" si="83"/>
        <v>0</v>
      </c>
      <c r="O352" s="350"/>
      <c r="P352" s="350"/>
      <c r="Q352" s="350"/>
      <c r="V352" s="147"/>
    </row>
    <row r="353" spans="3:22" s="148" customFormat="1" ht="27" customHeight="1">
      <c r="C353" s="158">
        <v>232</v>
      </c>
      <c r="D353" s="158" t="s">
        <v>118</v>
      </c>
      <c r="E353" s="159"/>
      <c r="F353" s="349" t="s">
        <v>6907</v>
      </c>
      <c r="G353" s="349"/>
      <c r="H353" s="349"/>
      <c r="I353" s="349"/>
      <c r="J353" s="160" t="s">
        <v>142</v>
      </c>
      <c r="K353" s="161">
        <v>30</v>
      </c>
      <c r="L353" s="342"/>
      <c r="M353" s="342"/>
      <c r="N353" s="350">
        <f t="shared" si="83"/>
        <v>0</v>
      </c>
      <c r="O353" s="350"/>
      <c r="P353" s="350"/>
      <c r="Q353" s="350"/>
      <c r="V353" s="147"/>
    </row>
    <row r="354" spans="3:22" s="148" customFormat="1" ht="27" customHeight="1">
      <c r="C354" s="158">
        <v>233</v>
      </c>
      <c r="D354" s="158" t="s">
        <v>118</v>
      </c>
      <c r="E354" s="159"/>
      <c r="F354" s="349" t="s">
        <v>6908</v>
      </c>
      <c r="G354" s="349"/>
      <c r="H354" s="349"/>
      <c r="I354" s="349"/>
      <c r="J354" s="160" t="s">
        <v>142</v>
      </c>
      <c r="K354" s="161">
        <v>20</v>
      </c>
      <c r="L354" s="342"/>
      <c r="M354" s="342"/>
      <c r="N354" s="350">
        <f t="shared" si="83"/>
        <v>0</v>
      </c>
      <c r="O354" s="350"/>
      <c r="P354" s="350"/>
      <c r="Q354" s="350"/>
      <c r="V354" s="147"/>
    </row>
    <row r="355" spans="3:22" s="148" customFormat="1" ht="27" customHeight="1">
      <c r="C355" s="158">
        <v>234</v>
      </c>
      <c r="D355" s="158" t="s">
        <v>118</v>
      </c>
      <c r="E355" s="159"/>
      <c r="F355" s="349" t="s">
        <v>6910</v>
      </c>
      <c r="G355" s="349"/>
      <c r="H355" s="349"/>
      <c r="I355" s="349"/>
      <c r="J355" s="160" t="s">
        <v>142</v>
      </c>
      <c r="K355" s="161">
        <v>20</v>
      </c>
      <c r="L355" s="342"/>
      <c r="M355" s="342"/>
      <c r="N355" s="350">
        <f aca="true" t="shared" si="84" ref="N355:N357">ROUND(L355*K355,2)</f>
        <v>0</v>
      </c>
      <c r="O355" s="350"/>
      <c r="P355" s="350"/>
      <c r="Q355" s="350"/>
      <c r="V355" s="147"/>
    </row>
    <row r="356" spans="3:22" s="148" customFormat="1" ht="27" customHeight="1">
      <c r="C356" s="158">
        <v>235</v>
      </c>
      <c r="D356" s="158" t="s">
        <v>118</v>
      </c>
      <c r="E356" s="159"/>
      <c r="F356" s="349" t="s">
        <v>6911</v>
      </c>
      <c r="G356" s="349"/>
      <c r="H356" s="349"/>
      <c r="I356" s="349"/>
      <c r="J356" s="160" t="s">
        <v>142</v>
      </c>
      <c r="K356" s="161">
        <v>20</v>
      </c>
      <c r="L356" s="342"/>
      <c r="M356" s="342"/>
      <c r="N356" s="350">
        <f t="shared" si="84"/>
        <v>0</v>
      </c>
      <c r="O356" s="350"/>
      <c r="P356" s="350"/>
      <c r="Q356" s="350"/>
      <c r="V356" s="147"/>
    </row>
    <row r="357" spans="3:22" ht="28.5" customHeight="1">
      <c r="C357" s="158">
        <v>236</v>
      </c>
      <c r="D357" s="158" t="s">
        <v>118</v>
      </c>
      <c r="E357" s="159"/>
      <c r="F357" s="349" t="s">
        <v>6912</v>
      </c>
      <c r="G357" s="349"/>
      <c r="H357" s="349"/>
      <c r="I357" s="349"/>
      <c r="J357" s="160" t="s">
        <v>142</v>
      </c>
      <c r="K357" s="161">
        <v>10</v>
      </c>
      <c r="L357" s="342"/>
      <c r="M357" s="342"/>
      <c r="N357" s="350">
        <f t="shared" si="84"/>
        <v>0</v>
      </c>
      <c r="O357" s="350"/>
      <c r="P357" s="350"/>
      <c r="Q357" s="350"/>
      <c r="V357" s="147"/>
    </row>
    <row r="358" spans="3:22" ht="31.5" customHeight="1">
      <c r="C358" s="158">
        <v>237</v>
      </c>
      <c r="D358" s="158" t="s">
        <v>118</v>
      </c>
      <c r="E358" s="159"/>
      <c r="F358" s="349" t="s">
        <v>6913</v>
      </c>
      <c r="G358" s="349"/>
      <c r="H358" s="349"/>
      <c r="I358" s="349"/>
      <c r="J358" s="160" t="s">
        <v>142</v>
      </c>
      <c r="K358" s="161">
        <v>30</v>
      </c>
      <c r="L358" s="342"/>
      <c r="M358" s="342"/>
      <c r="N358" s="350">
        <f aca="true" t="shared" si="85" ref="N358">ROUND(L358*K358,2)</f>
        <v>0</v>
      </c>
      <c r="O358" s="350"/>
      <c r="P358" s="350"/>
      <c r="Q358" s="350"/>
      <c r="V358" s="147"/>
    </row>
    <row r="359" spans="3:22" ht="30" customHeight="1">
      <c r="C359" s="158">
        <v>238</v>
      </c>
      <c r="D359" s="158" t="s">
        <v>118</v>
      </c>
      <c r="E359" s="159"/>
      <c r="F359" s="349" t="s">
        <v>6909</v>
      </c>
      <c r="G359" s="349"/>
      <c r="H359" s="349"/>
      <c r="I359" s="349"/>
      <c r="J359" s="160" t="s">
        <v>142</v>
      </c>
      <c r="K359" s="161">
        <v>20</v>
      </c>
      <c r="L359" s="342"/>
      <c r="M359" s="342"/>
      <c r="N359" s="350">
        <f t="shared" si="83"/>
        <v>0</v>
      </c>
      <c r="O359" s="350"/>
      <c r="P359" s="350"/>
      <c r="Q359" s="350"/>
      <c r="V359" s="147"/>
    </row>
    <row r="360" spans="3:22" s="149" customFormat="1" ht="30" customHeight="1">
      <c r="C360" s="158">
        <v>239</v>
      </c>
      <c r="D360" s="158" t="s">
        <v>118</v>
      </c>
      <c r="E360" s="159"/>
      <c r="F360" s="349" t="s">
        <v>6925</v>
      </c>
      <c r="G360" s="349"/>
      <c r="H360" s="349"/>
      <c r="I360" s="349"/>
      <c r="J360" s="160" t="s">
        <v>142</v>
      </c>
      <c r="K360" s="161">
        <v>20</v>
      </c>
      <c r="L360" s="342"/>
      <c r="M360" s="342"/>
      <c r="N360" s="350">
        <f aca="true" t="shared" si="86" ref="N360">ROUND(L360*K360,2)</f>
        <v>0</v>
      </c>
      <c r="O360" s="350"/>
      <c r="P360" s="350"/>
      <c r="Q360" s="350"/>
      <c r="V360" s="147"/>
    </row>
    <row r="361" spans="3:22" s="149" customFormat="1" ht="30" customHeight="1">
      <c r="C361" s="158">
        <v>240</v>
      </c>
      <c r="D361" s="158" t="s">
        <v>118</v>
      </c>
      <c r="E361" s="159"/>
      <c r="F361" s="349" t="s">
        <v>6930</v>
      </c>
      <c r="G361" s="349"/>
      <c r="H361" s="349"/>
      <c r="I361" s="349"/>
      <c r="J361" s="160" t="s">
        <v>142</v>
      </c>
      <c r="K361" s="161">
        <v>20</v>
      </c>
      <c r="L361" s="342"/>
      <c r="M361" s="342"/>
      <c r="N361" s="350">
        <f aca="true" t="shared" si="87" ref="N361:N362">ROUND(L361*K361,2)</f>
        <v>0</v>
      </c>
      <c r="O361" s="350"/>
      <c r="P361" s="350"/>
      <c r="Q361" s="350"/>
      <c r="V361" s="147"/>
    </row>
    <row r="362" spans="2:65" s="1" customFormat="1" ht="16.5" customHeight="1">
      <c r="B362" s="170"/>
      <c r="C362" s="158">
        <v>241</v>
      </c>
      <c r="D362" s="158" t="s">
        <v>118</v>
      </c>
      <c r="E362" s="159" t="s">
        <v>135</v>
      </c>
      <c r="F362" s="349" t="s">
        <v>6931</v>
      </c>
      <c r="G362" s="349"/>
      <c r="H362" s="349"/>
      <c r="I362" s="349"/>
      <c r="J362" s="160" t="s">
        <v>6932</v>
      </c>
      <c r="K362" s="161">
        <v>100</v>
      </c>
      <c r="L362" s="342"/>
      <c r="M362" s="342"/>
      <c r="N362" s="350">
        <f t="shared" si="87"/>
        <v>0</v>
      </c>
      <c r="O362" s="350"/>
      <c r="P362" s="350"/>
      <c r="Q362" s="350"/>
      <c r="R362" s="150"/>
      <c r="T362" s="135" t="s">
        <v>5</v>
      </c>
      <c r="U362" s="139" t="s">
        <v>36</v>
      </c>
      <c r="V362" s="147"/>
      <c r="W362" s="140">
        <f aca="true" t="shared" si="88" ref="W362">V362*K362</f>
        <v>0</v>
      </c>
      <c r="X362" s="140">
        <v>0</v>
      </c>
      <c r="Y362" s="140">
        <f aca="true" t="shared" si="89" ref="Y362">X362*K362</f>
        <v>0</v>
      </c>
      <c r="Z362" s="140">
        <v>0</v>
      </c>
      <c r="AA362" s="141">
        <f aca="true" t="shared" si="90" ref="AA362">Z362*K362</f>
        <v>0</v>
      </c>
      <c r="AR362" s="18" t="s">
        <v>119</v>
      </c>
      <c r="AT362" s="18" t="s">
        <v>118</v>
      </c>
      <c r="AU362" s="18" t="s">
        <v>93</v>
      </c>
      <c r="AY362" s="18" t="s">
        <v>117</v>
      </c>
      <c r="BE362" s="138">
        <f aca="true" t="shared" si="91" ref="BE362">IF(U362="základní",N362,0)</f>
        <v>0</v>
      </c>
      <c r="BF362" s="138">
        <f aca="true" t="shared" si="92" ref="BF362">IF(U362="snížená",N362,0)</f>
        <v>0</v>
      </c>
      <c r="BG362" s="138">
        <f aca="true" t="shared" si="93" ref="BG362">IF(U362="zákl. přenesená",N362,0)</f>
        <v>0</v>
      </c>
      <c r="BH362" s="138">
        <f aca="true" t="shared" si="94" ref="BH362">IF(U362="sníž. přenesená",N362,0)</f>
        <v>0</v>
      </c>
      <c r="BI362" s="138">
        <f aca="true" t="shared" si="95" ref="BI362">IF(U362="nulová",N362,0)</f>
        <v>0</v>
      </c>
      <c r="BJ362" s="18" t="s">
        <v>16</v>
      </c>
      <c r="BK362" s="138">
        <f aca="true" t="shared" si="96" ref="BK362">ROUND(L362*K362,2)</f>
        <v>0</v>
      </c>
      <c r="BL362" s="18" t="s">
        <v>119</v>
      </c>
      <c r="BM362" s="18" t="s">
        <v>136</v>
      </c>
    </row>
    <row r="363" ht="13.5">
      <c r="V363" s="147"/>
    </row>
  </sheetData>
  <sheetProtection password="DE9D" sheet="1" objects="1" scenarios="1"/>
  <mergeCells count="790">
    <mergeCell ref="F362:I362"/>
    <mergeCell ref="L362:M362"/>
    <mergeCell ref="N362:Q362"/>
    <mergeCell ref="H1:K1"/>
    <mergeCell ref="S2:AC2"/>
    <mergeCell ref="F348:I348"/>
    <mergeCell ref="L348:M348"/>
    <mergeCell ref="N348:Q348"/>
    <mergeCell ref="F352:I352"/>
    <mergeCell ref="L352:M352"/>
    <mergeCell ref="N352:Q352"/>
    <mergeCell ref="N114:Q114"/>
    <mergeCell ref="N115:Q115"/>
    <mergeCell ref="N116:Q116"/>
    <mergeCell ref="N131:Q131"/>
    <mergeCell ref="N164:Q164"/>
    <mergeCell ref="N165:Q165"/>
    <mergeCell ref="F337:I337"/>
    <mergeCell ref="L337:M337"/>
    <mergeCell ref="N337:Q337"/>
    <mergeCell ref="F338:I338"/>
    <mergeCell ref="L338:M338"/>
    <mergeCell ref="N338:Q338"/>
    <mergeCell ref="F339:I339"/>
    <mergeCell ref="L339:M339"/>
    <mergeCell ref="N339:Q339"/>
    <mergeCell ref="F334:I334"/>
    <mergeCell ref="L334:M334"/>
    <mergeCell ref="N334:Q334"/>
    <mergeCell ref="F335:I335"/>
    <mergeCell ref="L335:M335"/>
    <mergeCell ref="N335:Q335"/>
    <mergeCell ref="F336:I336"/>
    <mergeCell ref="L336:M336"/>
    <mergeCell ref="N336:Q336"/>
    <mergeCell ref="F331:I331"/>
    <mergeCell ref="L331:M331"/>
    <mergeCell ref="N331:Q331"/>
    <mergeCell ref="F332:I332"/>
    <mergeCell ref="L332:M332"/>
    <mergeCell ref="N332:Q332"/>
    <mergeCell ref="F333:I333"/>
    <mergeCell ref="L333:M333"/>
    <mergeCell ref="N333:Q333"/>
    <mergeCell ref="F328:I328"/>
    <mergeCell ref="L328:M328"/>
    <mergeCell ref="N328:Q328"/>
    <mergeCell ref="F329:I329"/>
    <mergeCell ref="L329:M329"/>
    <mergeCell ref="N329:Q329"/>
    <mergeCell ref="F330:I330"/>
    <mergeCell ref="L330:M330"/>
    <mergeCell ref="N330:Q330"/>
    <mergeCell ref="F325:I325"/>
    <mergeCell ref="L325:M325"/>
    <mergeCell ref="N325:Q325"/>
    <mergeCell ref="F326:I326"/>
    <mergeCell ref="L326:M326"/>
    <mergeCell ref="N326:Q326"/>
    <mergeCell ref="F327:I327"/>
    <mergeCell ref="L327:M327"/>
    <mergeCell ref="N327:Q327"/>
    <mergeCell ref="F322:I322"/>
    <mergeCell ref="L322:M322"/>
    <mergeCell ref="N322:Q322"/>
    <mergeCell ref="F323:I323"/>
    <mergeCell ref="L323:M323"/>
    <mergeCell ref="N323:Q323"/>
    <mergeCell ref="F324:I324"/>
    <mergeCell ref="L324:M324"/>
    <mergeCell ref="N324:Q324"/>
    <mergeCell ref="F319:I319"/>
    <mergeCell ref="L319:M319"/>
    <mergeCell ref="N319:Q319"/>
    <mergeCell ref="F320:I320"/>
    <mergeCell ref="L320:M320"/>
    <mergeCell ref="N320:Q320"/>
    <mergeCell ref="F321:I321"/>
    <mergeCell ref="L321:M321"/>
    <mergeCell ref="N321:Q321"/>
    <mergeCell ref="F316:I316"/>
    <mergeCell ref="L316:M316"/>
    <mergeCell ref="N316:Q316"/>
    <mergeCell ref="F317:I317"/>
    <mergeCell ref="L317:M317"/>
    <mergeCell ref="N317:Q317"/>
    <mergeCell ref="F318:I318"/>
    <mergeCell ref="L318:M318"/>
    <mergeCell ref="N318:Q318"/>
    <mergeCell ref="F313:I313"/>
    <mergeCell ref="L313:M313"/>
    <mergeCell ref="N313:Q313"/>
    <mergeCell ref="F314:I314"/>
    <mergeCell ref="L314:M314"/>
    <mergeCell ref="N314:Q314"/>
    <mergeCell ref="F315:I315"/>
    <mergeCell ref="L315:M315"/>
    <mergeCell ref="N315:Q315"/>
    <mergeCell ref="F310:I310"/>
    <mergeCell ref="L310:M310"/>
    <mergeCell ref="N310:Q310"/>
    <mergeCell ref="F311:I311"/>
    <mergeCell ref="L311:M311"/>
    <mergeCell ref="N311:Q311"/>
    <mergeCell ref="F312:I312"/>
    <mergeCell ref="L312:M312"/>
    <mergeCell ref="N312:Q312"/>
    <mergeCell ref="F307:I307"/>
    <mergeCell ref="L307:M307"/>
    <mergeCell ref="N307:Q307"/>
    <mergeCell ref="F308:I308"/>
    <mergeCell ref="L308:M308"/>
    <mergeCell ref="N308:Q308"/>
    <mergeCell ref="F309:I309"/>
    <mergeCell ref="L309:M309"/>
    <mergeCell ref="N309:Q309"/>
    <mergeCell ref="F304:I304"/>
    <mergeCell ref="L304:M304"/>
    <mergeCell ref="N304:Q304"/>
    <mergeCell ref="F305:I305"/>
    <mergeCell ref="L305:M305"/>
    <mergeCell ref="N305:Q305"/>
    <mergeCell ref="F306:I306"/>
    <mergeCell ref="L306:M306"/>
    <mergeCell ref="N306:Q306"/>
    <mergeCell ref="F301:I301"/>
    <mergeCell ref="L301:M301"/>
    <mergeCell ref="N301:Q301"/>
    <mergeCell ref="F302:I302"/>
    <mergeCell ref="L302:M302"/>
    <mergeCell ref="N302:Q302"/>
    <mergeCell ref="F303:I303"/>
    <mergeCell ref="L303:M303"/>
    <mergeCell ref="N303:Q303"/>
    <mergeCell ref="F298:I298"/>
    <mergeCell ref="L298:M298"/>
    <mergeCell ref="N298:Q298"/>
    <mergeCell ref="F299:I299"/>
    <mergeCell ref="L299:M299"/>
    <mergeCell ref="N299:Q299"/>
    <mergeCell ref="F300:I300"/>
    <mergeCell ref="L300:M300"/>
    <mergeCell ref="N300:Q300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89:I289"/>
    <mergeCell ref="L289:M289"/>
    <mergeCell ref="N289:Q289"/>
    <mergeCell ref="F290:I290"/>
    <mergeCell ref="L290:M290"/>
    <mergeCell ref="N290:Q290"/>
    <mergeCell ref="F291:I291"/>
    <mergeCell ref="L291:M291"/>
    <mergeCell ref="N291:Q291"/>
    <mergeCell ref="F286:I286"/>
    <mergeCell ref="L286:M286"/>
    <mergeCell ref="N286:Q286"/>
    <mergeCell ref="F287:I287"/>
    <mergeCell ref="L287:M287"/>
    <mergeCell ref="N287:Q287"/>
    <mergeCell ref="F288:I288"/>
    <mergeCell ref="L288:M288"/>
    <mergeCell ref="N288:Q288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0:I130"/>
    <mergeCell ref="L130:M130"/>
    <mergeCell ref="N130:Q130"/>
    <mergeCell ref="F132:I132"/>
    <mergeCell ref="L132:M132"/>
    <mergeCell ref="N132:Q132"/>
    <mergeCell ref="F133:I133"/>
    <mergeCell ref="L133:M133"/>
    <mergeCell ref="N133:Q133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06:P106"/>
    <mergeCell ref="M108:P108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F357:I357"/>
    <mergeCell ref="L357:M357"/>
    <mergeCell ref="N357:Q357"/>
    <mergeCell ref="F358:I358"/>
    <mergeCell ref="L358:M358"/>
    <mergeCell ref="N358:Q358"/>
    <mergeCell ref="F349:I349"/>
    <mergeCell ref="L349:M349"/>
    <mergeCell ref="N349:Q349"/>
    <mergeCell ref="F350:I350"/>
    <mergeCell ref="L350:M350"/>
    <mergeCell ref="N350:Q350"/>
    <mergeCell ref="F351:I351"/>
    <mergeCell ref="L351:M351"/>
    <mergeCell ref="N351:Q351"/>
    <mergeCell ref="F340:I340"/>
    <mergeCell ref="L340:M340"/>
    <mergeCell ref="N340:Q340"/>
    <mergeCell ref="F341:I341"/>
    <mergeCell ref="L341:M341"/>
    <mergeCell ref="N341:Q341"/>
    <mergeCell ref="F342:I342"/>
    <mergeCell ref="L342:M342"/>
    <mergeCell ref="N342:Q342"/>
    <mergeCell ref="F343:I343"/>
    <mergeCell ref="L343:M343"/>
    <mergeCell ref="N343:Q343"/>
    <mergeCell ref="F344:I344"/>
    <mergeCell ref="L344:M344"/>
    <mergeCell ref="N344:Q344"/>
    <mergeCell ref="F346:I346"/>
    <mergeCell ref="L346:M346"/>
    <mergeCell ref="N346:Q346"/>
    <mergeCell ref="F345:I345"/>
    <mergeCell ref="L345:M345"/>
    <mergeCell ref="N345:Q345"/>
    <mergeCell ref="F360:I360"/>
    <mergeCell ref="L360:M360"/>
    <mergeCell ref="N360:Q360"/>
    <mergeCell ref="F361:I361"/>
    <mergeCell ref="L361:M361"/>
    <mergeCell ref="N361:Q361"/>
    <mergeCell ref="F347:I347"/>
    <mergeCell ref="L347:M347"/>
    <mergeCell ref="N347:Q347"/>
    <mergeCell ref="F353:I353"/>
    <mergeCell ref="L353:M353"/>
    <mergeCell ref="N353:Q353"/>
    <mergeCell ref="F354:I354"/>
    <mergeCell ref="L354:M354"/>
    <mergeCell ref="N354:Q354"/>
    <mergeCell ref="F359:I359"/>
    <mergeCell ref="L359:M359"/>
    <mergeCell ref="N359:Q359"/>
    <mergeCell ref="F355:I355"/>
    <mergeCell ref="L355:M355"/>
    <mergeCell ref="N355:Q355"/>
    <mergeCell ref="F356:I356"/>
    <mergeCell ref="L356:M356"/>
    <mergeCell ref="N356:Q356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Pc-Petra\Petra</dc:creator>
  <cp:keywords/>
  <dc:description/>
  <cp:lastModifiedBy>ricm00</cp:lastModifiedBy>
  <cp:lastPrinted>2017-11-28T10:48:03Z</cp:lastPrinted>
  <dcterms:created xsi:type="dcterms:W3CDTF">2017-11-07T08:36:24Z</dcterms:created>
  <dcterms:modified xsi:type="dcterms:W3CDTF">2017-12-05T13:08:34Z</dcterms:modified>
  <cp:category/>
  <cp:version/>
  <cp:contentType/>
  <cp:contentStatus/>
</cp:coreProperties>
</file>