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30" windowHeight="3855" activeTab="0"/>
  </bookViews>
  <sheets>
    <sheet name="Rekapitulace stavby" sheetId="1" r:id="rId1"/>
    <sheet name="00 - Vedlejší rozpočtové ..." sheetId="2" r:id="rId2"/>
    <sheet name="01 - Demolice" sheetId="3" r:id="rId3"/>
    <sheet name="02 - Zajištění výkopové jámy" sheetId="4" r:id="rId4"/>
    <sheet name="Pokyny pro vyplnění" sheetId="5" r:id="rId5"/>
  </sheets>
  <definedNames>
    <definedName name="_xlnm._FilterDatabase" localSheetId="1" hidden="1">'00 - Vedlejší rozpočtové ...'!$C$77:$K$82</definedName>
    <definedName name="_xlnm._FilterDatabase" localSheetId="2" hidden="1">'01 - Demolice'!$C$79:$K$108</definedName>
    <definedName name="_xlnm._FilterDatabase" localSheetId="3" hidden="1">'02 - Zajištění výkopové jámy'!$C$85:$K$245</definedName>
    <definedName name="_xlnm.Print_Area" localSheetId="1">'00 - Vedlejší rozpočtové ...'!$C$4:$J$36,'00 - Vedlejší rozpočtové ...'!$C$42:$J$59,'00 - Vedlejší rozpočtové ...'!$C$65:$K$82</definedName>
    <definedName name="_xlnm.Print_Area" localSheetId="2">'01 - Demolice'!$C$4:$J$36,'01 - Demolice'!$C$42:$J$61,'01 - Demolice'!$C$67:$K$108</definedName>
    <definedName name="_xlnm.Print_Area" localSheetId="3">'02 - Zajištění výkopové jámy'!$C$4:$J$36,'02 - Zajištění výkopové jámy'!$C$42:$J$67,'02 - Zajištění výkopové jámy'!$C$73:$K$245</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'00 - Vedlejší rozpočtové ...'!$77:$77</definedName>
    <definedName name="_xlnm.Print_Titles" localSheetId="2">'01 - Demolice'!$79:$79</definedName>
    <definedName name="_xlnm.Print_Titles" localSheetId="3">'02 - Zajištění výkopové jámy'!$85:$85</definedName>
  </definedNames>
  <calcPr calcId="152511"/>
</workbook>
</file>

<file path=xl/sharedStrings.xml><?xml version="1.0" encoding="utf-8"?>
<sst xmlns="http://schemas.openxmlformats.org/spreadsheetml/2006/main" count="2723" uniqueCount="605">
  <si>
    <t>Export VZ</t>
  </si>
  <si>
    <t>List obsahuje:</t>
  </si>
  <si>
    <t>1) Rekapitulace stavby</t>
  </si>
  <si>
    <t>2) Rekapitulace objektů stavby a soupisů prací</t>
  </si>
  <si>
    <t>3.0</t>
  </si>
  <si>
    <t>ZAMOK</t>
  </si>
  <si>
    <t>False</t>
  </si>
  <si>
    <t>{b6f5f57a-0f68-4e41-8d85-f9ff471b7725}</t>
  </si>
  <si>
    <t>0,01</t>
  </si>
  <si>
    <t>21</t>
  </si>
  <si>
    <t>15</t>
  </si>
  <si>
    <t>REKAPITULACE STAVBY</t>
  </si>
  <si>
    <t>v ---  níže se nacházejí doplnkové a pomocné údaje k sestavám  --- v</t>
  </si>
  <si>
    <t>Návod na vyplnění</t>
  </si>
  <si>
    <t>0,001</t>
  </si>
  <si>
    <t>Kód:</t>
  </si>
  <si>
    <t>201772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</si>
  <si>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</si>
  <si>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</si>
  <si>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Demolice stávajícího objektu dílen a zajištění výkopové jámy</t>
  </si>
  <si>
    <t>KSO:</t>
  </si>
  <si>
    <t>801 39 31</t>
  </si>
  <si>
    <t>CC-CZ:</t>
  </si>
  <si>
    <t>12631</t>
  </si>
  <si>
    <t>Místo:</t>
  </si>
  <si>
    <t>VŠE, č. parc. 16/3; Žižkov, Praha</t>
  </si>
  <si>
    <t>Datum:</t>
  </si>
  <si>
    <t>7. 9. 2017</t>
  </si>
  <si>
    <t>CZ-CPV:</t>
  </si>
  <si>
    <t>45000000-7</t>
  </si>
  <si>
    <t>CZ-CPA:</t>
  </si>
  <si>
    <t>41.00.28</t>
  </si>
  <si>
    <t>Zadavatel:</t>
  </si>
  <si>
    <t>IČ:</t>
  </si>
  <si>
    <t/>
  </si>
  <si>
    <t>VŠE, W. Churchilla 1938/4, Praha 3</t>
  </si>
  <si>
    <t>DIČ:</t>
  </si>
  <si>
    <t>Uchazeč:</t>
  </si>
  <si>
    <t>Vyplň údaj</t>
  </si>
  <si>
    <t>Projektant:</t>
  </si>
  <si>
    <t>ing. Karel Mikeš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</si>
  <si>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</si>
  <si>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</si>
  <si>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</si>
  <si>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</si>
  <si>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</si>
  <si>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</si>
  <si>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</si>
  <si>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</si>
  <si>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</si>
  <si>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</si>
  <si>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</si>
  <si>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</si>
  <si>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</si>
  <si>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</si>
  <si>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</si>
  <si>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</si>
  <si>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</si>
  <si>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</si>
  <si>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</si>
  <si>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</si>
  <si>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</si>
  <si>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</si>
  <si>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</si>
  <si>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</si>
  <si>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</si>
  <si>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</si>
  <si>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</si>
  <si>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</si>
  <si>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</si>
  <si>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</si>
  <si>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</si>
  <si>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</si>
  <si>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</si>
  <si>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</si>
  <si>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</si>
  <si>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</si>
  <si>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</si>
  <si>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</si>
  <si>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</si>
  <si>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</si>
  <si>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</si>
  <si>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</si>
  <si>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</si>
  <si>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rozpočtové náklady</t>
  </si>
  <si>
    <t>STA</t>
  </si>
  <si>
    <t>1</t>
  </si>
  <si>
    <t>{284f6807-5105-40d6-b857-1aee48e94259}</t>
  </si>
  <si>
    <t>2</t>
  </si>
  <si>
    <t>01</t>
  </si>
  <si>
    <t>Demolice</t>
  </si>
  <si>
    <t>{63ff94dc-b3ef-4846-b276-6873d6892804}</t>
  </si>
  <si>
    <t>02</t>
  </si>
  <si>
    <t>Zajištění výkopové jámy</t>
  </si>
  <si>
    <t>{d8f36d3b-8398-472d-bd44-55ca90d71401}</t>
  </si>
  <si>
    <t>1) Krycí list soupisu</t>
  </si>
  <si>
    <t>2) Rekapitulace</t>
  </si>
  <si>
    <t>3) Soupis prací</t>
  </si>
  <si>
    <t>Zpět na list:</t>
  </si>
  <si>
    <t>Rekapitulace stavby</t>
  </si>
  <si>
    <t>KRYCÍ LIST SOUPISU</t>
  </si>
  <si>
    <t>Objekt:</t>
  </si>
  <si>
    <t>00 - Vedlejší rozpočtové náklady</t>
  </si>
  <si>
    <t>REKAPITULACE ČLENĚNÍ SOUPISU PRACÍ</t>
  </si>
  <si>
    <t>Kód dílu - Popis</t>
  </si>
  <si>
    <t>Cena celkem [CZK]</t>
  </si>
  <si>
    <t>Náklady soupisu celkem</t>
  </si>
  <si>
    <t>-1</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</si>
  <si>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</si>
  <si>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</si>
  <si>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</si>
  <si>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</si>
  <si>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</si>
  <si>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</si>
  <si>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</si>
  <si>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</si>
  <si>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</si>
  <si>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</si>
  <si>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</si>
  <si>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</si>
  <si>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</si>
  <si>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</si>
  <si>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</si>
  <si>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</si>
  <si>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</si>
  <si>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</si>
  <si>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</si>
  <si>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VRN3</t>
  </si>
  <si>
    <t>Zařízení staveniště</t>
  </si>
  <si>
    <t>K</t>
  </si>
  <si>
    <t>030001000</t>
  </si>
  <si>
    <t>Základní rozdělení průvodních činností a nákladů zařízení staveniště</t>
  </si>
  <si>
    <t>Kč</t>
  </si>
  <si>
    <t>CS ÚRS 2017 01</t>
  </si>
  <si>
    <t>1024</t>
  </si>
  <si>
    <t>-781922462</t>
  </si>
  <si>
    <t>034203000</t>
  </si>
  <si>
    <t>Zařízení staveniště zabezpečení staveniště oplocení staveniště</t>
  </si>
  <si>
    <t>měsíc</t>
  </si>
  <si>
    <t>1848867106</t>
  </si>
  <si>
    <t>01 - Demolice</t>
  </si>
  <si>
    <t>HSV - Práce a dodávky HSV</t>
  </si>
  <si>
    <t xml:space="preserve">    9 - Ostatní konstrukce a práce, bourání</t>
  </si>
  <si>
    <t xml:space="preserve">      98 - Demolice a sanace</t>
  </si>
  <si>
    <t xml:space="preserve">    997 - Přesun sutě</t>
  </si>
  <si>
    <t>HSV</t>
  </si>
  <si>
    <t>Práce a dodávky HSV</t>
  </si>
  <si>
    <t>9</t>
  </si>
  <si>
    <t>Ostatní konstrukce a práce, bourání</t>
  </si>
  <si>
    <t>98</t>
  </si>
  <si>
    <t>Demolice a sanace</t>
  </si>
  <si>
    <t>981011714</t>
  </si>
  <si>
    <t>Demolice budov postupným rozebíráním z monolitického nebo montovaného železobetonového skeletu včetně výplňového zdiva, s podílem konstrukcí přes 20 do 25 %</t>
  </si>
  <si>
    <t>m3</t>
  </si>
  <si>
    <t>4</t>
  </si>
  <si>
    <t>3</t>
  </si>
  <si>
    <t>1854712670</t>
  </si>
  <si>
    <t>PSC</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</si>
  <si>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</si>
  <si>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VV</t>
  </si>
  <si>
    <t>((20,57*9,2*8,84)+(4,992*1,2)+(3,2*1,18))</t>
  </si>
  <si>
    <t>98199001R</t>
  </si>
  <si>
    <t>DMTŽ stroj. vybavení a rozvodů VZT, výtahu a kotelny vč. likvidace</t>
  </si>
  <si>
    <t>soubor</t>
  </si>
  <si>
    <t>1074026468</t>
  </si>
  <si>
    <t>98199002R</t>
  </si>
  <si>
    <t>Odpojení objektu od médií (voda, EI, plyn) vč. proj. s majiteli sítí</t>
  </si>
  <si>
    <t>2094156044</t>
  </si>
  <si>
    <t>997</t>
  </si>
  <si>
    <t>Přesun sutě</t>
  </si>
  <si>
    <t>997006006</t>
  </si>
  <si>
    <t>Drcení stavebního odpadu z demolic s dopravou na vzdálenost do 100 m a naložením do drtícího zařízení ze zdiva betonového</t>
  </si>
  <si>
    <t>t</t>
  </si>
  <si>
    <t>1577015467</t>
  </si>
  <si>
    <t xml:space="preserve">Poznámka k souboru cen:
1. V cenách jsou započteny i náklady na případné oddělení kovového odpadu (např. výztuže). </t>
  </si>
  <si>
    <t>997006512</t>
  </si>
  <si>
    <t>Vodorovná doprava suti na skládku s naložením na dopravní prostředek a složením přes 100 m do 1 km</t>
  </si>
  <si>
    <t>-1259924299</t>
  </si>
  <si>
    <t xml:space="preserve">Poznámka k souboru cen:
1. Pro volbu ceny je rozhodující dopravní vzdálenost těžiště skládky a půdorysné plochy objektu. </t>
  </si>
  <si>
    <t>6</t>
  </si>
  <si>
    <t>997006519</t>
  </si>
  <si>
    <t>Vodorovná doprava suti na skládku s naložením na dopravní prostředek a složením Příplatek k ceně za každý další i započatý 1 km</t>
  </si>
  <si>
    <t>1328214354</t>
  </si>
  <si>
    <t>908,649*8 'Přepočtené koeficientem množství</t>
  </si>
  <si>
    <t>7</t>
  </si>
  <si>
    <t>997013802</t>
  </si>
  <si>
    <t>Poplatek za uložení stavebního odpadu na skládce (skládkovné) železobetonového</t>
  </si>
  <si>
    <t>1136897534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</si>
  <si>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</si>
  <si>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908,649*0,65 'Přepočtené koeficientem množství</t>
  </si>
  <si>
    <t>8</t>
  </si>
  <si>
    <t>997013803</t>
  </si>
  <si>
    <t>Poplatek za uložení stavebního odpadu na skládce (skládkovné) z keramických materiálů</t>
  </si>
  <si>
    <t>1956837115</t>
  </si>
  <si>
    <t>908,649*0,15 'Přepočtené koeficientem množství</t>
  </si>
  <si>
    <t>997013811</t>
  </si>
  <si>
    <t>Poplatek za uložení stavebního odpadu na skládce (skládkovné) dřevěného</t>
  </si>
  <si>
    <t>-348267788</t>
  </si>
  <si>
    <t>908,649*0,05 'Přepočtené koeficientem množství</t>
  </si>
  <si>
    <t>10</t>
  </si>
  <si>
    <t>997013831</t>
  </si>
  <si>
    <t>Poplatek za uložení stavebního odpadu na skládce (skládkovné) směsného</t>
  </si>
  <si>
    <t>2119472037</t>
  </si>
  <si>
    <t>908,649*0,1 'Přepočtené koeficientem množství</t>
  </si>
  <si>
    <t>02 - Zajištění výkopové jámy</t>
  </si>
  <si>
    <t xml:space="preserve">    1 - Zemní práce</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</si>
  <si>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</si>
  <si>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</si>
  <si>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</si>
  <si>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</si>
  <si>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2 - Zakládání</t>
  </si>
  <si>
    <t xml:space="preserve">      21 - Zakládání - úprava podloží a základové spáry, zlepšování vlastností hornin</t>
  </si>
  <si>
    <t xml:space="preserve">      22 - Zakládání - vrty</t>
  </si>
  <si>
    <t xml:space="preserve">    998 - Přesun hmot</t>
  </si>
  <si>
    <t>Zemní práce</t>
  </si>
  <si>
    <t>13</t>
  </si>
  <si>
    <t>Zemní práce - hloubené vykopávky</t>
  </si>
  <si>
    <t>131201203</t>
  </si>
  <si>
    <t>Hloubení zapažených jam a zářezů s urovnáním dna do předepsaného profilu a spádu v hornině tř. 3 přes 1 000 do 5 000 m3</t>
  </si>
  <si>
    <t>1789717898</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</si>
  <si>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</si>
  <si>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((285,52+260,91)/2*(10,355+12,755)/2) "výkop jámy I. etapa</t>
  </si>
  <si>
    <t>-(135,39*9,23) "demolovaný objekt</t>
  </si>
  <si>
    <t>Součet</t>
  </si>
  <si>
    <t>1907,349*0,5 'Přepočtené koeficientem množství</t>
  </si>
  <si>
    <t>131201209</t>
  </si>
  <si>
    <t>Hloubení zapažených jam a zářezů s urovnáním dna do předepsaného profilu a spádu Příplatek k cenám za lepivost horniny tř. 3</t>
  </si>
  <si>
    <t>-1282357163</t>
  </si>
  <si>
    <t>953,675*0,5 'Přepočtené koeficientem množství</t>
  </si>
  <si>
    <t>131301203</t>
  </si>
  <si>
    <t>Hloubení zapažených jam a zářezů s urovnáním dna do předepsaného profilu a spádu v hornině tř. 4 přes 1 000 do 5 000 m3</t>
  </si>
  <si>
    <t>1742023114</t>
  </si>
  <si>
    <t>1907,349*0,3 'Přepočtené koeficientem množství</t>
  </si>
  <si>
    <t>131301209</t>
  </si>
  <si>
    <t>Hloubení zapažených jam a zářezů s urovnáním dna do předepsaného profilu a spádu Příplatek k cenám za lepivost horniny tř. 4</t>
  </si>
  <si>
    <t>-1231495707</t>
  </si>
  <si>
    <t>572,205*0,5 'Přepočtené koeficientem množství</t>
  </si>
  <si>
    <t>131401203</t>
  </si>
  <si>
    <t>Hloubení zapažených jam a zářezů s urovnáním dna do předepsaného profilu a spádu v hornině tř. 5 přes 1 000 do 5 000 m3</t>
  </si>
  <si>
    <t>1912706572</t>
  </si>
  <si>
    <t>1907,349*0,2 'Přepočtené koeficientem množství</t>
  </si>
  <si>
    <t>132301101</t>
  </si>
  <si>
    <t>Hloubení zapažených i nezapažených rýh šířky do 600 mm s urovnáním dna do předepsaného profilu a spádu v hornině tř. 4 do 100 m3</t>
  </si>
  <si>
    <t>1473908023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</si>
  <si>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</si>
  <si>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"drenáž pro odvodnění stavby</t>
  </si>
  <si>
    <t>(30*0,6*0,5)</t>
  </si>
  <si>
    <t>132301109</t>
  </si>
  <si>
    <t>Hloubení zapažených i nezapažených rýh šířky do 600 mm s urovnáním dna do předepsaného profilu a spádu v hornině tř. 4 Příplatek k cenám za lepivost horniny tř. 4</t>
  </si>
  <si>
    <t>1996333508</t>
  </si>
  <si>
    <t>9*0,5 'Přepočtené koeficientem množství</t>
  </si>
  <si>
    <t>133301101</t>
  </si>
  <si>
    <t>Hloubení zapažených i nezapažených šachet s případným nutným přemístěním výkopku ve výkopišti v hornině tř. 4 do 100 m3</t>
  </si>
  <si>
    <t>1401371623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</si>
  <si>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</si>
  <si>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"vsakovací a čerpací šachta</t>
  </si>
  <si>
    <t>(1,5*1,5*1)</t>
  </si>
  <si>
    <t>133301109</t>
  </si>
  <si>
    <t>Hloubení zapažených i nezapažených šachet s případným nutným přemístěním výkopku ve výkopišti v hornině tř. 4 Příplatek k cenám za lepivost horniny tř. 4</t>
  </si>
  <si>
    <t>252785040</t>
  </si>
  <si>
    <t>2,25*0,5 'Přepočtené koeficientem množství</t>
  </si>
  <si>
    <t>Zemní práce - zajištění výkopu, násypu a svahu</t>
  </si>
  <si>
    <t>151711121</t>
  </si>
  <si>
    <t>Osazení ocelových zápor pro pažení hloubených vykopávek do předem provedených vrtů se zabetonováním spodního konce, s příp. nutným obsypem zápory pískem délky od 0 do 14 m</t>
  </si>
  <si>
    <t>m</t>
  </si>
  <si>
    <t>1670625883</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</si>
  <si>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</si>
  <si>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"HEB 260</t>
  </si>
  <si>
    <t>(17,5*11+17,495+17,455+17,415+17,375+17,33+17,29*2)</t>
  </si>
  <si>
    <t>(17,12+16,925+16,73+16,355+15,58+14,69*2+13,76+13*2)</t>
  </si>
  <si>
    <t>(9,055*2+8,21*2+7,325*2+6,44*2+5,555*2+14,27+14,785*2)</t>
  </si>
  <si>
    <t>(14,405+15,005+15,605+16,075+16,21+16,34+16,465*2+16,6)</t>
  </si>
  <si>
    <t>(16,73+16,86+16,89*3+16,895*3+16,9)</t>
  </si>
  <si>
    <t>Mezisoučet HEB 260</t>
  </si>
  <si>
    <t>"UPN 260</t>
  </si>
  <si>
    <t>(17,5*4+13*7+16,9*2)</t>
  </si>
  <si>
    <t>Mezisoučet UPN 260</t>
  </si>
  <si>
    <t>11</t>
  </si>
  <si>
    <t>M</t>
  </si>
  <si>
    <t>130108320</t>
  </si>
  <si>
    <t>ocel profilová UPN, v jakosti 11 375, h=260 mm</t>
  </si>
  <si>
    <t>1885800117</t>
  </si>
  <si>
    <t>194,8*0,0379 'Přepočtené koeficientem množství</t>
  </si>
  <si>
    <t>12</t>
  </si>
  <si>
    <t>130109860</t>
  </si>
  <si>
    <t>ocel profilová HE-B, v jakosti 11 375, h=260 mm</t>
  </si>
  <si>
    <t>-529122066</t>
  </si>
  <si>
    <t>878,025*0,093 'Přepočtené koeficientem množství</t>
  </si>
  <si>
    <t>151712111</t>
  </si>
  <si>
    <t>Převázka ocelová pro ukotvení záporového pažení pro jakoukoliv délku převázky zdvojená</t>
  </si>
  <si>
    <t>-1612980489</t>
  </si>
  <si>
    <t xml:space="preserve">Poznámka k souboru cen:
1. V ceně nejsou započteny náklady na zápory ocelové, které se oceňují cenami souboru cen 151 71-11 Osazení ocelových zápor pro pažení hloubených vykopávek. </t>
  </si>
  <si>
    <t>(1,5*18) "UPN 220</t>
  </si>
  <si>
    <t>(1,5*26) "UPN 260</t>
  </si>
  <si>
    <t>14</t>
  </si>
  <si>
    <t>151721112</t>
  </si>
  <si>
    <t>Pažení do ocelových zápor bez ohledu na druh pažin, s odstraněním pažení, hloubky výkopu přes 4 do 10 m</t>
  </si>
  <si>
    <t>m2</t>
  </si>
  <si>
    <t>-549933975</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</si>
  <si>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</si>
  <si>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"pažení I. fáze</t>
  </si>
  <si>
    <t>285,52 "JZ stěna</t>
  </si>
  <si>
    <t>103,7 "JV stěna</t>
  </si>
  <si>
    <t>260,91 "SV stěna</t>
  </si>
  <si>
    <t>61,8 "SZ stěna</t>
  </si>
  <si>
    <t>153821113</t>
  </si>
  <si>
    <t>Osazení kotev kabelových z popouštěných pramenců nebo drátů pro nosnost přes 0,31 do 0,47 MN</t>
  </si>
  <si>
    <t>-515953744</t>
  </si>
  <si>
    <t xml:space="preserve">Poznámka k souboru cen:
1. Ceny kabelových kotev jsou určeny: a) pro délku kotvy do 250 m, b) i pro ztužující pramencová táhla v konstrukcích. 2. Ceny nelze použít pro oceňování předpínací výztuže desek a trámů objektů oboru 821. 3. V cenách jsou započteny i náklady na: a) vyčištění vrtu nebo otvoru pro táhlo, b) osazení hlavy kotvy, c) veškeré potřebné úpravy kotvy po napnutí, d) -1191 až -1193 provedení antikorozní ochrany kotev pro trvalé použití. 4. V cenách nejsou započteny náklady na: a) napnutí kabelových kotev, které se oceňuje cenami souboru cen 153 82-2 . Napnutí kabelových kotev, b) zainjektování kabelových kotev, které se oceňuje cenami souboru cen 28. 60-21 Injektování povrchové s dvojitým obturátorem mikropilot nebo kotev, c) zřízení vrtu; tyto vrty se oceňují cenami souboru cen 224 . . – Maloprofilové vrty, d) zřízení kanálků; tyto kanálky se oceňují samostatně. 5. Množství měrných jednotek se určuje v m délky kotvy. </t>
  </si>
  <si>
    <t>"I. etapa</t>
  </si>
  <si>
    <t>"1. úroveň kotev - 0,42 MN</t>
  </si>
  <si>
    <t>18*6</t>
  </si>
  <si>
    <t>16</t>
  </si>
  <si>
    <t>153spec-001</t>
  </si>
  <si>
    <t>Dočasná 3 pramencová kotva; únosnost 420 kN; kompletní provedení
- únosnost jednotlivého pramence 140 kN
- injektovaný kořen (délka dle statického výpočtu)</t>
  </si>
  <si>
    <t>ks</t>
  </si>
  <si>
    <t>1247682917</t>
  </si>
  <si>
    <t>17</t>
  </si>
  <si>
    <t>153822113</t>
  </si>
  <si>
    <t>Napnutí kabelových kotev při únosnosti kotvy přes 0,31 do 0,47 MN</t>
  </si>
  <si>
    <t>kus</t>
  </si>
  <si>
    <t>-596644883</t>
  </si>
  <si>
    <t xml:space="preserve">Poznámka k souboru cen:
1. Ceny jsou určeny pro kotvy a ztužující táhla délky do 250 m. 2. V cenách jsou započteny i náklady na dopínání kotev při poklesu předpětí během vlastního výrobního procesu. 3. V cenách nejsou započteny náklady na kontrolu předpětí po skončení výrobního procesu. </t>
  </si>
  <si>
    <t>18</t>
  </si>
  <si>
    <t>153821115</t>
  </si>
  <si>
    <t>Osazení kotev kabelových z popouštěných pramenců nebo drátů pro nosnost přes 0,62 do 0,93 MN</t>
  </si>
  <si>
    <t>76735572</t>
  </si>
  <si>
    <t>"2. úroveň kotev - 0,70 MN</t>
  </si>
  <si>
    <t>26*6</t>
  </si>
  <si>
    <t>19</t>
  </si>
  <si>
    <t>153spec-002</t>
  </si>
  <si>
    <t>Dočasná 5 pramencová kotva; únosnost 700 kN; kompletní provedení
- únosnost jednotlivého pramence 140 kN
- injektovaný kořen (délka dle statického výpočtu)</t>
  </si>
  <si>
    <t>62929452</t>
  </si>
  <si>
    <t>20</t>
  </si>
  <si>
    <t>153822115</t>
  </si>
  <si>
    <t>Napnutí kabelových kotev při únosnosti kotvy přes 0,62 do 0,93 MN</t>
  </si>
  <si>
    <t>-585072324</t>
  </si>
  <si>
    <t>26</t>
  </si>
  <si>
    <t>Zemní práce - přemístění výkopku</t>
  </si>
  <si>
    <t>161101102</t>
  </si>
  <si>
    <t>Svislé přemístění výkopku bez naložení do dopravní nádoby avšak s vyprázdněním dopravní nádoby na hromadu nebo do dopravního prostředku z horniny tř. 1 až 4, při hloubce výkopu přes 2,5 do 4 m</t>
  </si>
  <si>
    <t>-49342146</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</si>
  <si>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</si>
  <si>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"hloubení jámy</t>
  </si>
  <si>
    <t>1918,599*0,5 'Přepočtené koeficientem množství</t>
  </si>
  <si>
    <t>22</t>
  </si>
  <si>
    <t>161101105</t>
  </si>
  <si>
    <t>Svislé přemístění výkopku bez naložení do dopravní nádoby avšak s vyprázdněním dopravní nádoby na hromadu nebo do dopravního prostředku z horniny tř. 1 až 4, při hloubce výkopu přes 8 do 10 m</t>
  </si>
  <si>
    <t>-1954420006</t>
  </si>
  <si>
    <t>23</t>
  </si>
  <si>
    <t>162301101</t>
  </si>
  <si>
    <t>Vodorovné přemístění výkopku nebo sypaniny po suchu na obvyklém dopravním prostředku, bez naložení výkopku, avšak se složením bez rozhrnutí z horniny tř. 1 až 4 na vzdálenost přes 50 do 500 m</t>
  </si>
  <si>
    <t>-1431723753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</si>
  <si>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</si>
  <si>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24</t>
  </si>
  <si>
    <t>162701105</t>
  </si>
  <si>
    <t>Vodorovné přemístění výkopku nebo sypaniny po suchu na obvyklém dopravním prostředku, bez naložení výkopku, avšak se složením bez rozhrnutí z horniny tř. 1 až 4 na vzdálenost přes 9 000 do 10 000 m</t>
  </si>
  <si>
    <t>-556142853</t>
  </si>
  <si>
    <t>25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</si>
  <si>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</si>
  <si>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</si>
  <si>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-942351613</t>
  </si>
  <si>
    <t>1918,599*14 'Přepočtené koeficientem množství</t>
  </si>
  <si>
    <t>167101102</t>
  </si>
  <si>
    <t>Nakládání, skládání a překládání neulehlého výkopku nebo sypaniny nakládání, množství přes 100 m3, z hornin tř. 1 až 4</t>
  </si>
  <si>
    <t>-580993502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</si>
  <si>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</si>
  <si>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Zemní práce - konstrukce ze zemin</t>
  </si>
  <si>
    <t>27</t>
  </si>
  <si>
    <t>171201211</t>
  </si>
  <si>
    <t>Uložení sypaniny poplatek za uložení sypaniny na skládce (skládkovné)</t>
  </si>
  <si>
    <t>-1738249788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</si>
  <si>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</si>
  <si>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1918,599*1,8 'Přepočtené koeficientem množství</t>
  </si>
  <si>
    <t>Zakládání</t>
  </si>
  <si>
    <t>Zakládání - úprava podloží a základové spáry, zlepšování vlastností hornin</t>
  </si>
  <si>
    <t>28</t>
  </si>
  <si>
    <t>211531111</t>
  </si>
  <si>
    <t>Výplň kamenivem do rýh odvodňovacích žeber nebo trativodů bez zhutnění, s úpravou povrchu výplně kamenivem hrubým drceným frakce 16 až 63 mm</t>
  </si>
  <si>
    <t>-1596936306</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</si>
  <si>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</si>
  <si>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"drenáž pro odvod srážek</t>
  </si>
  <si>
    <t>29</t>
  </si>
  <si>
    <t>211971121</t>
  </si>
  <si>
    <t>Zřízení opláštění výplně z geotextilie odvodňovacích žeber nebo trativodů v rýze nebo zářezu se stěnami svislými nebo šikmými o sklonu přes 1:2 při rozvinuté šířce opláštění do 2,5 m</t>
  </si>
  <si>
    <t>-1960983406</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</si>
  <si>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</si>
  <si>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(35*0,5)</t>
  </si>
  <si>
    <t>30</t>
  </si>
  <si>
    <t>2615261100</t>
  </si>
  <si>
    <t>HYDROIZOLACE HYDROIZOLAČNÍ FÓLIE SEPARAČNÍ TEXTILIE FILTEK 300 g/m2 (role/100m2) tavený</t>
  </si>
  <si>
    <t>-533951609</t>
  </si>
  <si>
    <t>17,5*1,1 'Přepočtené koeficientem množství</t>
  </si>
  <si>
    <t>31</t>
  </si>
  <si>
    <t>21199001R</t>
  </si>
  <si>
    <t>Průraz a napojení na stáv. deštovou kanalizaci</t>
  </si>
  <si>
    <t>-680273497</t>
  </si>
  <si>
    <t>32</t>
  </si>
  <si>
    <t>212755216</t>
  </si>
  <si>
    <t>Trativody bez lože z drenážních trubek plastových flexibilních D 160 mm</t>
  </si>
  <si>
    <t>945212461</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</si>
  <si>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</si>
  <si>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Zakládání - vrty</t>
  </si>
  <si>
    <t>33</t>
  </si>
  <si>
    <t>226111213</t>
  </si>
  <si>
    <t>Velkoprofilové vrty náběrovým vrtáním svislé nezapažené průměru přes 400 do 450 mm, v hl přes 5 m v hornině tř. III</t>
  </si>
  <si>
    <t>279132004</t>
  </si>
  <si>
    <t>"vrty pro zápory HEB 260</t>
  </si>
  <si>
    <t>34</t>
  </si>
  <si>
    <t>224111114</t>
  </si>
  <si>
    <t>Maloprofilové vrty průběžným sacím vrtáním průměru do 56 mm do úklonu 45 st. v hl 0 až 25 m v hornině tř. III a IV</t>
  </si>
  <si>
    <t>276689573</t>
  </si>
  <si>
    <t>"kotvení převázek</t>
  </si>
  <si>
    <t>(18*6) "převázka UPN 220</t>
  </si>
  <si>
    <t>(26*6) "převázka UPN 220</t>
  </si>
  <si>
    <t>998</t>
  </si>
  <si>
    <t>Přesun hmot</t>
  </si>
  <si>
    <t>35</t>
  </si>
  <si>
    <t>998003111</t>
  </si>
  <si>
    <t>Přesun hmot pro piloty, kůly, jehly, zápory, štětové nebo tabulové stěny ocelové nebo dřevěné, zřizované z terénu</t>
  </si>
  <si>
    <t>413171587</t>
  </si>
  <si>
    <t xml:space="preserve">Poznámka k souboru cen:
1. Přesunu hmot lze použít bez omezení největší dopravní vzdálenosti. 2. Ceny přesunu hmot - 1011 jsou určeny i pro výplně z kameniva.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</si>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</sst>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8" fillId="0" borderId="0" xfId="0" applyFont="1" applyBorder="1" applyAlignment="1" applyProtection="1">
      <alignment vertical="center" wrapText="1"/>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9" fillId="0" borderId="0" xfId="0" applyFont="1" applyAlignment="1" applyProtection="1">
      <alignment horizontal="lef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7"/>
      <c r="AS2" s="397"/>
      <c r="AT2" s="397"/>
      <c r="AU2" s="397"/>
      <c r="AV2" s="397"/>
      <c r="AW2" s="397"/>
      <c r="AX2" s="397"/>
      <c r="AY2" s="397"/>
      <c r="AZ2" s="397"/>
      <c r="BA2" s="397"/>
      <c r="BB2" s="397"/>
      <c r="BC2" s="397"/>
      <c r="BD2" s="397"/>
      <c r="BE2" s="397"/>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2" t="s">
        <v>16</v>
      </c>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29"/>
      <c r="AQ5" s="31"/>
      <c r="BE5" s="360" t="s">
        <v>17</v>
      </c>
      <c r="BS5" s="24" t="s">
        <v>8</v>
      </c>
    </row>
    <row r="6" spans="2:71" ht="36.95" customHeight="1">
      <c r="B6" s="28"/>
      <c r="C6" s="29"/>
      <c r="D6" s="36" t="s">
        <v>18</v>
      </c>
      <c r="E6" s="29"/>
      <c r="F6" s="29"/>
      <c r="G6" s="29"/>
      <c r="H6" s="29"/>
      <c r="I6" s="29"/>
      <c r="J6" s="29"/>
      <c r="K6" s="364" t="s">
        <v>19</v>
      </c>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29"/>
      <c r="AQ6" s="31"/>
      <c r="BE6" s="361"/>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61"/>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61"/>
      <c r="BS8" s="24" t="s">
        <v>8</v>
      </c>
    </row>
    <row r="9" spans="2:71"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61"/>
      <c r="BS9" s="24" t="s">
        <v>8</v>
      </c>
    </row>
    <row r="10" spans="2:71"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61"/>
      <c r="BS10" s="24" t="s">
        <v>8</v>
      </c>
    </row>
    <row r="11" spans="2:71" ht="18.4"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34</v>
      </c>
      <c r="AO11" s="29"/>
      <c r="AP11" s="29"/>
      <c r="AQ11" s="31"/>
      <c r="BE11" s="361"/>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1"/>
      <c r="BS12" s="24" t="s">
        <v>8</v>
      </c>
    </row>
    <row r="13" spans="2:71" ht="14.45"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38</v>
      </c>
      <c r="AO13" s="29"/>
      <c r="AP13" s="29"/>
      <c r="AQ13" s="31"/>
      <c r="BE13" s="361"/>
      <c r="BS13" s="24" t="s">
        <v>8</v>
      </c>
    </row>
    <row r="14" spans="2:71" ht="13.5">
      <c r="B14" s="28"/>
      <c r="C14" s="29"/>
      <c r="D14" s="29"/>
      <c r="E14" s="365" t="s">
        <v>38</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7" t="s">
        <v>36</v>
      </c>
      <c r="AL14" s="29"/>
      <c r="AM14" s="29"/>
      <c r="AN14" s="40" t="s">
        <v>38</v>
      </c>
      <c r="AO14" s="29"/>
      <c r="AP14" s="29"/>
      <c r="AQ14" s="31"/>
      <c r="BE14" s="361"/>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1"/>
      <c r="BS15" s="24" t="s">
        <v>6</v>
      </c>
    </row>
    <row r="16" spans="2:71" ht="14.45"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34</v>
      </c>
      <c r="AO16" s="29"/>
      <c r="AP16" s="29"/>
      <c r="AQ16" s="31"/>
      <c r="BE16" s="361"/>
      <c r="BS16" s="24" t="s">
        <v>6</v>
      </c>
    </row>
    <row r="17" spans="2:71" ht="18.4"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34</v>
      </c>
      <c r="AO17" s="29"/>
      <c r="AP17" s="29"/>
      <c r="AQ17" s="31"/>
      <c r="BE17" s="361"/>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1"/>
      <c r="BS18" s="24" t="s">
        <v>8</v>
      </c>
    </row>
    <row r="19" spans="2:71" ht="14.45" customHeight="1">
      <c r="B19" s="28"/>
      <c r="C19" s="29"/>
      <c r="D19" s="37"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1"/>
      <c r="BS19" s="24" t="s">
        <v>8</v>
      </c>
    </row>
    <row r="20" spans="2:71" ht="48.75" customHeight="1">
      <c r="B20" s="28"/>
      <c r="C20" s="29"/>
      <c r="D20" s="29"/>
      <c r="E20" s="367" t="s">
        <v>43</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29"/>
      <c r="AP20" s="29"/>
      <c r="AQ20" s="31"/>
      <c r="BE20" s="361"/>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1"/>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61"/>
    </row>
    <row r="23" spans="2:57"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8">
        <f>ROUND(AG51,2)</f>
        <v>0</v>
      </c>
      <c r="AL23" s="369"/>
      <c r="AM23" s="369"/>
      <c r="AN23" s="369"/>
      <c r="AO23" s="369"/>
      <c r="AP23" s="43"/>
      <c r="AQ23" s="46"/>
      <c r="BE23" s="361"/>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61"/>
    </row>
    <row r="25" spans="2:57" s="1" customFormat="1" ht="13.5">
      <c r="B25" s="42"/>
      <c r="C25" s="43"/>
      <c r="D25" s="43"/>
      <c r="E25" s="43"/>
      <c r="F25" s="43"/>
      <c r="G25" s="43"/>
      <c r="H25" s="43"/>
      <c r="I25" s="43"/>
      <c r="J25" s="43"/>
      <c r="K25" s="43"/>
      <c r="L25" s="370" t="s">
        <v>45</v>
      </c>
      <c r="M25" s="370"/>
      <c r="N25" s="370"/>
      <c r="O25" s="370"/>
      <c r="P25" s="43"/>
      <c r="Q25" s="43"/>
      <c r="R25" s="43"/>
      <c r="S25" s="43"/>
      <c r="T25" s="43"/>
      <c r="U25" s="43"/>
      <c r="V25" s="43"/>
      <c r="W25" s="370" t="s">
        <v>46</v>
      </c>
      <c r="X25" s="370"/>
      <c r="Y25" s="370"/>
      <c r="Z25" s="370"/>
      <c r="AA25" s="370"/>
      <c r="AB25" s="370"/>
      <c r="AC25" s="370"/>
      <c r="AD25" s="370"/>
      <c r="AE25" s="370"/>
      <c r="AF25" s="43"/>
      <c r="AG25" s="43"/>
      <c r="AH25" s="43"/>
      <c r="AI25" s="43"/>
      <c r="AJ25" s="43"/>
      <c r="AK25" s="370" t="s">
        <v>47</v>
      </c>
      <c r="AL25" s="370"/>
      <c r="AM25" s="370"/>
      <c r="AN25" s="370"/>
      <c r="AO25" s="370"/>
      <c r="AP25" s="43"/>
      <c r="AQ25" s="46"/>
      <c r="BE25" s="361"/>
    </row>
    <row r="26" spans="2:57" s="2" customFormat="1" ht="14.45" customHeight="1">
      <c r="B26" s="48"/>
      <c r="C26" s="49"/>
      <c r="D26" s="50" t="s">
        <v>48</v>
      </c>
      <c r="E26" s="49"/>
      <c r="F26" s="50" t="s">
        <v>49</v>
      </c>
      <c r="G26" s="49"/>
      <c r="H26" s="49"/>
      <c r="I26" s="49"/>
      <c r="J26" s="49"/>
      <c r="K26" s="49"/>
      <c r="L26" s="371">
        <v>0.21</v>
      </c>
      <c r="M26" s="372"/>
      <c r="N26" s="372"/>
      <c r="O26" s="372"/>
      <c r="P26" s="49"/>
      <c r="Q26" s="49"/>
      <c r="R26" s="49"/>
      <c r="S26" s="49"/>
      <c r="T26" s="49"/>
      <c r="U26" s="49"/>
      <c r="V26" s="49"/>
      <c r="W26" s="373">
        <f>ROUND(AZ51,2)</f>
        <v>0</v>
      </c>
      <c r="X26" s="372"/>
      <c r="Y26" s="372"/>
      <c r="Z26" s="372"/>
      <c r="AA26" s="372"/>
      <c r="AB26" s="372"/>
      <c r="AC26" s="372"/>
      <c r="AD26" s="372"/>
      <c r="AE26" s="372"/>
      <c r="AF26" s="49"/>
      <c r="AG26" s="49"/>
      <c r="AH26" s="49"/>
      <c r="AI26" s="49"/>
      <c r="AJ26" s="49"/>
      <c r="AK26" s="373">
        <f>ROUND(AV51,2)</f>
        <v>0</v>
      </c>
      <c r="AL26" s="372"/>
      <c r="AM26" s="372"/>
      <c r="AN26" s="372"/>
      <c r="AO26" s="372"/>
      <c r="AP26" s="49"/>
      <c r="AQ26" s="51"/>
      <c r="BE26" s="361"/>
    </row>
    <row r="27" spans="2:57" s="2" customFormat="1" ht="14.45" customHeight="1">
      <c r="B27" s="48"/>
      <c r="C27" s="49"/>
      <c r="D27" s="49"/>
      <c r="E27" s="49"/>
      <c r="F27" s="50" t="s">
        <v>50</v>
      </c>
      <c r="G27" s="49"/>
      <c r="H27" s="49"/>
      <c r="I27" s="49"/>
      <c r="J27" s="49"/>
      <c r="K27" s="49"/>
      <c r="L27" s="371">
        <v>0.15</v>
      </c>
      <c r="M27" s="372"/>
      <c r="N27" s="372"/>
      <c r="O27" s="372"/>
      <c r="P27" s="49"/>
      <c r="Q27" s="49"/>
      <c r="R27" s="49"/>
      <c r="S27" s="49"/>
      <c r="T27" s="49"/>
      <c r="U27" s="49"/>
      <c r="V27" s="49"/>
      <c r="W27" s="373">
        <f>ROUND(BA51,2)</f>
        <v>0</v>
      </c>
      <c r="X27" s="372"/>
      <c r="Y27" s="372"/>
      <c r="Z27" s="372"/>
      <c r="AA27" s="372"/>
      <c r="AB27" s="372"/>
      <c r="AC27" s="372"/>
      <c r="AD27" s="372"/>
      <c r="AE27" s="372"/>
      <c r="AF27" s="49"/>
      <c r="AG27" s="49"/>
      <c r="AH27" s="49"/>
      <c r="AI27" s="49"/>
      <c r="AJ27" s="49"/>
      <c r="AK27" s="373">
        <f>ROUND(AW51,2)</f>
        <v>0</v>
      </c>
      <c r="AL27" s="372"/>
      <c r="AM27" s="372"/>
      <c r="AN27" s="372"/>
      <c r="AO27" s="372"/>
      <c r="AP27" s="49"/>
      <c r="AQ27" s="51"/>
      <c r="BE27" s="361"/>
    </row>
    <row r="28" spans="2:57" s="2" customFormat="1" ht="14.45" customHeight="1" hidden="1">
      <c r="B28" s="48"/>
      <c r="C28" s="49"/>
      <c r="D28" s="49"/>
      <c r="E28" s="49"/>
      <c r="F28" s="50" t="s">
        <v>51</v>
      </c>
      <c r="G28" s="49"/>
      <c r="H28" s="49"/>
      <c r="I28" s="49"/>
      <c r="J28" s="49"/>
      <c r="K28" s="49"/>
      <c r="L28" s="371">
        <v>0.21</v>
      </c>
      <c r="M28" s="372"/>
      <c r="N28" s="372"/>
      <c r="O28" s="372"/>
      <c r="P28" s="49"/>
      <c r="Q28" s="49"/>
      <c r="R28" s="49"/>
      <c r="S28" s="49"/>
      <c r="T28" s="49"/>
      <c r="U28" s="49"/>
      <c r="V28" s="49"/>
      <c r="W28" s="373">
        <f>ROUND(BB51,2)</f>
        <v>0</v>
      </c>
      <c r="X28" s="372"/>
      <c r="Y28" s="372"/>
      <c r="Z28" s="372"/>
      <c r="AA28" s="372"/>
      <c r="AB28" s="372"/>
      <c r="AC28" s="372"/>
      <c r="AD28" s="372"/>
      <c r="AE28" s="372"/>
      <c r="AF28" s="49"/>
      <c r="AG28" s="49"/>
      <c r="AH28" s="49"/>
      <c r="AI28" s="49"/>
      <c r="AJ28" s="49"/>
      <c r="AK28" s="373">
        <v>0</v>
      </c>
      <c r="AL28" s="372"/>
      <c r="AM28" s="372"/>
      <c r="AN28" s="372"/>
      <c r="AO28" s="372"/>
      <c r="AP28" s="49"/>
      <c r="AQ28" s="51"/>
      <c r="BE28" s="361"/>
    </row>
    <row r="29" spans="2:57" s="2" customFormat="1" ht="14.45" customHeight="1" hidden="1">
      <c r="B29" s="48"/>
      <c r="C29" s="49"/>
      <c r="D29" s="49"/>
      <c r="E29" s="49"/>
      <c r="F29" s="50" t="s">
        <v>52</v>
      </c>
      <c r="G29" s="49"/>
      <c r="H29" s="49"/>
      <c r="I29" s="49"/>
      <c r="J29" s="49"/>
      <c r="K29" s="49"/>
      <c r="L29" s="371">
        <v>0.15</v>
      </c>
      <c r="M29" s="372"/>
      <c r="N29" s="372"/>
      <c r="O29" s="372"/>
      <c r="P29" s="49"/>
      <c r="Q29" s="49"/>
      <c r="R29" s="49"/>
      <c r="S29" s="49"/>
      <c r="T29" s="49"/>
      <c r="U29" s="49"/>
      <c r="V29" s="49"/>
      <c r="W29" s="373">
        <f>ROUND(BC51,2)</f>
        <v>0</v>
      </c>
      <c r="X29" s="372"/>
      <c r="Y29" s="372"/>
      <c r="Z29" s="372"/>
      <c r="AA29" s="372"/>
      <c r="AB29" s="372"/>
      <c r="AC29" s="372"/>
      <c r="AD29" s="372"/>
      <c r="AE29" s="372"/>
      <c r="AF29" s="49"/>
      <c r="AG29" s="49"/>
      <c r="AH29" s="49"/>
      <c r="AI29" s="49"/>
      <c r="AJ29" s="49"/>
      <c r="AK29" s="373">
        <v>0</v>
      </c>
      <c r="AL29" s="372"/>
      <c r="AM29" s="372"/>
      <c r="AN29" s="372"/>
      <c r="AO29" s="372"/>
      <c r="AP29" s="49"/>
      <c r="AQ29" s="51"/>
      <c r="BE29" s="361"/>
    </row>
    <row r="30" spans="2:57" s="2" customFormat="1" ht="14.45" customHeight="1" hidden="1">
      <c r="B30" s="48"/>
      <c r="C30" s="49"/>
      <c r="D30" s="49"/>
      <c r="E30" s="49"/>
      <c r="F30" s="50" t="s">
        <v>53</v>
      </c>
      <c r="G30" s="49"/>
      <c r="H30" s="49"/>
      <c r="I30" s="49"/>
      <c r="J30" s="49"/>
      <c r="K30" s="49"/>
      <c r="L30" s="371">
        <v>0</v>
      </c>
      <c r="M30" s="372"/>
      <c r="N30" s="372"/>
      <c r="O30" s="372"/>
      <c r="P30" s="49"/>
      <c r="Q30" s="49"/>
      <c r="R30" s="49"/>
      <c r="S30" s="49"/>
      <c r="T30" s="49"/>
      <c r="U30" s="49"/>
      <c r="V30" s="49"/>
      <c r="W30" s="373">
        <f>ROUND(BD51,2)</f>
        <v>0</v>
      </c>
      <c r="X30" s="372"/>
      <c r="Y30" s="372"/>
      <c r="Z30" s="372"/>
      <c r="AA30" s="372"/>
      <c r="AB30" s="372"/>
      <c r="AC30" s="372"/>
      <c r="AD30" s="372"/>
      <c r="AE30" s="372"/>
      <c r="AF30" s="49"/>
      <c r="AG30" s="49"/>
      <c r="AH30" s="49"/>
      <c r="AI30" s="49"/>
      <c r="AJ30" s="49"/>
      <c r="AK30" s="373">
        <v>0</v>
      </c>
      <c r="AL30" s="372"/>
      <c r="AM30" s="372"/>
      <c r="AN30" s="372"/>
      <c r="AO30" s="372"/>
      <c r="AP30" s="49"/>
      <c r="AQ30" s="51"/>
      <c r="BE30" s="361"/>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61"/>
    </row>
    <row r="32" spans="2:57"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374" t="s">
        <v>56</v>
      </c>
      <c r="Y32" s="375"/>
      <c r="Z32" s="375"/>
      <c r="AA32" s="375"/>
      <c r="AB32" s="375"/>
      <c r="AC32" s="54"/>
      <c r="AD32" s="54"/>
      <c r="AE32" s="54"/>
      <c r="AF32" s="54"/>
      <c r="AG32" s="54"/>
      <c r="AH32" s="54"/>
      <c r="AI32" s="54"/>
      <c r="AJ32" s="54"/>
      <c r="AK32" s="376">
        <f>SUM(AK23:AK30)</f>
        <v>0</v>
      </c>
      <c r="AL32" s="375"/>
      <c r="AM32" s="375"/>
      <c r="AN32" s="375"/>
      <c r="AO32" s="377"/>
      <c r="AP32" s="52"/>
      <c r="AQ32" s="56"/>
      <c r="BE32" s="361"/>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201772</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8" t="str">
        <f>K6</f>
        <v>Demolice stávajícího objektu dílen a zajištění výkopové jámy</v>
      </c>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VŠE, č. parc. 16/3; Žižkov, Praha</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80" t="str">
        <f>IF(AN8="","",AN8)</f>
        <v>7. 9. 2017</v>
      </c>
      <c r="AN44" s="380"/>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VŠE, W. Churchilla 1938/4, Praha 3</v>
      </c>
      <c r="M46" s="64"/>
      <c r="N46" s="64"/>
      <c r="O46" s="64"/>
      <c r="P46" s="64"/>
      <c r="Q46" s="64"/>
      <c r="R46" s="64"/>
      <c r="S46" s="64"/>
      <c r="T46" s="64"/>
      <c r="U46" s="64"/>
      <c r="V46" s="64"/>
      <c r="W46" s="64"/>
      <c r="X46" s="64"/>
      <c r="Y46" s="64"/>
      <c r="Z46" s="64"/>
      <c r="AA46" s="64"/>
      <c r="AB46" s="64"/>
      <c r="AC46" s="64"/>
      <c r="AD46" s="64"/>
      <c r="AE46" s="64"/>
      <c r="AF46" s="64"/>
      <c r="AG46" s="64"/>
      <c r="AH46" s="64"/>
      <c r="AI46" s="66" t="s">
        <v>39</v>
      </c>
      <c r="AJ46" s="64"/>
      <c r="AK46" s="64"/>
      <c r="AL46" s="64"/>
      <c r="AM46" s="381" t="str">
        <f>IF(E17="","",E17)</f>
        <v>ing. Karel Mikeš</v>
      </c>
      <c r="AN46" s="381"/>
      <c r="AO46" s="381"/>
      <c r="AP46" s="381"/>
      <c r="AQ46" s="64"/>
      <c r="AR46" s="62"/>
      <c r="AS46" s="382" t="s">
        <v>58</v>
      </c>
      <c r="AT46" s="383"/>
      <c r="AU46" s="75"/>
      <c r="AV46" s="75"/>
      <c r="AW46" s="75"/>
      <c r="AX46" s="75"/>
      <c r="AY46" s="75"/>
      <c r="AZ46" s="75"/>
      <c r="BA46" s="75"/>
      <c r="BB46" s="75"/>
      <c r="BC46" s="75"/>
      <c r="BD46" s="76"/>
    </row>
    <row r="47" spans="2:56" s="1" customFormat="1" ht="13.5">
      <c r="B47" s="42"/>
      <c r="C47" s="66" t="s">
        <v>37</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84"/>
      <c r="AT47" s="385"/>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6"/>
      <c r="AT48" s="387"/>
      <c r="AU48" s="43"/>
      <c r="AV48" s="43"/>
      <c r="AW48" s="43"/>
      <c r="AX48" s="43"/>
      <c r="AY48" s="43"/>
      <c r="AZ48" s="43"/>
      <c r="BA48" s="43"/>
      <c r="BB48" s="43"/>
      <c r="BC48" s="43"/>
      <c r="BD48" s="79"/>
    </row>
    <row r="49" spans="2:56" s="1" customFormat="1" ht="29.25" customHeight="1">
      <c r="B49" s="42"/>
      <c r="C49" s="388" t="s">
        <v>59</v>
      </c>
      <c r="D49" s="389"/>
      <c r="E49" s="389"/>
      <c r="F49" s="389"/>
      <c r="G49" s="389"/>
      <c r="H49" s="80"/>
      <c r="I49" s="390" t="s">
        <v>60</v>
      </c>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91" t="s">
        <v>61</v>
      </c>
      <c r="AH49" s="389"/>
      <c r="AI49" s="389"/>
      <c r="AJ49" s="389"/>
      <c r="AK49" s="389"/>
      <c r="AL49" s="389"/>
      <c r="AM49" s="389"/>
      <c r="AN49" s="390" t="s">
        <v>62</v>
      </c>
      <c r="AO49" s="389"/>
      <c r="AP49" s="389"/>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95">
        <f>ROUND(SUM(AG52:AG54),2)</f>
        <v>0</v>
      </c>
      <c r="AH51" s="395"/>
      <c r="AI51" s="395"/>
      <c r="AJ51" s="395"/>
      <c r="AK51" s="395"/>
      <c r="AL51" s="395"/>
      <c r="AM51" s="395"/>
      <c r="AN51" s="396">
        <f>SUM(AG51,AT51)</f>
        <v>0</v>
      </c>
      <c r="AO51" s="396"/>
      <c r="AP51" s="396"/>
      <c r="AQ51" s="90" t="s">
        <v>34</v>
      </c>
      <c r="AR51" s="72"/>
      <c r="AS51" s="91">
        <f>ROUND(SUM(AS52:AS54),2)</f>
        <v>0</v>
      </c>
      <c r="AT51" s="92">
        <f>ROUND(SUM(AV51:AW51),2)</f>
        <v>0</v>
      </c>
      <c r="AU51" s="93">
        <f>ROUND(SUM(AU52:AU54),5)</f>
        <v>0</v>
      </c>
      <c r="AV51" s="92">
        <f>ROUND(AZ51*L26,2)</f>
        <v>0</v>
      </c>
      <c r="AW51" s="92">
        <f>ROUND(BA51*L27,2)</f>
        <v>0</v>
      </c>
      <c r="AX51" s="92">
        <f>ROUND(BB51*L26,2)</f>
        <v>0</v>
      </c>
      <c r="AY51" s="92">
        <f>ROUND(BC51*L27,2)</f>
        <v>0</v>
      </c>
      <c r="AZ51" s="92">
        <f>ROUND(SUM(AZ52:AZ54),2)</f>
        <v>0</v>
      </c>
      <c r="BA51" s="92">
        <f>ROUND(SUM(BA52:BA54),2)</f>
        <v>0</v>
      </c>
      <c r="BB51" s="92">
        <f>ROUND(SUM(BB52:BB54),2)</f>
        <v>0</v>
      </c>
      <c r="BC51" s="92">
        <f>ROUND(SUM(BC52:BC54),2)</f>
        <v>0</v>
      </c>
      <c r="BD51" s="94">
        <f>ROUND(SUM(BD52:BD54),2)</f>
        <v>0</v>
      </c>
      <c r="BS51" s="95" t="s">
        <v>77</v>
      </c>
      <c r="BT51" s="95" t="s">
        <v>78</v>
      </c>
      <c r="BU51" s="96" t="s">
        <v>79</v>
      </c>
      <c r="BV51" s="95" t="s">
        <v>80</v>
      </c>
      <c r="BW51" s="95" t="s">
        <v>7</v>
      </c>
      <c r="BX51" s="95" t="s">
        <v>81</v>
      </c>
      <c r="CL51" s="95" t="s">
        <v>21</v>
      </c>
    </row>
    <row r="52" spans="1:91" s="5" customFormat="1" ht="22.5" customHeight="1">
      <c r="A52" s="97" t="s">
        <v>82</v>
      </c>
      <c r="B52" s="98"/>
      <c r="C52" s="99"/>
      <c r="D52" s="394" t="s">
        <v>83</v>
      </c>
      <c r="E52" s="394"/>
      <c r="F52" s="394"/>
      <c r="G52" s="394"/>
      <c r="H52" s="394"/>
      <c r="I52" s="100"/>
      <c r="J52" s="394" t="s">
        <v>84</v>
      </c>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2">
        <f>'00 - Vedlejší rozpočtové ...'!J27</f>
        <v>0</v>
      </c>
      <c r="AH52" s="393"/>
      <c r="AI52" s="393"/>
      <c r="AJ52" s="393"/>
      <c r="AK52" s="393"/>
      <c r="AL52" s="393"/>
      <c r="AM52" s="393"/>
      <c r="AN52" s="392">
        <f>SUM(AG52,AT52)</f>
        <v>0</v>
      </c>
      <c r="AO52" s="393"/>
      <c r="AP52" s="393"/>
      <c r="AQ52" s="101" t="s">
        <v>85</v>
      </c>
      <c r="AR52" s="102"/>
      <c r="AS52" s="103">
        <v>0</v>
      </c>
      <c r="AT52" s="104">
        <f>ROUND(SUM(AV52:AW52),2)</f>
        <v>0</v>
      </c>
      <c r="AU52" s="105">
        <f>'00 - Vedlejší rozpočtové ...'!P78</f>
        <v>0</v>
      </c>
      <c r="AV52" s="104">
        <f>'00 - Vedlejší rozpočtové ...'!J30</f>
        <v>0</v>
      </c>
      <c r="AW52" s="104">
        <f>'00 - Vedlejší rozpočtové ...'!J31</f>
        <v>0</v>
      </c>
      <c r="AX52" s="104">
        <f>'00 - Vedlejší rozpočtové ...'!J32</f>
        <v>0</v>
      </c>
      <c r="AY52" s="104">
        <f>'00 - Vedlejší rozpočtové ...'!J33</f>
        <v>0</v>
      </c>
      <c r="AZ52" s="104">
        <f>'00 - Vedlejší rozpočtové ...'!F30</f>
        <v>0</v>
      </c>
      <c r="BA52" s="104">
        <f>'00 - Vedlejší rozpočtové ...'!F31</f>
        <v>0</v>
      </c>
      <c r="BB52" s="104">
        <f>'00 - Vedlejší rozpočtové ...'!F32</f>
        <v>0</v>
      </c>
      <c r="BC52" s="104">
        <f>'00 - Vedlejší rozpočtové ...'!F33</f>
        <v>0</v>
      </c>
      <c r="BD52" s="106">
        <f>'00 - Vedlejší rozpočtové ...'!F34</f>
        <v>0</v>
      </c>
      <c r="BT52" s="107" t="s">
        <v>86</v>
      </c>
      <c r="BV52" s="107" t="s">
        <v>80</v>
      </c>
      <c r="BW52" s="107" t="s">
        <v>87</v>
      </c>
      <c r="BX52" s="107" t="s">
        <v>7</v>
      </c>
      <c r="CL52" s="107" t="s">
        <v>34</v>
      </c>
      <c r="CM52" s="107" t="s">
        <v>88</v>
      </c>
    </row>
    <row r="53" spans="1:91" s="5" customFormat="1" ht="22.5" customHeight="1">
      <c r="A53" s="97" t="s">
        <v>82</v>
      </c>
      <c r="B53" s="98"/>
      <c r="C53" s="99"/>
      <c r="D53" s="394" t="s">
        <v>89</v>
      </c>
      <c r="E53" s="394"/>
      <c r="F53" s="394"/>
      <c r="G53" s="394"/>
      <c r="H53" s="394"/>
      <c r="I53" s="100"/>
      <c r="J53" s="394" t="s">
        <v>90</v>
      </c>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2">
        <f>'01 - Demolice'!J27</f>
        <v>0</v>
      </c>
      <c r="AH53" s="393"/>
      <c r="AI53" s="393"/>
      <c r="AJ53" s="393"/>
      <c r="AK53" s="393"/>
      <c r="AL53" s="393"/>
      <c r="AM53" s="393"/>
      <c r="AN53" s="392">
        <f>SUM(AG53,AT53)</f>
        <v>0</v>
      </c>
      <c r="AO53" s="393"/>
      <c r="AP53" s="393"/>
      <c r="AQ53" s="101" t="s">
        <v>85</v>
      </c>
      <c r="AR53" s="102"/>
      <c r="AS53" s="103">
        <v>0</v>
      </c>
      <c r="AT53" s="104">
        <f>ROUND(SUM(AV53:AW53),2)</f>
        <v>0</v>
      </c>
      <c r="AU53" s="105">
        <f>'01 - Demolice'!P80</f>
        <v>0</v>
      </c>
      <c r="AV53" s="104">
        <f>'01 - Demolice'!J30</f>
        <v>0</v>
      </c>
      <c r="AW53" s="104">
        <f>'01 - Demolice'!J31</f>
        <v>0</v>
      </c>
      <c r="AX53" s="104">
        <f>'01 - Demolice'!J32</f>
        <v>0</v>
      </c>
      <c r="AY53" s="104">
        <f>'01 - Demolice'!J33</f>
        <v>0</v>
      </c>
      <c r="AZ53" s="104">
        <f>'01 - Demolice'!F30</f>
        <v>0</v>
      </c>
      <c r="BA53" s="104">
        <f>'01 - Demolice'!F31</f>
        <v>0</v>
      </c>
      <c r="BB53" s="104">
        <f>'01 - Demolice'!F32</f>
        <v>0</v>
      </c>
      <c r="BC53" s="104">
        <f>'01 - Demolice'!F33</f>
        <v>0</v>
      </c>
      <c r="BD53" s="106">
        <f>'01 - Demolice'!F34</f>
        <v>0</v>
      </c>
      <c r="BT53" s="107" t="s">
        <v>86</v>
      </c>
      <c r="BV53" s="107" t="s">
        <v>80</v>
      </c>
      <c r="BW53" s="107" t="s">
        <v>91</v>
      </c>
      <c r="BX53" s="107" t="s">
        <v>7</v>
      </c>
      <c r="CL53" s="107" t="s">
        <v>34</v>
      </c>
      <c r="CM53" s="107" t="s">
        <v>88</v>
      </c>
    </row>
    <row r="54" spans="1:91" s="5" customFormat="1" ht="22.5" customHeight="1">
      <c r="A54" s="97" t="s">
        <v>82</v>
      </c>
      <c r="B54" s="98"/>
      <c r="C54" s="99"/>
      <c r="D54" s="394" t="s">
        <v>92</v>
      </c>
      <c r="E54" s="394"/>
      <c r="F54" s="394"/>
      <c r="G54" s="394"/>
      <c r="H54" s="394"/>
      <c r="I54" s="100"/>
      <c r="J54" s="394" t="s">
        <v>93</v>
      </c>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2">
        <f>'02 - Zajištění výkopové jámy'!J27</f>
        <v>0</v>
      </c>
      <c r="AH54" s="393"/>
      <c r="AI54" s="393"/>
      <c r="AJ54" s="393"/>
      <c r="AK54" s="393"/>
      <c r="AL54" s="393"/>
      <c r="AM54" s="393"/>
      <c r="AN54" s="392">
        <f>SUM(AG54,AT54)</f>
        <v>0</v>
      </c>
      <c r="AO54" s="393"/>
      <c r="AP54" s="393"/>
      <c r="AQ54" s="101" t="s">
        <v>85</v>
      </c>
      <c r="AR54" s="102"/>
      <c r="AS54" s="108">
        <v>0</v>
      </c>
      <c r="AT54" s="109">
        <f>ROUND(SUM(AV54:AW54),2)</f>
        <v>0</v>
      </c>
      <c r="AU54" s="110">
        <f>'02 - Zajištění výkopové jámy'!P86</f>
        <v>0</v>
      </c>
      <c r="AV54" s="109">
        <f>'02 - Zajištění výkopové jámy'!J30</f>
        <v>0</v>
      </c>
      <c r="AW54" s="109">
        <f>'02 - Zajištění výkopové jámy'!J31</f>
        <v>0</v>
      </c>
      <c r="AX54" s="109">
        <f>'02 - Zajištění výkopové jámy'!J32</f>
        <v>0</v>
      </c>
      <c r="AY54" s="109">
        <f>'02 - Zajištění výkopové jámy'!J33</f>
        <v>0</v>
      </c>
      <c r="AZ54" s="109">
        <f>'02 - Zajištění výkopové jámy'!F30</f>
        <v>0</v>
      </c>
      <c r="BA54" s="109">
        <f>'02 - Zajištění výkopové jámy'!F31</f>
        <v>0</v>
      </c>
      <c r="BB54" s="109">
        <f>'02 - Zajištění výkopové jámy'!F32</f>
        <v>0</v>
      </c>
      <c r="BC54" s="109">
        <f>'02 - Zajištění výkopové jámy'!F33</f>
        <v>0</v>
      </c>
      <c r="BD54" s="111">
        <f>'02 - Zajištění výkopové jámy'!F34</f>
        <v>0</v>
      </c>
      <c r="BT54" s="107" t="s">
        <v>86</v>
      </c>
      <c r="BV54" s="107" t="s">
        <v>80</v>
      </c>
      <c r="BW54" s="107" t="s">
        <v>94</v>
      </c>
      <c r="BX54" s="107" t="s">
        <v>7</v>
      </c>
      <c r="CL54" s="107" t="s">
        <v>34</v>
      </c>
      <c r="CM54" s="107" t="s">
        <v>88</v>
      </c>
    </row>
    <row r="55" spans="2:44" s="1" customFormat="1" ht="30" customHeight="1">
      <c r="B55" s="4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2"/>
    </row>
    <row r="56" spans="2:44" s="1" customFormat="1" ht="6.95" customHeight="1">
      <c r="B56" s="57"/>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62"/>
    </row>
  </sheetData>
  <sheetProtection algorithmName="SHA-512" hashValue="XY8Km3fsbw1bbaQr4Gmtjbv/idX9CkIZUwaQusRwm1QIbFaLcIyHyPqp3FVKlnHY9TLSPTcwqJhXXS7XdiqwmA==" saltValue="avz+Zz2Xtsu0MWcRZedRtA==" spinCount="100000" sheet="1" objects="1" scenarios="1" formatCells="0" formatColumns="0" formatRows="0" sort="0" autoFilter="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 - Vedlejší rozpočtové ...'!C2" display="/"/>
    <hyperlink ref="A53" location="'01 - Demolice'!C2" display="/"/>
    <hyperlink ref="A54" location="'02 - Zajištění výkopové jám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95</v>
      </c>
      <c r="G1" s="405" t="s">
        <v>96</v>
      </c>
      <c r="H1" s="405"/>
      <c r="I1" s="116"/>
      <c r="J1" s="115" t="s">
        <v>97</v>
      </c>
      <c r="K1" s="114" t="s">
        <v>98</v>
      </c>
      <c r="L1" s="115" t="s">
        <v>99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7"/>
      <c r="M2" s="397"/>
      <c r="N2" s="397"/>
      <c r="O2" s="397"/>
      <c r="P2" s="397"/>
      <c r="Q2" s="397"/>
      <c r="R2" s="397"/>
      <c r="S2" s="397"/>
      <c r="T2" s="397"/>
      <c r="U2" s="397"/>
      <c r="V2" s="397"/>
      <c r="AT2" s="24" t="s">
        <v>87</v>
      </c>
    </row>
    <row r="3" spans="2:46" ht="6.95" customHeight="1">
      <c r="B3" s="25"/>
      <c r="C3" s="26"/>
      <c r="D3" s="26"/>
      <c r="E3" s="26"/>
      <c r="F3" s="26"/>
      <c r="G3" s="26"/>
      <c r="H3" s="26"/>
      <c r="I3" s="117"/>
      <c r="J3" s="26"/>
      <c r="K3" s="27"/>
      <c r="AT3" s="24" t="s">
        <v>88</v>
      </c>
    </row>
    <row r="4" spans="2:46" ht="36.95" customHeight="1">
      <c r="B4" s="28"/>
      <c r="C4" s="29"/>
      <c r="D4" s="30" t="s">
        <v>100</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8" t="str">
        <f>'Rekapitulace stavby'!K6</f>
        <v>Demolice stávajícího objektu dílen a zajištění výkopové jámy</v>
      </c>
      <c r="F7" s="399"/>
      <c r="G7" s="399"/>
      <c r="H7" s="399"/>
      <c r="I7" s="118"/>
      <c r="J7" s="29"/>
      <c r="K7" s="31"/>
    </row>
    <row r="8" spans="2:11" s="1" customFormat="1" ht="13.5">
      <c r="B8" s="42"/>
      <c r="C8" s="43"/>
      <c r="D8" s="37" t="s">
        <v>101</v>
      </c>
      <c r="E8" s="43"/>
      <c r="F8" s="43"/>
      <c r="G8" s="43"/>
      <c r="H8" s="43"/>
      <c r="I8" s="119"/>
      <c r="J8" s="43"/>
      <c r="K8" s="46"/>
    </row>
    <row r="9" spans="2:11" s="1" customFormat="1" ht="36.95" customHeight="1">
      <c r="B9" s="42"/>
      <c r="C9" s="43"/>
      <c r="D9" s="43"/>
      <c r="E9" s="400" t="s">
        <v>102</v>
      </c>
      <c r="F9" s="401"/>
      <c r="G9" s="401"/>
      <c r="H9" s="40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7. 9. 2017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63" customHeight="1">
      <c r="B24" s="122"/>
      <c r="C24" s="123"/>
      <c r="D24" s="123"/>
      <c r="E24" s="367" t="s">
        <v>43</v>
      </c>
      <c r="F24" s="367"/>
      <c r="G24" s="367"/>
      <c r="H24" s="36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ROUND(J78,2)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ROUND(SUM(BE78:BE82),2)</f>
        <v>0</v>
      </c>
      <c r="G30" s="43"/>
      <c r="H30" s="43"/>
      <c r="I30" s="132">
        <v>0.21</v>
      </c>
      <c r="J30" s="131">
        <f>ROUND(ROUND((SUM(BE78:BE82)),2)*I30,2)</f>
        <v>0</v>
      </c>
      <c r="K30" s="46"/>
    </row>
    <row r="31" spans="2:11" s="1" customFormat="1" ht="14.45" customHeight="1">
      <c r="B31" s="42"/>
      <c r="C31" s="43"/>
      <c r="D31" s="43"/>
      <c r="E31" s="50" t="s">
        <v>50</v>
      </c>
      <c r="F31" s="131">
        <f>ROUND(SUM(BF78:BF82),2)</f>
        <v>0</v>
      </c>
      <c r="G31" s="43"/>
      <c r="H31" s="43"/>
      <c r="I31" s="132">
        <v>0.15</v>
      </c>
      <c r="J31" s="131">
        <f>ROUND(ROUND((SUM(BF78:BF82)),2)*I31,2)</f>
        <v>0</v>
      </c>
      <c r="K31" s="46"/>
    </row>
    <row r="32" spans="2:11" s="1" customFormat="1" ht="14.45" customHeight="1" hidden="1">
      <c r="B32" s="42"/>
      <c r="C32" s="43"/>
      <c r="D32" s="43"/>
      <c r="E32" s="50" t="s">
        <v>51</v>
      </c>
      <c r="F32" s="131">
        <f>ROUND(SUM(BG78:BG82),2)</f>
        <v>0</v>
      </c>
      <c r="G32" s="43"/>
      <c r="H32" s="43"/>
      <c r="I32" s="132">
        <v>0.21</v>
      </c>
      <c r="J32" s="131">
        <v>0</v>
      </c>
      <c r="K32" s="46"/>
    </row>
    <row r="33" spans="2:11" s="1" customFormat="1" ht="14.45" customHeight="1" hidden="1">
      <c r="B33" s="42"/>
      <c r="C33" s="43"/>
      <c r="D33" s="43"/>
      <c r="E33" s="50" t="s">
        <v>52</v>
      </c>
      <c r="F33" s="131">
        <f>ROUND(SUM(BH78:BH82),2)</f>
        <v>0</v>
      </c>
      <c r="G33" s="43"/>
      <c r="H33" s="43"/>
      <c r="I33" s="132">
        <v>0.15</v>
      </c>
      <c r="J33" s="131">
        <v>0</v>
      </c>
      <c r="K33" s="46"/>
    </row>
    <row r="34" spans="2:11" s="1" customFormat="1" ht="14.45" customHeight="1" hidden="1">
      <c r="B34" s="42"/>
      <c r="C34" s="43"/>
      <c r="D34" s="43"/>
      <c r="E34" s="50" t="s">
        <v>53</v>
      </c>
      <c r="F34" s="131">
        <f>ROUND(SUM(BI78:BI82),2)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103</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8" t="str">
        <f>E7</f>
        <v>Demolice stávajícího objektu dílen a zajištění výkopové jámy</v>
      </c>
      <c r="F45" s="399"/>
      <c r="G45" s="399"/>
      <c r="H45" s="399"/>
      <c r="I45" s="119"/>
      <c r="J45" s="43"/>
      <c r="K45" s="46"/>
    </row>
    <row r="46" spans="2:11" s="1" customFormat="1" ht="14.45" customHeight="1">
      <c r="B46" s="42"/>
      <c r="C46" s="37" t="s">
        <v>101</v>
      </c>
      <c r="D46" s="43"/>
      <c r="E46" s="43"/>
      <c r="F46" s="43"/>
      <c r="G46" s="43"/>
      <c r="H46" s="43"/>
      <c r="I46" s="119"/>
      <c r="J46" s="43"/>
      <c r="K46" s="46"/>
    </row>
    <row r="47" spans="2:11" s="1" customFormat="1" ht="23.25" customHeight="1">
      <c r="B47" s="42"/>
      <c r="C47" s="43"/>
      <c r="D47" s="43"/>
      <c r="E47" s="400" t="str">
        <f>E9</f>
        <v>00 - Vedlejší rozpočtové náklady</v>
      </c>
      <c r="F47" s="401"/>
      <c r="G47" s="401"/>
      <c r="H47" s="40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VŠE, č. parc. 16/3; Žižkov, Praha</v>
      </c>
      <c r="G49" s="43"/>
      <c r="H49" s="43"/>
      <c r="I49" s="120" t="s">
        <v>26</v>
      </c>
      <c r="J49" s="121" t="str">
        <f>IF(J12="","",J12)</f>
        <v>7. 9. 2017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VŠE, W. Churchilla 1938/4, Praha 3</v>
      </c>
      <c r="G51" s="43"/>
      <c r="H51" s="43"/>
      <c r="I51" s="120" t="s">
        <v>39</v>
      </c>
      <c r="J51" s="35" t="str">
        <f>E21</f>
        <v>ing. Karel Mikeš</v>
      </c>
      <c r="K51" s="46"/>
    </row>
    <row r="52" spans="2:11" s="1" customFormat="1" ht="14.45" customHeight="1">
      <c r="B52" s="42"/>
      <c r="C52" s="37" t="s">
        <v>37</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5" t="s">
        <v>104</v>
      </c>
      <c r="D54" s="133"/>
      <c r="E54" s="133"/>
      <c r="F54" s="133"/>
      <c r="G54" s="133"/>
      <c r="H54" s="133"/>
      <c r="I54" s="146"/>
      <c r="J54" s="147" t="s">
        <v>105</v>
      </c>
      <c r="K54" s="148"/>
    </row>
    <row r="55" spans="2:11" s="1" customFormat="1" ht="10.35" customHeight="1">
      <c r="B55" s="42"/>
      <c r="C55" s="43"/>
      <c r="D55" s="43"/>
      <c r="E55" s="43"/>
      <c r="F55" s="43"/>
      <c r="G55" s="43"/>
      <c r="H55" s="43"/>
      <c r="I55" s="119"/>
      <c r="J55" s="43"/>
      <c r="K55" s="46"/>
    </row>
    <row r="56" spans="2:47" s="1" customFormat="1" ht="29.25" customHeight="1">
      <c r="B56" s="42"/>
      <c r="C56" s="149" t="s">
        <v>106</v>
      </c>
      <c r="D56" s="43"/>
      <c r="E56" s="43"/>
      <c r="F56" s="43"/>
      <c r="G56" s="43"/>
      <c r="H56" s="43"/>
      <c r="I56" s="119"/>
      <c r="J56" s="129">
        <f>J78</f>
        <v>0</v>
      </c>
      <c r="K56" s="46"/>
      <c r="AU56" s="24" t="s">
        <v>107</v>
      </c>
    </row>
    <row r="57" spans="2:11" s="7" customFormat="1" ht="24.95" customHeight="1">
      <c r="B57" s="150"/>
      <c r="C57" s="151"/>
      <c r="D57" s="152" t="s">
        <v>108</v>
      </c>
      <c r="E57" s="153"/>
      <c r="F57" s="153"/>
      <c r="G57" s="153"/>
      <c r="H57" s="153"/>
      <c r="I57" s="154"/>
      <c r="J57" s="155">
        <f>J79</f>
        <v>0</v>
      </c>
      <c r="K57" s="156"/>
    </row>
    <row r="58" spans="2:11" s="8" customFormat="1" ht="19.9" customHeight="1">
      <c r="B58" s="157"/>
      <c r="C58" s="158"/>
      <c r="D58" s="159" t="s">
        <v>109</v>
      </c>
      <c r="E58" s="160"/>
      <c r="F58" s="160"/>
      <c r="G58" s="160"/>
      <c r="H58" s="160"/>
      <c r="I58" s="161"/>
      <c r="J58" s="162">
        <f>J80</f>
        <v>0</v>
      </c>
      <c r="K58" s="163"/>
    </row>
    <row r="59" spans="2:11" s="1" customFormat="1" ht="21.75" customHeight="1">
      <c r="B59" s="42"/>
      <c r="C59" s="43"/>
      <c r="D59" s="43"/>
      <c r="E59" s="43"/>
      <c r="F59" s="43"/>
      <c r="G59" s="43"/>
      <c r="H59" s="43"/>
      <c r="I59" s="119"/>
      <c r="J59" s="43"/>
      <c r="K59" s="46"/>
    </row>
    <row r="60" spans="2:11" s="1" customFormat="1" ht="6.95" customHeight="1">
      <c r="B60" s="57"/>
      <c r="C60" s="58"/>
      <c r="D60" s="58"/>
      <c r="E60" s="58"/>
      <c r="F60" s="58"/>
      <c r="G60" s="58"/>
      <c r="H60" s="58"/>
      <c r="I60" s="140"/>
      <c r="J60" s="58"/>
      <c r="K60" s="59"/>
    </row>
    <row r="64" spans="2:12" s="1" customFormat="1" ht="6.95" customHeight="1">
      <c r="B64" s="60"/>
      <c r="C64" s="61"/>
      <c r="D64" s="61"/>
      <c r="E64" s="61"/>
      <c r="F64" s="61"/>
      <c r="G64" s="61"/>
      <c r="H64" s="61"/>
      <c r="I64" s="143"/>
      <c r="J64" s="61"/>
      <c r="K64" s="61"/>
      <c r="L64" s="62"/>
    </row>
    <row r="65" spans="2:12" s="1" customFormat="1" ht="36.95" customHeight="1">
      <c r="B65" s="42"/>
      <c r="C65" s="63" t="s">
        <v>110</v>
      </c>
      <c r="D65" s="64"/>
      <c r="E65" s="64"/>
      <c r="F65" s="64"/>
      <c r="G65" s="64"/>
      <c r="H65" s="64"/>
      <c r="I65" s="164"/>
      <c r="J65" s="64"/>
      <c r="K65" s="64"/>
      <c r="L65" s="62"/>
    </row>
    <row r="66" spans="2:12" s="1" customFormat="1" ht="6.95" customHeight="1">
      <c r="B66" s="42"/>
      <c r="C66" s="64"/>
      <c r="D66" s="64"/>
      <c r="E66" s="64"/>
      <c r="F66" s="64"/>
      <c r="G66" s="64"/>
      <c r="H66" s="64"/>
      <c r="I66" s="164"/>
      <c r="J66" s="64"/>
      <c r="K66" s="64"/>
      <c r="L66" s="62"/>
    </row>
    <row r="67" spans="2:12" s="1" customFormat="1" ht="14.45" customHeight="1">
      <c r="B67" s="42"/>
      <c r="C67" s="66" t="s">
        <v>18</v>
      </c>
      <c r="D67" s="64"/>
      <c r="E67" s="64"/>
      <c r="F67" s="64"/>
      <c r="G67" s="64"/>
      <c r="H67" s="64"/>
      <c r="I67" s="164"/>
      <c r="J67" s="64"/>
      <c r="K67" s="64"/>
      <c r="L67" s="62"/>
    </row>
    <row r="68" spans="2:12" s="1" customFormat="1" ht="22.5" customHeight="1">
      <c r="B68" s="42"/>
      <c r="C68" s="64"/>
      <c r="D68" s="64"/>
      <c r="E68" s="402" t="str">
        <f>E7</f>
        <v>Demolice stávajícího objektu dílen a zajištění výkopové jámy</v>
      </c>
      <c r="F68" s="403"/>
      <c r="G68" s="403"/>
      <c r="H68" s="403"/>
      <c r="I68" s="164"/>
      <c r="J68" s="64"/>
      <c r="K68" s="64"/>
      <c r="L68" s="62"/>
    </row>
    <row r="69" spans="2:12" s="1" customFormat="1" ht="14.45" customHeight="1">
      <c r="B69" s="42"/>
      <c r="C69" s="66" t="s">
        <v>101</v>
      </c>
      <c r="D69" s="64"/>
      <c r="E69" s="64"/>
      <c r="F69" s="64"/>
      <c r="G69" s="64"/>
      <c r="H69" s="64"/>
      <c r="I69" s="164"/>
      <c r="J69" s="64"/>
      <c r="K69" s="64"/>
      <c r="L69" s="62"/>
    </row>
    <row r="70" spans="2:12" s="1" customFormat="1" ht="23.25" customHeight="1">
      <c r="B70" s="42"/>
      <c r="C70" s="64"/>
      <c r="D70" s="64"/>
      <c r="E70" s="378" t="str">
        <f>E9</f>
        <v>00 - Vedlejší rozpočtové náklady</v>
      </c>
      <c r="F70" s="404"/>
      <c r="G70" s="404"/>
      <c r="H70" s="404"/>
      <c r="I70" s="164"/>
      <c r="J70" s="64"/>
      <c r="K70" s="64"/>
      <c r="L70" s="62"/>
    </row>
    <row r="71" spans="2:12" s="1" customFormat="1" ht="6.95" customHeight="1">
      <c r="B71" s="42"/>
      <c r="C71" s="64"/>
      <c r="D71" s="64"/>
      <c r="E71" s="64"/>
      <c r="F71" s="64"/>
      <c r="G71" s="64"/>
      <c r="H71" s="64"/>
      <c r="I71" s="164"/>
      <c r="J71" s="64"/>
      <c r="K71" s="64"/>
      <c r="L71" s="62"/>
    </row>
    <row r="72" spans="2:12" s="1" customFormat="1" ht="18" customHeight="1">
      <c r="B72" s="42"/>
      <c r="C72" s="66" t="s">
        <v>24</v>
      </c>
      <c r="D72" s="64"/>
      <c r="E72" s="64"/>
      <c r="F72" s="165" t="str">
        <f>F12</f>
        <v>VŠE, č. parc. 16/3; Žižkov, Praha</v>
      </c>
      <c r="G72" s="64"/>
      <c r="H72" s="64"/>
      <c r="I72" s="166" t="s">
        <v>26</v>
      </c>
      <c r="J72" s="74" t="str">
        <f>IF(J12="","",J12)</f>
        <v>7. 9. 2017</v>
      </c>
      <c r="K72" s="64"/>
      <c r="L72" s="62"/>
    </row>
    <row r="73" spans="2:12" s="1" customFormat="1" ht="6.95" customHeight="1">
      <c r="B73" s="42"/>
      <c r="C73" s="64"/>
      <c r="D73" s="64"/>
      <c r="E73" s="64"/>
      <c r="F73" s="64"/>
      <c r="G73" s="64"/>
      <c r="H73" s="64"/>
      <c r="I73" s="164"/>
      <c r="J73" s="64"/>
      <c r="K73" s="64"/>
      <c r="L73" s="62"/>
    </row>
    <row r="74" spans="2:12" s="1" customFormat="1" ht="13.5">
      <c r="B74" s="42"/>
      <c r="C74" s="66" t="s">
        <v>32</v>
      </c>
      <c r="D74" s="64"/>
      <c r="E74" s="64"/>
      <c r="F74" s="165" t="str">
        <f>E15</f>
        <v>VŠE, W. Churchilla 1938/4, Praha 3</v>
      </c>
      <c r="G74" s="64"/>
      <c r="H74" s="64"/>
      <c r="I74" s="166" t="s">
        <v>39</v>
      </c>
      <c r="J74" s="165" t="str">
        <f>E21</f>
        <v>ing. Karel Mikeš</v>
      </c>
      <c r="K74" s="64"/>
      <c r="L74" s="62"/>
    </row>
    <row r="75" spans="2:12" s="1" customFormat="1" ht="14.45" customHeight="1">
      <c r="B75" s="42"/>
      <c r="C75" s="66" t="s">
        <v>37</v>
      </c>
      <c r="D75" s="64"/>
      <c r="E75" s="64"/>
      <c r="F75" s="165" t="str">
        <f>IF(E18="","",E18)</f>
        <v/>
      </c>
      <c r="G75" s="64"/>
      <c r="H75" s="64"/>
      <c r="I75" s="164"/>
      <c r="J75" s="64"/>
      <c r="K75" s="64"/>
      <c r="L75" s="62"/>
    </row>
    <row r="76" spans="2:12" s="1" customFormat="1" ht="10.35" customHeight="1">
      <c r="B76" s="42"/>
      <c r="C76" s="64"/>
      <c r="D76" s="64"/>
      <c r="E76" s="64"/>
      <c r="F76" s="64"/>
      <c r="G76" s="64"/>
      <c r="H76" s="64"/>
      <c r="I76" s="164"/>
      <c r="J76" s="64"/>
      <c r="K76" s="64"/>
      <c r="L76" s="62"/>
    </row>
    <row r="77" spans="2:20" s="9" customFormat="1" ht="29.25" customHeight="1">
      <c r="B77" s="167"/>
      <c r="C77" s="168" t="s">
        <v>111</v>
      </c>
      <c r="D77" s="169" t="s">
        <v>63</v>
      </c>
      <c r="E77" s="169" t="s">
        <v>59</v>
      </c>
      <c r="F77" s="169" t="s">
        <v>112</v>
      </c>
      <c r="G77" s="169" t="s">
        <v>113</v>
      </c>
      <c r="H77" s="169" t="s">
        <v>114</v>
      </c>
      <c r="I77" s="170" t="s">
        <v>115</v>
      </c>
      <c r="J77" s="169" t="s">
        <v>105</v>
      </c>
      <c r="K77" s="171" t="s">
        <v>116</v>
      </c>
      <c r="L77" s="172"/>
      <c r="M77" s="82" t="s">
        <v>117</v>
      </c>
      <c r="N77" s="83" t="s">
        <v>48</v>
      </c>
      <c r="O77" s="83" t="s">
        <v>118</v>
      </c>
      <c r="P77" s="83" t="s">
        <v>119</v>
      </c>
      <c r="Q77" s="83" t="s">
        <v>120</v>
      </c>
      <c r="R77" s="83" t="s">
        <v>121</v>
      </c>
      <c r="S77" s="83" t="s">
        <v>122</v>
      </c>
      <c r="T77" s="84" t="s">
        <v>123</v>
      </c>
    </row>
    <row r="78" spans="2:63" s="1" customFormat="1" ht="29.25" customHeight="1">
      <c r="B78" s="42"/>
      <c r="C78" s="88" t="s">
        <v>106</v>
      </c>
      <c r="D78" s="64"/>
      <c r="E78" s="64"/>
      <c r="F78" s="64"/>
      <c r="G78" s="64"/>
      <c r="H78" s="64"/>
      <c r="I78" s="164"/>
      <c r="J78" s="173">
        <f>BK78</f>
        <v>0</v>
      </c>
      <c r="K78" s="64"/>
      <c r="L78" s="62"/>
      <c r="M78" s="85"/>
      <c r="N78" s="86"/>
      <c r="O78" s="86"/>
      <c r="P78" s="174">
        <f>P79</f>
        <v>0</v>
      </c>
      <c r="Q78" s="86"/>
      <c r="R78" s="174">
        <f>R79</f>
        <v>0</v>
      </c>
      <c r="S78" s="86"/>
      <c r="T78" s="175">
        <f>T79</f>
        <v>0</v>
      </c>
      <c r="AT78" s="24" t="s">
        <v>77</v>
      </c>
      <c r="AU78" s="24" t="s">
        <v>107</v>
      </c>
      <c r="BK78" s="176">
        <f>BK79</f>
        <v>0</v>
      </c>
    </row>
    <row r="79" spans="2:63" s="10" customFormat="1" ht="37.35" customHeight="1">
      <c r="B79" s="177"/>
      <c r="C79" s="178"/>
      <c r="D79" s="179" t="s">
        <v>77</v>
      </c>
      <c r="E79" s="180" t="s">
        <v>124</v>
      </c>
      <c r="F79" s="180" t="s">
        <v>84</v>
      </c>
      <c r="G79" s="178"/>
      <c r="H79" s="178"/>
      <c r="I79" s="181"/>
      <c r="J79" s="182">
        <f>BK79</f>
        <v>0</v>
      </c>
      <c r="K79" s="178"/>
      <c r="L79" s="183"/>
      <c r="M79" s="184"/>
      <c r="N79" s="185"/>
      <c r="O79" s="185"/>
      <c r="P79" s="186">
        <f>P80</f>
        <v>0</v>
      </c>
      <c r="Q79" s="185"/>
      <c r="R79" s="186">
        <f>R80</f>
        <v>0</v>
      </c>
      <c r="S79" s="185"/>
      <c r="T79" s="187">
        <f>T80</f>
        <v>0</v>
      </c>
      <c r="AR79" s="188" t="s">
        <v>125</v>
      </c>
      <c r="AT79" s="189" t="s">
        <v>77</v>
      </c>
      <c r="AU79" s="189" t="s">
        <v>78</v>
      </c>
      <c r="AY79" s="188" t="s">
        <v>126</v>
      </c>
      <c r="BK79" s="190">
        <f>BK80</f>
        <v>0</v>
      </c>
    </row>
    <row r="80" spans="2:63" s="10" customFormat="1" ht="19.9" customHeight="1">
      <c r="B80" s="177"/>
      <c r="C80" s="178"/>
      <c r="D80" s="191" t="s">
        <v>77</v>
      </c>
      <c r="E80" s="192" t="s">
        <v>127</v>
      </c>
      <c r="F80" s="192" t="s">
        <v>128</v>
      </c>
      <c r="G80" s="178"/>
      <c r="H80" s="178"/>
      <c r="I80" s="181"/>
      <c r="J80" s="193">
        <f>BK80</f>
        <v>0</v>
      </c>
      <c r="K80" s="178"/>
      <c r="L80" s="183"/>
      <c r="M80" s="184"/>
      <c r="N80" s="185"/>
      <c r="O80" s="185"/>
      <c r="P80" s="186">
        <f>SUM(P81:P82)</f>
        <v>0</v>
      </c>
      <c r="Q80" s="185"/>
      <c r="R80" s="186">
        <f>SUM(R81:R82)</f>
        <v>0</v>
      </c>
      <c r="S80" s="185"/>
      <c r="T80" s="187">
        <f>SUM(T81:T82)</f>
        <v>0</v>
      </c>
      <c r="AR80" s="188" t="s">
        <v>125</v>
      </c>
      <c r="AT80" s="189" t="s">
        <v>77</v>
      </c>
      <c r="AU80" s="189" t="s">
        <v>86</v>
      </c>
      <c r="AY80" s="188" t="s">
        <v>126</v>
      </c>
      <c r="BK80" s="190">
        <f>SUM(BK81:BK82)</f>
        <v>0</v>
      </c>
    </row>
    <row r="81" spans="2:65" s="1" customFormat="1" ht="22.5" customHeight="1">
      <c r="B81" s="42"/>
      <c r="C81" s="194" t="s">
        <v>86</v>
      </c>
      <c r="D81" s="194" t="s">
        <v>129</v>
      </c>
      <c r="E81" s="195" t="s">
        <v>130</v>
      </c>
      <c r="F81" s="196" t="s">
        <v>131</v>
      </c>
      <c r="G81" s="197" t="s">
        <v>132</v>
      </c>
      <c r="H81" s="198">
        <v>1</v>
      </c>
      <c r="I81" s="199"/>
      <c r="J81" s="200">
        <f>ROUND(I81*H81,2)</f>
        <v>0</v>
      </c>
      <c r="K81" s="196" t="s">
        <v>133</v>
      </c>
      <c r="L81" s="62"/>
      <c r="M81" s="201" t="s">
        <v>34</v>
      </c>
      <c r="N81" s="202" t="s">
        <v>49</v>
      </c>
      <c r="O81" s="43"/>
      <c r="P81" s="203">
        <f>O81*H81</f>
        <v>0</v>
      </c>
      <c r="Q81" s="203">
        <v>0</v>
      </c>
      <c r="R81" s="203">
        <f>Q81*H81</f>
        <v>0</v>
      </c>
      <c r="S81" s="203">
        <v>0</v>
      </c>
      <c r="T81" s="204">
        <f>S81*H81</f>
        <v>0</v>
      </c>
      <c r="AR81" s="24" t="s">
        <v>134</v>
      </c>
      <c r="AT81" s="24" t="s">
        <v>129</v>
      </c>
      <c r="AU81" s="24" t="s">
        <v>88</v>
      </c>
      <c r="AY81" s="24" t="s">
        <v>126</v>
      </c>
      <c r="BE81" s="205">
        <f>IF(N81="základní",J81,0)</f>
        <v>0</v>
      </c>
      <c r="BF81" s="205">
        <f>IF(N81="snížená",J81,0)</f>
        <v>0</v>
      </c>
      <c r="BG81" s="205">
        <f>IF(N81="zákl. přenesená",J81,0)</f>
        <v>0</v>
      </c>
      <c r="BH81" s="205">
        <f>IF(N81="sníž. přenesená",J81,0)</f>
        <v>0</v>
      </c>
      <c r="BI81" s="205">
        <f>IF(N81="nulová",J81,0)</f>
        <v>0</v>
      </c>
      <c r="BJ81" s="24" t="s">
        <v>86</v>
      </c>
      <c r="BK81" s="205">
        <f>ROUND(I81*H81,2)</f>
        <v>0</v>
      </c>
      <c r="BL81" s="24" t="s">
        <v>134</v>
      </c>
      <c r="BM81" s="24" t="s">
        <v>135</v>
      </c>
    </row>
    <row r="82" spans="2:65" s="1" customFormat="1" ht="22.5" customHeight="1">
      <c r="B82" s="42"/>
      <c r="C82" s="194" t="s">
        <v>88</v>
      </c>
      <c r="D82" s="194" t="s">
        <v>129</v>
      </c>
      <c r="E82" s="195" t="s">
        <v>136</v>
      </c>
      <c r="F82" s="196" t="s">
        <v>137</v>
      </c>
      <c r="G82" s="197" t="s">
        <v>138</v>
      </c>
      <c r="H82" s="198">
        <v>3</v>
      </c>
      <c r="I82" s="199"/>
      <c r="J82" s="200">
        <f>ROUND(I82*H82,2)</f>
        <v>0</v>
      </c>
      <c r="K82" s="196" t="s">
        <v>133</v>
      </c>
      <c r="L82" s="62"/>
      <c r="M82" s="201" t="s">
        <v>34</v>
      </c>
      <c r="N82" s="206" t="s">
        <v>49</v>
      </c>
      <c r="O82" s="207"/>
      <c r="P82" s="208">
        <f>O82*H82</f>
        <v>0</v>
      </c>
      <c r="Q82" s="208">
        <v>0</v>
      </c>
      <c r="R82" s="208">
        <f>Q82*H82</f>
        <v>0</v>
      </c>
      <c r="S82" s="208">
        <v>0</v>
      </c>
      <c r="T82" s="209">
        <f>S82*H82</f>
        <v>0</v>
      </c>
      <c r="AR82" s="24" t="s">
        <v>134</v>
      </c>
      <c r="AT82" s="24" t="s">
        <v>129</v>
      </c>
      <c r="AU82" s="24" t="s">
        <v>88</v>
      </c>
      <c r="AY82" s="24" t="s">
        <v>126</v>
      </c>
      <c r="BE82" s="205">
        <f>IF(N82="základní",J82,0)</f>
        <v>0</v>
      </c>
      <c r="BF82" s="205">
        <f>IF(N82="snížená",J82,0)</f>
        <v>0</v>
      </c>
      <c r="BG82" s="205">
        <f>IF(N82="zákl. přenesená",J82,0)</f>
        <v>0</v>
      </c>
      <c r="BH82" s="205">
        <f>IF(N82="sníž. přenesená",J82,0)</f>
        <v>0</v>
      </c>
      <c r="BI82" s="205">
        <f>IF(N82="nulová",J82,0)</f>
        <v>0</v>
      </c>
      <c r="BJ82" s="24" t="s">
        <v>86</v>
      </c>
      <c r="BK82" s="205">
        <f>ROUND(I82*H82,2)</f>
        <v>0</v>
      </c>
      <c r="BL82" s="24" t="s">
        <v>134</v>
      </c>
      <c r="BM82" s="24" t="s">
        <v>139</v>
      </c>
    </row>
    <row r="83" spans="2:12" s="1" customFormat="1" ht="6.95" customHeight="1">
      <c r="B83" s="57"/>
      <c r="C83" s="58"/>
      <c r="D83" s="58"/>
      <c r="E83" s="58"/>
      <c r="F83" s="58"/>
      <c r="G83" s="58"/>
      <c r="H83" s="58"/>
      <c r="I83" s="140"/>
      <c r="J83" s="58"/>
      <c r="K83" s="58"/>
      <c r="L83" s="62"/>
    </row>
  </sheetData>
  <sheetProtection algorithmName="SHA-512" hashValue="T8cC9fbRB3wukBz48aMhM/2gjiDShqmu3gWCgE4gfnyfjuTqgrVcPYP/rB7v6wy1bliABncB3rHv2kki25Mw1g==" saltValue="8m+dCUsJGxdCh7Vv21k0Qw==" spinCount="100000" sheet="1" objects="1" scenarios="1" formatCells="0" formatColumns="0" formatRows="0" sort="0" autoFilter="0"/>
  <autoFilter ref="C77:K82"/>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95</v>
      </c>
      <c r="G1" s="405" t="s">
        <v>96</v>
      </c>
      <c r="H1" s="405"/>
      <c r="I1" s="116"/>
      <c r="J1" s="115" t="s">
        <v>97</v>
      </c>
      <c r="K1" s="114" t="s">
        <v>98</v>
      </c>
      <c r="L1" s="115" t="s">
        <v>99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7"/>
      <c r="M2" s="397"/>
      <c r="N2" s="397"/>
      <c r="O2" s="397"/>
      <c r="P2" s="397"/>
      <c r="Q2" s="397"/>
      <c r="R2" s="397"/>
      <c r="S2" s="397"/>
      <c r="T2" s="397"/>
      <c r="U2" s="397"/>
      <c r="V2" s="397"/>
      <c r="AT2" s="24" t="s">
        <v>91</v>
      </c>
    </row>
    <row r="3" spans="2:46" ht="6.95" customHeight="1">
      <c r="B3" s="25"/>
      <c r="C3" s="26"/>
      <c r="D3" s="26"/>
      <c r="E3" s="26"/>
      <c r="F3" s="26"/>
      <c r="G3" s="26"/>
      <c r="H3" s="26"/>
      <c r="I3" s="117"/>
      <c r="J3" s="26"/>
      <c r="K3" s="27"/>
      <c r="AT3" s="24" t="s">
        <v>88</v>
      </c>
    </row>
    <row r="4" spans="2:46" ht="36.95" customHeight="1">
      <c r="B4" s="28"/>
      <c r="C4" s="29"/>
      <c r="D4" s="30" t="s">
        <v>100</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8" t="str">
        <f>'Rekapitulace stavby'!K6</f>
        <v>Demolice stávajícího objektu dílen a zajištění výkopové jámy</v>
      </c>
      <c r="F7" s="399"/>
      <c r="G7" s="399"/>
      <c r="H7" s="399"/>
      <c r="I7" s="118"/>
      <c r="J7" s="29"/>
      <c r="K7" s="31"/>
    </row>
    <row r="8" spans="2:11" s="1" customFormat="1" ht="13.5">
      <c r="B8" s="42"/>
      <c r="C8" s="43"/>
      <c r="D8" s="37" t="s">
        <v>101</v>
      </c>
      <c r="E8" s="43"/>
      <c r="F8" s="43"/>
      <c r="G8" s="43"/>
      <c r="H8" s="43"/>
      <c r="I8" s="119"/>
      <c r="J8" s="43"/>
      <c r="K8" s="46"/>
    </row>
    <row r="9" spans="2:11" s="1" customFormat="1" ht="36.95" customHeight="1">
      <c r="B9" s="42"/>
      <c r="C9" s="43"/>
      <c r="D9" s="43"/>
      <c r="E9" s="400" t="s">
        <v>140</v>
      </c>
      <c r="F9" s="401"/>
      <c r="G9" s="401"/>
      <c r="H9" s="40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7. 9. 2017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63" customHeight="1">
      <c r="B24" s="122"/>
      <c r="C24" s="123"/>
      <c r="D24" s="123"/>
      <c r="E24" s="367" t="s">
        <v>43</v>
      </c>
      <c r="F24" s="367"/>
      <c r="G24" s="367"/>
      <c r="H24" s="36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ROUND(J80,2)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ROUND(SUM(BE80:BE108),2)</f>
        <v>0</v>
      </c>
      <c r="G30" s="43"/>
      <c r="H30" s="43"/>
      <c r="I30" s="132">
        <v>0.21</v>
      </c>
      <c r="J30" s="131">
        <f>ROUND(ROUND((SUM(BE80:BE108)),2)*I30,2)</f>
        <v>0</v>
      </c>
      <c r="K30" s="46"/>
    </row>
    <row r="31" spans="2:11" s="1" customFormat="1" ht="14.45" customHeight="1">
      <c r="B31" s="42"/>
      <c r="C31" s="43"/>
      <c r="D31" s="43"/>
      <c r="E31" s="50" t="s">
        <v>50</v>
      </c>
      <c r="F31" s="131">
        <f>ROUND(SUM(BF80:BF108),2)</f>
        <v>0</v>
      </c>
      <c r="G31" s="43"/>
      <c r="H31" s="43"/>
      <c r="I31" s="132">
        <v>0.15</v>
      </c>
      <c r="J31" s="131">
        <f>ROUND(ROUND((SUM(BF80:BF108)),2)*I31,2)</f>
        <v>0</v>
      </c>
      <c r="K31" s="46"/>
    </row>
    <row r="32" spans="2:11" s="1" customFormat="1" ht="14.45" customHeight="1" hidden="1">
      <c r="B32" s="42"/>
      <c r="C32" s="43"/>
      <c r="D32" s="43"/>
      <c r="E32" s="50" t="s">
        <v>51</v>
      </c>
      <c r="F32" s="131">
        <f>ROUND(SUM(BG80:BG108),2)</f>
        <v>0</v>
      </c>
      <c r="G32" s="43"/>
      <c r="H32" s="43"/>
      <c r="I32" s="132">
        <v>0.21</v>
      </c>
      <c r="J32" s="131">
        <v>0</v>
      </c>
      <c r="K32" s="46"/>
    </row>
    <row r="33" spans="2:11" s="1" customFormat="1" ht="14.45" customHeight="1" hidden="1">
      <c r="B33" s="42"/>
      <c r="C33" s="43"/>
      <c r="D33" s="43"/>
      <c r="E33" s="50" t="s">
        <v>52</v>
      </c>
      <c r="F33" s="131">
        <f>ROUND(SUM(BH80:BH108),2)</f>
        <v>0</v>
      </c>
      <c r="G33" s="43"/>
      <c r="H33" s="43"/>
      <c r="I33" s="132">
        <v>0.15</v>
      </c>
      <c r="J33" s="131">
        <v>0</v>
      </c>
      <c r="K33" s="46"/>
    </row>
    <row r="34" spans="2:11" s="1" customFormat="1" ht="14.45" customHeight="1" hidden="1">
      <c r="B34" s="42"/>
      <c r="C34" s="43"/>
      <c r="D34" s="43"/>
      <c r="E34" s="50" t="s">
        <v>53</v>
      </c>
      <c r="F34" s="131">
        <f>ROUND(SUM(BI80:BI108),2)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103</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8" t="str">
        <f>E7</f>
        <v>Demolice stávajícího objektu dílen a zajištění výkopové jámy</v>
      </c>
      <c r="F45" s="399"/>
      <c r="G45" s="399"/>
      <c r="H45" s="399"/>
      <c r="I45" s="119"/>
      <c r="J45" s="43"/>
      <c r="K45" s="46"/>
    </row>
    <row r="46" spans="2:11" s="1" customFormat="1" ht="14.45" customHeight="1">
      <c r="B46" s="42"/>
      <c r="C46" s="37" t="s">
        <v>101</v>
      </c>
      <c r="D46" s="43"/>
      <c r="E46" s="43"/>
      <c r="F46" s="43"/>
      <c r="G46" s="43"/>
      <c r="H46" s="43"/>
      <c r="I46" s="119"/>
      <c r="J46" s="43"/>
      <c r="K46" s="46"/>
    </row>
    <row r="47" spans="2:11" s="1" customFormat="1" ht="23.25" customHeight="1">
      <c r="B47" s="42"/>
      <c r="C47" s="43"/>
      <c r="D47" s="43"/>
      <c r="E47" s="400" t="str">
        <f>E9</f>
        <v>01 - Demolice</v>
      </c>
      <c r="F47" s="401"/>
      <c r="G47" s="401"/>
      <c r="H47" s="40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VŠE, č. parc. 16/3; Žižkov, Praha</v>
      </c>
      <c r="G49" s="43"/>
      <c r="H49" s="43"/>
      <c r="I49" s="120" t="s">
        <v>26</v>
      </c>
      <c r="J49" s="121" t="str">
        <f>IF(J12="","",J12)</f>
        <v>7. 9. 2017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VŠE, W. Churchilla 1938/4, Praha 3</v>
      </c>
      <c r="G51" s="43"/>
      <c r="H51" s="43"/>
      <c r="I51" s="120" t="s">
        <v>39</v>
      </c>
      <c r="J51" s="35" t="str">
        <f>E21</f>
        <v>ing. Karel Mikeš</v>
      </c>
      <c r="K51" s="46"/>
    </row>
    <row r="52" spans="2:11" s="1" customFormat="1" ht="14.45" customHeight="1">
      <c r="B52" s="42"/>
      <c r="C52" s="37" t="s">
        <v>37</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5" t="s">
        <v>104</v>
      </c>
      <c r="D54" s="133"/>
      <c r="E54" s="133"/>
      <c r="F54" s="133"/>
      <c r="G54" s="133"/>
      <c r="H54" s="133"/>
      <c r="I54" s="146"/>
      <c r="J54" s="147" t="s">
        <v>105</v>
      </c>
      <c r="K54" s="148"/>
    </row>
    <row r="55" spans="2:11" s="1" customFormat="1" ht="10.35" customHeight="1">
      <c r="B55" s="42"/>
      <c r="C55" s="43"/>
      <c r="D55" s="43"/>
      <c r="E55" s="43"/>
      <c r="F55" s="43"/>
      <c r="G55" s="43"/>
      <c r="H55" s="43"/>
      <c r="I55" s="119"/>
      <c r="J55" s="43"/>
      <c r="K55" s="46"/>
    </row>
    <row r="56" spans="2:47" s="1" customFormat="1" ht="29.25" customHeight="1">
      <c r="B56" s="42"/>
      <c r="C56" s="149" t="s">
        <v>106</v>
      </c>
      <c r="D56" s="43"/>
      <c r="E56" s="43"/>
      <c r="F56" s="43"/>
      <c r="G56" s="43"/>
      <c r="H56" s="43"/>
      <c r="I56" s="119"/>
      <c r="J56" s="129">
        <f>J80</f>
        <v>0</v>
      </c>
      <c r="K56" s="46"/>
      <c r="AU56" s="24" t="s">
        <v>107</v>
      </c>
    </row>
    <row r="57" spans="2:11" s="7" customFormat="1" ht="24.95" customHeight="1">
      <c r="B57" s="150"/>
      <c r="C57" s="151"/>
      <c r="D57" s="152" t="s">
        <v>141</v>
      </c>
      <c r="E57" s="153"/>
      <c r="F57" s="153"/>
      <c r="G57" s="153"/>
      <c r="H57" s="153"/>
      <c r="I57" s="154"/>
      <c r="J57" s="155">
        <f>J81</f>
        <v>0</v>
      </c>
      <c r="K57" s="156"/>
    </row>
    <row r="58" spans="2:11" s="8" customFormat="1" ht="19.9" customHeight="1">
      <c r="B58" s="157"/>
      <c r="C58" s="158"/>
      <c r="D58" s="159" t="s">
        <v>142</v>
      </c>
      <c r="E58" s="160"/>
      <c r="F58" s="160"/>
      <c r="G58" s="160"/>
      <c r="H58" s="160"/>
      <c r="I58" s="161"/>
      <c r="J58" s="162">
        <f>J82</f>
        <v>0</v>
      </c>
      <c r="K58" s="163"/>
    </row>
    <row r="59" spans="2:11" s="8" customFormat="1" ht="14.85" customHeight="1">
      <c r="B59" s="157"/>
      <c r="C59" s="158"/>
      <c r="D59" s="159" t="s">
        <v>143</v>
      </c>
      <c r="E59" s="160"/>
      <c r="F59" s="160"/>
      <c r="G59" s="160"/>
      <c r="H59" s="160"/>
      <c r="I59" s="161"/>
      <c r="J59" s="162">
        <f>J83</f>
        <v>0</v>
      </c>
      <c r="K59" s="163"/>
    </row>
    <row r="60" spans="2:11" s="8" customFormat="1" ht="19.9" customHeight="1">
      <c r="B60" s="157"/>
      <c r="C60" s="158"/>
      <c r="D60" s="159" t="s">
        <v>144</v>
      </c>
      <c r="E60" s="160"/>
      <c r="F60" s="160"/>
      <c r="G60" s="160"/>
      <c r="H60" s="160"/>
      <c r="I60" s="161"/>
      <c r="J60" s="162">
        <f>J89</f>
        <v>0</v>
      </c>
      <c r="K60" s="163"/>
    </row>
    <row r="61" spans="2:11" s="1" customFormat="1" ht="21.75" customHeight="1">
      <c r="B61" s="42"/>
      <c r="C61" s="43"/>
      <c r="D61" s="43"/>
      <c r="E61" s="43"/>
      <c r="F61" s="43"/>
      <c r="G61" s="43"/>
      <c r="H61" s="43"/>
      <c r="I61" s="119"/>
      <c r="J61" s="43"/>
      <c r="K61" s="46"/>
    </row>
    <row r="62" spans="2:11" s="1" customFormat="1" ht="6.95" customHeight="1">
      <c r="B62" s="57"/>
      <c r="C62" s="58"/>
      <c r="D62" s="58"/>
      <c r="E62" s="58"/>
      <c r="F62" s="58"/>
      <c r="G62" s="58"/>
      <c r="H62" s="58"/>
      <c r="I62" s="140"/>
      <c r="J62" s="58"/>
      <c r="K62" s="59"/>
    </row>
    <row r="66" spans="2:12" s="1" customFormat="1" ht="6.95" customHeight="1">
      <c r="B66" s="60"/>
      <c r="C66" s="61"/>
      <c r="D66" s="61"/>
      <c r="E66" s="61"/>
      <c r="F66" s="61"/>
      <c r="G66" s="61"/>
      <c r="H66" s="61"/>
      <c r="I66" s="143"/>
      <c r="J66" s="61"/>
      <c r="K66" s="61"/>
      <c r="L66" s="62"/>
    </row>
    <row r="67" spans="2:12" s="1" customFormat="1" ht="36.95" customHeight="1">
      <c r="B67" s="42"/>
      <c r="C67" s="63" t="s">
        <v>110</v>
      </c>
      <c r="D67" s="64"/>
      <c r="E67" s="64"/>
      <c r="F67" s="64"/>
      <c r="G67" s="64"/>
      <c r="H67" s="64"/>
      <c r="I67" s="164"/>
      <c r="J67" s="64"/>
      <c r="K67" s="64"/>
      <c r="L67" s="62"/>
    </row>
    <row r="68" spans="2:12" s="1" customFormat="1" ht="6.95" customHeight="1">
      <c r="B68" s="42"/>
      <c r="C68" s="64"/>
      <c r="D68" s="64"/>
      <c r="E68" s="64"/>
      <c r="F68" s="64"/>
      <c r="G68" s="64"/>
      <c r="H68" s="64"/>
      <c r="I68" s="164"/>
      <c r="J68" s="64"/>
      <c r="K68" s="64"/>
      <c r="L68" s="62"/>
    </row>
    <row r="69" spans="2:12" s="1" customFormat="1" ht="14.45" customHeight="1">
      <c r="B69" s="42"/>
      <c r="C69" s="66" t="s">
        <v>18</v>
      </c>
      <c r="D69" s="64"/>
      <c r="E69" s="64"/>
      <c r="F69" s="64"/>
      <c r="G69" s="64"/>
      <c r="H69" s="64"/>
      <c r="I69" s="164"/>
      <c r="J69" s="64"/>
      <c r="K69" s="64"/>
      <c r="L69" s="62"/>
    </row>
    <row r="70" spans="2:12" s="1" customFormat="1" ht="22.5" customHeight="1">
      <c r="B70" s="42"/>
      <c r="C70" s="64"/>
      <c r="D70" s="64"/>
      <c r="E70" s="402" t="str">
        <f>E7</f>
        <v>Demolice stávajícího objektu dílen a zajištění výkopové jámy</v>
      </c>
      <c r="F70" s="403"/>
      <c r="G70" s="403"/>
      <c r="H70" s="403"/>
      <c r="I70" s="164"/>
      <c r="J70" s="64"/>
      <c r="K70" s="64"/>
      <c r="L70" s="62"/>
    </row>
    <row r="71" spans="2:12" s="1" customFormat="1" ht="14.45" customHeight="1">
      <c r="B71" s="42"/>
      <c r="C71" s="66" t="s">
        <v>101</v>
      </c>
      <c r="D71" s="64"/>
      <c r="E71" s="64"/>
      <c r="F71" s="64"/>
      <c r="G71" s="64"/>
      <c r="H71" s="64"/>
      <c r="I71" s="164"/>
      <c r="J71" s="64"/>
      <c r="K71" s="64"/>
      <c r="L71" s="62"/>
    </row>
    <row r="72" spans="2:12" s="1" customFormat="1" ht="23.25" customHeight="1">
      <c r="B72" s="42"/>
      <c r="C72" s="64"/>
      <c r="D72" s="64"/>
      <c r="E72" s="378" t="str">
        <f>E9</f>
        <v>01 - Demolice</v>
      </c>
      <c r="F72" s="404"/>
      <c r="G72" s="404"/>
      <c r="H72" s="404"/>
      <c r="I72" s="164"/>
      <c r="J72" s="64"/>
      <c r="K72" s="64"/>
      <c r="L72" s="62"/>
    </row>
    <row r="73" spans="2:12" s="1" customFormat="1" ht="6.95" customHeight="1">
      <c r="B73" s="42"/>
      <c r="C73" s="64"/>
      <c r="D73" s="64"/>
      <c r="E73" s="64"/>
      <c r="F73" s="64"/>
      <c r="G73" s="64"/>
      <c r="H73" s="64"/>
      <c r="I73" s="164"/>
      <c r="J73" s="64"/>
      <c r="K73" s="64"/>
      <c r="L73" s="62"/>
    </row>
    <row r="74" spans="2:12" s="1" customFormat="1" ht="18" customHeight="1">
      <c r="B74" s="42"/>
      <c r="C74" s="66" t="s">
        <v>24</v>
      </c>
      <c r="D74" s="64"/>
      <c r="E74" s="64"/>
      <c r="F74" s="165" t="str">
        <f>F12</f>
        <v>VŠE, č. parc. 16/3; Žižkov, Praha</v>
      </c>
      <c r="G74" s="64"/>
      <c r="H74" s="64"/>
      <c r="I74" s="166" t="s">
        <v>26</v>
      </c>
      <c r="J74" s="74" t="str">
        <f>IF(J12="","",J12)</f>
        <v>7. 9. 2017</v>
      </c>
      <c r="K74" s="64"/>
      <c r="L74" s="62"/>
    </row>
    <row r="75" spans="2:12" s="1" customFormat="1" ht="6.95" customHeight="1">
      <c r="B75" s="42"/>
      <c r="C75" s="64"/>
      <c r="D75" s="64"/>
      <c r="E75" s="64"/>
      <c r="F75" s="64"/>
      <c r="G75" s="64"/>
      <c r="H75" s="64"/>
      <c r="I75" s="164"/>
      <c r="J75" s="64"/>
      <c r="K75" s="64"/>
      <c r="L75" s="62"/>
    </row>
    <row r="76" spans="2:12" s="1" customFormat="1" ht="13.5">
      <c r="B76" s="42"/>
      <c r="C76" s="66" t="s">
        <v>32</v>
      </c>
      <c r="D76" s="64"/>
      <c r="E76" s="64"/>
      <c r="F76" s="165" t="str">
        <f>E15</f>
        <v>VŠE, W. Churchilla 1938/4, Praha 3</v>
      </c>
      <c r="G76" s="64"/>
      <c r="H76" s="64"/>
      <c r="I76" s="166" t="s">
        <v>39</v>
      </c>
      <c r="J76" s="165" t="str">
        <f>E21</f>
        <v>ing. Karel Mikeš</v>
      </c>
      <c r="K76" s="64"/>
      <c r="L76" s="62"/>
    </row>
    <row r="77" spans="2:12" s="1" customFormat="1" ht="14.45" customHeight="1">
      <c r="B77" s="42"/>
      <c r="C77" s="66" t="s">
        <v>37</v>
      </c>
      <c r="D77" s="64"/>
      <c r="E77" s="64"/>
      <c r="F77" s="165" t="str">
        <f>IF(E18="","",E18)</f>
        <v/>
      </c>
      <c r="G77" s="64"/>
      <c r="H77" s="64"/>
      <c r="I77" s="164"/>
      <c r="J77" s="64"/>
      <c r="K77" s="64"/>
      <c r="L77" s="62"/>
    </row>
    <row r="78" spans="2:12" s="1" customFormat="1" ht="10.35" customHeight="1">
      <c r="B78" s="42"/>
      <c r="C78" s="64"/>
      <c r="D78" s="64"/>
      <c r="E78" s="64"/>
      <c r="F78" s="64"/>
      <c r="G78" s="64"/>
      <c r="H78" s="64"/>
      <c r="I78" s="164"/>
      <c r="J78" s="64"/>
      <c r="K78" s="64"/>
      <c r="L78" s="62"/>
    </row>
    <row r="79" spans="2:20" s="9" customFormat="1" ht="29.25" customHeight="1">
      <c r="B79" s="167"/>
      <c r="C79" s="168" t="s">
        <v>111</v>
      </c>
      <c r="D79" s="169" t="s">
        <v>63</v>
      </c>
      <c r="E79" s="169" t="s">
        <v>59</v>
      </c>
      <c r="F79" s="169" t="s">
        <v>112</v>
      </c>
      <c r="G79" s="169" t="s">
        <v>113</v>
      </c>
      <c r="H79" s="169" t="s">
        <v>114</v>
      </c>
      <c r="I79" s="170" t="s">
        <v>115</v>
      </c>
      <c r="J79" s="169" t="s">
        <v>105</v>
      </c>
      <c r="K79" s="171" t="s">
        <v>116</v>
      </c>
      <c r="L79" s="172"/>
      <c r="M79" s="82" t="s">
        <v>117</v>
      </c>
      <c r="N79" s="83" t="s">
        <v>48</v>
      </c>
      <c r="O79" s="83" t="s">
        <v>118</v>
      </c>
      <c r="P79" s="83" t="s">
        <v>119</v>
      </c>
      <c r="Q79" s="83" t="s">
        <v>120</v>
      </c>
      <c r="R79" s="83" t="s">
        <v>121</v>
      </c>
      <c r="S79" s="83" t="s">
        <v>122</v>
      </c>
      <c r="T79" s="84" t="s">
        <v>123</v>
      </c>
    </row>
    <row r="80" spans="2:63" s="1" customFormat="1" ht="29.25" customHeight="1">
      <c r="B80" s="42"/>
      <c r="C80" s="88" t="s">
        <v>106</v>
      </c>
      <c r="D80" s="64"/>
      <c r="E80" s="64"/>
      <c r="F80" s="64"/>
      <c r="G80" s="64"/>
      <c r="H80" s="64"/>
      <c r="I80" s="164"/>
      <c r="J80" s="173">
        <f>BK80</f>
        <v>0</v>
      </c>
      <c r="K80" s="64"/>
      <c r="L80" s="62"/>
      <c r="M80" s="85"/>
      <c r="N80" s="86"/>
      <c r="O80" s="86"/>
      <c r="P80" s="174">
        <f>P81</f>
        <v>0</v>
      </c>
      <c r="Q80" s="86"/>
      <c r="R80" s="174">
        <f>R81</f>
        <v>0</v>
      </c>
      <c r="S80" s="86"/>
      <c r="T80" s="175">
        <f>T81</f>
        <v>908.64882</v>
      </c>
      <c r="AT80" s="24" t="s">
        <v>77</v>
      </c>
      <c r="AU80" s="24" t="s">
        <v>107</v>
      </c>
      <c r="BK80" s="176">
        <f>BK81</f>
        <v>0</v>
      </c>
    </row>
    <row r="81" spans="2:63" s="10" customFormat="1" ht="37.35" customHeight="1">
      <c r="B81" s="177"/>
      <c r="C81" s="178"/>
      <c r="D81" s="179" t="s">
        <v>77</v>
      </c>
      <c r="E81" s="180" t="s">
        <v>145</v>
      </c>
      <c r="F81" s="180" t="s">
        <v>146</v>
      </c>
      <c r="G81" s="178"/>
      <c r="H81" s="178"/>
      <c r="I81" s="181"/>
      <c r="J81" s="182">
        <f>BK81</f>
        <v>0</v>
      </c>
      <c r="K81" s="178"/>
      <c r="L81" s="183"/>
      <c r="M81" s="184"/>
      <c r="N81" s="185"/>
      <c r="O81" s="185"/>
      <c r="P81" s="186">
        <f>P82+P89</f>
        <v>0</v>
      </c>
      <c r="Q81" s="185"/>
      <c r="R81" s="186">
        <f>R82+R89</f>
        <v>0</v>
      </c>
      <c r="S81" s="185"/>
      <c r="T81" s="187">
        <f>T82+T89</f>
        <v>908.64882</v>
      </c>
      <c r="AR81" s="188" t="s">
        <v>86</v>
      </c>
      <c r="AT81" s="189" t="s">
        <v>77</v>
      </c>
      <c r="AU81" s="189" t="s">
        <v>78</v>
      </c>
      <c r="AY81" s="188" t="s">
        <v>126</v>
      </c>
      <c r="BK81" s="190">
        <f>BK82+BK89</f>
        <v>0</v>
      </c>
    </row>
    <row r="82" spans="2:63" s="10" customFormat="1" ht="19.9" customHeight="1">
      <c r="B82" s="177"/>
      <c r="C82" s="178"/>
      <c r="D82" s="179" t="s">
        <v>77</v>
      </c>
      <c r="E82" s="210" t="s">
        <v>147</v>
      </c>
      <c r="F82" s="210" t="s">
        <v>148</v>
      </c>
      <c r="G82" s="178"/>
      <c r="H82" s="178"/>
      <c r="I82" s="181"/>
      <c r="J82" s="211">
        <f>BK82</f>
        <v>0</v>
      </c>
      <c r="K82" s="178"/>
      <c r="L82" s="183"/>
      <c r="M82" s="184"/>
      <c r="N82" s="185"/>
      <c r="O82" s="185"/>
      <c r="P82" s="186">
        <f>P83</f>
        <v>0</v>
      </c>
      <c r="Q82" s="185"/>
      <c r="R82" s="186">
        <f>R83</f>
        <v>0</v>
      </c>
      <c r="S82" s="185"/>
      <c r="T82" s="187">
        <f>T83</f>
        <v>908.64882</v>
      </c>
      <c r="AR82" s="188" t="s">
        <v>86</v>
      </c>
      <c r="AT82" s="189" t="s">
        <v>77</v>
      </c>
      <c r="AU82" s="189" t="s">
        <v>86</v>
      </c>
      <c r="AY82" s="188" t="s">
        <v>126</v>
      </c>
      <c r="BK82" s="190">
        <f>BK83</f>
        <v>0</v>
      </c>
    </row>
    <row r="83" spans="2:63" s="10" customFormat="1" ht="14.85" customHeight="1">
      <c r="B83" s="177"/>
      <c r="C83" s="178"/>
      <c r="D83" s="191" t="s">
        <v>77</v>
      </c>
      <c r="E83" s="192" t="s">
        <v>149</v>
      </c>
      <c r="F83" s="192" t="s">
        <v>150</v>
      </c>
      <c r="G83" s="178"/>
      <c r="H83" s="178"/>
      <c r="I83" s="181"/>
      <c r="J83" s="193">
        <f>BK83</f>
        <v>0</v>
      </c>
      <c r="K83" s="178"/>
      <c r="L83" s="183"/>
      <c r="M83" s="184"/>
      <c r="N83" s="185"/>
      <c r="O83" s="185"/>
      <c r="P83" s="186">
        <f>SUM(P84:P88)</f>
        <v>0</v>
      </c>
      <c r="Q83" s="185"/>
      <c r="R83" s="186">
        <f>SUM(R84:R88)</f>
        <v>0</v>
      </c>
      <c r="S83" s="185"/>
      <c r="T83" s="187">
        <f>SUM(T84:T88)</f>
        <v>908.64882</v>
      </c>
      <c r="AR83" s="188" t="s">
        <v>86</v>
      </c>
      <c r="AT83" s="189" t="s">
        <v>77</v>
      </c>
      <c r="AU83" s="189" t="s">
        <v>88</v>
      </c>
      <c r="AY83" s="188" t="s">
        <v>126</v>
      </c>
      <c r="BK83" s="190">
        <f>SUM(BK84:BK88)</f>
        <v>0</v>
      </c>
    </row>
    <row r="84" spans="2:65" s="1" customFormat="1" ht="44.25" customHeight="1">
      <c r="B84" s="42"/>
      <c r="C84" s="194" t="s">
        <v>86</v>
      </c>
      <c r="D84" s="194" t="s">
        <v>129</v>
      </c>
      <c r="E84" s="195" t="s">
        <v>151</v>
      </c>
      <c r="F84" s="196" t="s">
        <v>152</v>
      </c>
      <c r="G84" s="197" t="s">
        <v>153</v>
      </c>
      <c r="H84" s="198">
        <v>1682.683</v>
      </c>
      <c r="I84" s="199"/>
      <c r="J84" s="200">
        <f>ROUND(I84*H84,2)</f>
        <v>0</v>
      </c>
      <c r="K84" s="196" t="s">
        <v>133</v>
      </c>
      <c r="L84" s="62"/>
      <c r="M84" s="201" t="s">
        <v>34</v>
      </c>
      <c r="N84" s="202" t="s">
        <v>49</v>
      </c>
      <c r="O84" s="43"/>
      <c r="P84" s="203">
        <f>O84*H84</f>
        <v>0</v>
      </c>
      <c r="Q84" s="203">
        <v>0</v>
      </c>
      <c r="R84" s="203">
        <f>Q84*H84</f>
        <v>0</v>
      </c>
      <c r="S84" s="203">
        <v>0.54</v>
      </c>
      <c r="T84" s="204">
        <f>S84*H84</f>
        <v>908.64882</v>
      </c>
      <c r="AR84" s="24" t="s">
        <v>154</v>
      </c>
      <c r="AT84" s="24" t="s">
        <v>129</v>
      </c>
      <c r="AU84" s="24" t="s">
        <v>155</v>
      </c>
      <c r="AY84" s="24" t="s">
        <v>126</v>
      </c>
      <c r="BE84" s="205">
        <f>IF(N84="základní",J84,0)</f>
        <v>0</v>
      </c>
      <c r="BF84" s="205">
        <f>IF(N84="snížená",J84,0)</f>
        <v>0</v>
      </c>
      <c r="BG84" s="205">
        <f>IF(N84="zákl. přenesená",J84,0)</f>
        <v>0</v>
      </c>
      <c r="BH84" s="205">
        <f>IF(N84="sníž. přenesená",J84,0)</f>
        <v>0</v>
      </c>
      <c r="BI84" s="205">
        <f>IF(N84="nulová",J84,0)</f>
        <v>0</v>
      </c>
      <c r="BJ84" s="24" t="s">
        <v>86</v>
      </c>
      <c r="BK84" s="205">
        <f>ROUND(I84*H84,2)</f>
        <v>0</v>
      </c>
      <c r="BL84" s="24" t="s">
        <v>154</v>
      </c>
      <c r="BM84" s="24" t="s">
        <v>156</v>
      </c>
    </row>
    <row r="85" spans="2:47" s="1" customFormat="1" ht="189">
      <c r="B85" s="42"/>
      <c r="C85" s="64"/>
      <c r="D85" s="212" t="s">
        <v>157</v>
      </c>
      <c r="E85" s="64"/>
      <c r="F85" s="213" t="s">
        <v>158</v>
      </c>
      <c r="G85" s="64"/>
      <c r="H85" s="64"/>
      <c r="I85" s="164"/>
      <c r="J85" s="64"/>
      <c r="K85" s="64"/>
      <c r="L85" s="62"/>
      <c r="M85" s="214"/>
      <c r="N85" s="43"/>
      <c r="O85" s="43"/>
      <c r="P85" s="43"/>
      <c r="Q85" s="43"/>
      <c r="R85" s="43"/>
      <c r="S85" s="43"/>
      <c r="T85" s="79"/>
      <c r="AT85" s="24" t="s">
        <v>157</v>
      </c>
      <c r="AU85" s="24" t="s">
        <v>155</v>
      </c>
    </row>
    <row r="86" spans="2:51" s="11" customFormat="1" ht="13.5">
      <c r="B86" s="215"/>
      <c r="C86" s="216"/>
      <c r="D86" s="217" t="s">
        <v>159</v>
      </c>
      <c r="E86" s="218" t="s">
        <v>34</v>
      </c>
      <c r="F86" s="219" t="s">
        <v>160</v>
      </c>
      <c r="G86" s="216"/>
      <c r="H86" s="220">
        <v>1682.683</v>
      </c>
      <c r="I86" s="221"/>
      <c r="J86" s="216"/>
      <c r="K86" s="216"/>
      <c r="L86" s="222"/>
      <c r="M86" s="223"/>
      <c r="N86" s="224"/>
      <c r="O86" s="224"/>
      <c r="P86" s="224"/>
      <c r="Q86" s="224"/>
      <c r="R86" s="224"/>
      <c r="S86" s="224"/>
      <c r="T86" s="225"/>
      <c r="AT86" s="226" t="s">
        <v>159</v>
      </c>
      <c r="AU86" s="226" t="s">
        <v>155</v>
      </c>
      <c r="AV86" s="11" t="s">
        <v>88</v>
      </c>
      <c r="AW86" s="11" t="s">
        <v>41</v>
      </c>
      <c r="AX86" s="11" t="s">
        <v>86</v>
      </c>
      <c r="AY86" s="226" t="s">
        <v>126</v>
      </c>
    </row>
    <row r="87" spans="2:65" s="1" customFormat="1" ht="22.5" customHeight="1">
      <c r="B87" s="42"/>
      <c r="C87" s="194" t="s">
        <v>88</v>
      </c>
      <c r="D87" s="194" t="s">
        <v>129</v>
      </c>
      <c r="E87" s="195" t="s">
        <v>161</v>
      </c>
      <c r="F87" s="196" t="s">
        <v>162</v>
      </c>
      <c r="G87" s="197" t="s">
        <v>163</v>
      </c>
      <c r="H87" s="198">
        <v>1</v>
      </c>
      <c r="I87" s="199"/>
      <c r="J87" s="200">
        <f>ROUND(I87*H87,2)</f>
        <v>0</v>
      </c>
      <c r="K87" s="196" t="s">
        <v>34</v>
      </c>
      <c r="L87" s="62"/>
      <c r="M87" s="201" t="s">
        <v>34</v>
      </c>
      <c r="N87" s="202" t="s">
        <v>49</v>
      </c>
      <c r="O87" s="43"/>
      <c r="P87" s="203">
        <f>O87*H87</f>
        <v>0</v>
      </c>
      <c r="Q87" s="203">
        <v>0</v>
      </c>
      <c r="R87" s="203">
        <f>Q87*H87</f>
        <v>0</v>
      </c>
      <c r="S87" s="203">
        <v>0</v>
      </c>
      <c r="T87" s="204">
        <f>S87*H87</f>
        <v>0</v>
      </c>
      <c r="AR87" s="24" t="s">
        <v>154</v>
      </c>
      <c r="AT87" s="24" t="s">
        <v>129</v>
      </c>
      <c r="AU87" s="24" t="s">
        <v>155</v>
      </c>
      <c r="AY87" s="24" t="s">
        <v>126</v>
      </c>
      <c r="BE87" s="205">
        <f>IF(N87="základní",J87,0)</f>
        <v>0</v>
      </c>
      <c r="BF87" s="205">
        <f>IF(N87="snížená",J87,0)</f>
        <v>0</v>
      </c>
      <c r="BG87" s="205">
        <f>IF(N87="zákl. přenesená",J87,0)</f>
        <v>0</v>
      </c>
      <c r="BH87" s="205">
        <f>IF(N87="sníž. přenesená",J87,0)</f>
        <v>0</v>
      </c>
      <c r="BI87" s="205">
        <f>IF(N87="nulová",J87,0)</f>
        <v>0</v>
      </c>
      <c r="BJ87" s="24" t="s">
        <v>86</v>
      </c>
      <c r="BK87" s="205">
        <f>ROUND(I87*H87,2)</f>
        <v>0</v>
      </c>
      <c r="BL87" s="24" t="s">
        <v>154</v>
      </c>
      <c r="BM87" s="24" t="s">
        <v>164</v>
      </c>
    </row>
    <row r="88" spans="2:65" s="1" customFormat="1" ht="22.5" customHeight="1">
      <c r="B88" s="42"/>
      <c r="C88" s="194" t="s">
        <v>155</v>
      </c>
      <c r="D88" s="194" t="s">
        <v>129</v>
      </c>
      <c r="E88" s="195" t="s">
        <v>165</v>
      </c>
      <c r="F88" s="196" t="s">
        <v>166</v>
      </c>
      <c r="G88" s="197" t="s">
        <v>163</v>
      </c>
      <c r="H88" s="198">
        <v>1</v>
      </c>
      <c r="I88" s="199"/>
      <c r="J88" s="200">
        <f>ROUND(I88*H88,2)</f>
        <v>0</v>
      </c>
      <c r="K88" s="196" t="s">
        <v>34</v>
      </c>
      <c r="L88" s="62"/>
      <c r="M88" s="201" t="s">
        <v>34</v>
      </c>
      <c r="N88" s="202" t="s">
        <v>49</v>
      </c>
      <c r="O88" s="43"/>
      <c r="P88" s="203">
        <f>O88*H88</f>
        <v>0</v>
      </c>
      <c r="Q88" s="203">
        <v>0</v>
      </c>
      <c r="R88" s="203">
        <f>Q88*H88</f>
        <v>0</v>
      </c>
      <c r="S88" s="203">
        <v>0</v>
      </c>
      <c r="T88" s="204">
        <f>S88*H88</f>
        <v>0</v>
      </c>
      <c r="AR88" s="24" t="s">
        <v>154</v>
      </c>
      <c r="AT88" s="24" t="s">
        <v>129</v>
      </c>
      <c r="AU88" s="24" t="s">
        <v>155</v>
      </c>
      <c r="AY88" s="24" t="s">
        <v>126</v>
      </c>
      <c r="BE88" s="205">
        <f>IF(N88="základní",J88,0)</f>
        <v>0</v>
      </c>
      <c r="BF88" s="205">
        <f>IF(N88="snížená",J88,0)</f>
        <v>0</v>
      </c>
      <c r="BG88" s="205">
        <f>IF(N88="zákl. přenesená",J88,0)</f>
        <v>0</v>
      </c>
      <c r="BH88" s="205">
        <f>IF(N88="sníž. přenesená",J88,0)</f>
        <v>0</v>
      </c>
      <c r="BI88" s="205">
        <f>IF(N88="nulová",J88,0)</f>
        <v>0</v>
      </c>
      <c r="BJ88" s="24" t="s">
        <v>86</v>
      </c>
      <c r="BK88" s="205">
        <f>ROUND(I88*H88,2)</f>
        <v>0</v>
      </c>
      <c r="BL88" s="24" t="s">
        <v>154</v>
      </c>
      <c r="BM88" s="24" t="s">
        <v>167</v>
      </c>
    </row>
    <row r="89" spans="2:63" s="10" customFormat="1" ht="29.85" customHeight="1">
      <c r="B89" s="177"/>
      <c r="C89" s="178"/>
      <c r="D89" s="191" t="s">
        <v>77</v>
      </c>
      <c r="E89" s="192" t="s">
        <v>168</v>
      </c>
      <c r="F89" s="192" t="s">
        <v>169</v>
      </c>
      <c r="G89" s="178"/>
      <c r="H89" s="178"/>
      <c r="I89" s="181"/>
      <c r="J89" s="193">
        <f>BK89</f>
        <v>0</v>
      </c>
      <c r="K89" s="178"/>
      <c r="L89" s="183"/>
      <c r="M89" s="184"/>
      <c r="N89" s="185"/>
      <c r="O89" s="185"/>
      <c r="P89" s="186">
        <f>SUM(P90:P108)</f>
        <v>0</v>
      </c>
      <c r="Q89" s="185"/>
      <c r="R89" s="186">
        <f>SUM(R90:R108)</f>
        <v>0</v>
      </c>
      <c r="S89" s="185"/>
      <c r="T89" s="187">
        <f>SUM(T90:T108)</f>
        <v>0</v>
      </c>
      <c r="AR89" s="188" t="s">
        <v>86</v>
      </c>
      <c r="AT89" s="189" t="s">
        <v>77</v>
      </c>
      <c r="AU89" s="189" t="s">
        <v>86</v>
      </c>
      <c r="AY89" s="188" t="s">
        <v>126</v>
      </c>
      <c r="BK89" s="190">
        <f>SUM(BK90:BK108)</f>
        <v>0</v>
      </c>
    </row>
    <row r="90" spans="2:65" s="1" customFormat="1" ht="31.5" customHeight="1">
      <c r="B90" s="42"/>
      <c r="C90" s="194" t="s">
        <v>154</v>
      </c>
      <c r="D90" s="194" t="s">
        <v>129</v>
      </c>
      <c r="E90" s="195" t="s">
        <v>170</v>
      </c>
      <c r="F90" s="196" t="s">
        <v>171</v>
      </c>
      <c r="G90" s="197" t="s">
        <v>172</v>
      </c>
      <c r="H90" s="198">
        <v>908.649</v>
      </c>
      <c r="I90" s="199"/>
      <c r="J90" s="200">
        <f>ROUND(I90*H90,2)</f>
        <v>0</v>
      </c>
      <c r="K90" s="196" t="s">
        <v>133</v>
      </c>
      <c r="L90" s="62"/>
      <c r="M90" s="201" t="s">
        <v>34</v>
      </c>
      <c r="N90" s="202" t="s">
        <v>49</v>
      </c>
      <c r="O90" s="43"/>
      <c r="P90" s="203">
        <f>O90*H90</f>
        <v>0</v>
      </c>
      <c r="Q90" s="203">
        <v>0</v>
      </c>
      <c r="R90" s="203">
        <f>Q90*H90</f>
        <v>0</v>
      </c>
      <c r="S90" s="203">
        <v>0</v>
      </c>
      <c r="T90" s="204">
        <f>S90*H90</f>
        <v>0</v>
      </c>
      <c r="AR90" s="24" t="s">
        <v>154</v>
      </c>
      <c r="AT90" s="24" t="s">
        <v>129</v>
      </c>
      <c r="AU90" s="24" t="s">
        <v>88</v>
      </c>
      <c r="AY90" s="24" t="s">
        <v>126</v>
      </c>
      <c r="BE90" s="205">
        <f>IF(N90="základní",J90,0)</f>
        <v>0</v>
      </c>
      <c r="BF90" s="205">
        <f>IF(N90="snížená",J90,0)</f>
        <v>0</v>
      </c>
      <c r="BG90" s="205">
        <f>IF(N90="zákl. přenesená",J90,0)</f>
        <v>0</v>
      </c>
      <c r="BH90" s="205">
        <f>IF(N90="sníž. přenesená",J90,0)</f>
        <v>0</v>
      </c>
      <c r="BI90" s="205">
        <f>IF(N90="nulová",J90,0)</f>
        <v>0</v>
      </c>
      <c r="BJ90" s="24" t="s">
        <v>86</v>
      </c>
      <c r="BK90" s="205">
        <f>ROUND(I90*H90,2)</f>
        <v>0</v>
      </c>
      <c r="BL90" s="24" t="s">
        <v>154</v>
      </c>
      <c r="BM90" s="24" t="s">
        <v>173</v>
      </c>
    </row>
    <row r="91" spans="2:47" s="1" customFormat="1" ht="27">
      <c r="B91" s="42"/>
      <c r="C91" s="64"/>
      <c r="D91" s="217" t="s">
        <v>157</v>
      </c>
      <c r="E91" s="64"/>
      <c r="F91" s="227" t="s">
        <v>174</v>
      </c>
      <c r="G91" s="64"/>
      <c r="H91" s="64"/>
      <c r="I91" s="164"/>
      <c r="J91" s="64"/>
      <c r="K91" s="64"/>
      <c r="L91" s="62"/>
      <c r="M91" s="214"/>
      <c r="N91" s="43"/>
      <c r="O91" s="43"/>
      <c r="P91" s="43"/>
      <c r="Q91" s="43"/>
      <c r="R91" s="43"/>
      <c r="S91" s="43"/>
      <c r="T91" s="79"/>
      <c r="AT91" s="24" t="s">
        <v>157</v>
      </c>
      <c r="AU91" s="24" t="s">
        <v>88</v>
      </c>
    </row>
    <row r="92" spans="2:65" s="1" customFormat="1" ht="31.5" customHeight="1">
      <c r="B92" s="42"/>
      <c r="C92" s="194" t="s">
        <v>125</v>
      </c>
      <c r="D92" s="194" t="s">
        <v>129</v>
      </c>
      <c r="E92" s="195" t="s">
        <v>175</v>
      </c>
      <c r="F92" s="196" t="s">
        <v>176</v>
      </c>
      <c r="G92" s="197" t="s">
        <v>172</v>
      </c>
      <c r="H92" s="198">
        <v>908.649</v>
      </c>
      <c r="I92" s="199"/>
      <c r="J92" s="200">
        <f>ROUND(I92*H92,2)</f>
        <v>0</v>
      </c>
      <c r="K92" s="196" t="s">
        <v>133</v>
      </c>
      <c r="L92" s="62"/>
      <c r="M92" s="201" t="s">
        <v>34</v>
      </c>
      <c r="N92" s="202" t="s">
        <v>49</v>
      </c>
      <c r="O92" s="43"/>
      <c r="P92" s="203">
        <f>O92*H92</f>
        <v>0</v>
      </c>
      <c r="Q92" s="203">
        <v>0</v>
      </c>
      <c r="R92" s="203">
        <f>Q92*H92</f>
        <v>0</v>
      </c>
      <c r="S92" s="203">
        <v>0</v>
      </c>
      <c r="T92" s="204">
        <f>S92*H92</f>
        <v>0</v>
      </c>
      <c r="AR92" s="24" t="s">
        <v>154</v>
      </c>
      <c r="AT92" s="24" t="s">
        <v>129</v>
      </c>
      <c r="AU92" s="24" t="s">
        <v>88</v>
      </c>
      <c r="AY92" s="24" t="s">
        <v>126</v>
      </c>
      <c r="BE92" s="205">
        <f>IF(N92="základní",J92,0)</f>
        <v>0</v>
      </c>
      <c r="BF92" s="205">
        <f>IF(N92="snížená",J92,0)</f>
        <v>0</v>
      </c>
      <c r="BG92" s="205">
        <f>IF(N92="zákl. přenesená",J92,0)</f>
        <v>0</v>
      </c>
      <c r="BH92" s="205">
        <f>IF(N92="sníž. přenesená",J92,0)</f>
        <v>0</v>
      </c>
      <c r="BI92" s="205">
        <f>IF(N92="nulová",J92,0)</f>
        <v>0</v>
      </c>
      <c r="BJ92" s="24" t="s">
        <v>86</v>
      </c>
      <c r="BK92" s="205">
        <f>ROUND(I92*H92,2)</f>
        <v>0</v>
      </c>
      <c r="BL92" s="24" t="s">
        <v>154</v>
      </c>
      <c r="BM92" s="24" t="s">
        <v>177</v>
      </c>
    </row>
    <row r="93" spans="2:47" s="1" customFormat="1" ht="27">
      <c r="B93" s="42"/>
      <c r="C93" s="64"/>
      <c r="D93" s="217" t="s">
        <v>157</v>
      </c>
      <c r="E93" s="64"/>
      <c r="F93" s="227" t="s">
        <v>178</v>
      </c>
      <c r="G93" s="64"/>
      <c r="H93" s="64"/>
      <c r="I93" s="164"/>
      <c r="J93" s="64"/>
      <c r="K93" s="64"/>
      <c r="L93" s="62"/>
      <c r="M93" s="214"/>
      <c r="N93" s="43"/>
      <c r="O93" s="43"/>
      <c r="P93" s="43"/>
      <c r="Q93" s="43"/>
      <c r="R93" s="43"/>
      <c r="S93" s="43"/>
      <c r="T93" s="79"/>
      <c r="AT93" s="24" t="s">
        <v>157</v>
      </c>
      <c r="AU93" s="24" t="s">
        <v>88</v>
      </c>
    </row>
    <row r="94" spans="2:65" s="1" customFormat="1" ht="31.5" customHeight="1">
      <c r="B94" s="42"/>
      <c r="C94" s="194" t="s">
        <v>179</v>
      </c>
      <c r="D94" s="194" t="s">
        <v>129</v>
      </c>
      <c r="E94" s="195" t="s">
        <v>180</v>
      </c>
      <c r="F94" s="196" t="s">
        <v>181</v>
      </c>
      <c r="G94" s="197" t="s">
        <v>172</v>
      </c>
      <c r="H94" s="198">
        <v>7269.192</v>
      </c>
      <c r="I94" s="199"/>
      <c r="J94" s="200">
        <f>ROUND(I94*H94,2)</f>
        <v>0</v>
      </c>
      <c r="K94" s="196" t="s">
        <v>133</v>
      </c>
      <c r="L94" s="62"/>
      <c r="M94" s="201" t="s">
        <v>34</v>
      </c>
      <c r="N94" s="202" t="s">
        <v>49</v>
      </c>
      <c r="O94" s="43"/>
      <c r="P94" s="203">
        <f>O94*H94</f>
        <v>0</v>
      </c>
      <c r="Q94" s="203">
        <v>0</v>
      </c>
      <c r="R94" s="203">
        <f>Q94*H94</f>
        <v>0</v>
      </c>
      <c r="S94" s="203">
        <v>0</v>
      </c>
      <c r="T94" s="204">
        <f>S94*H94</f>
        <v>0</v>
      </c>
      <c r="AR94" s="24" t="s">
        <v>154</v>
      </c>
      <c r="AT94" s="24" t="s">
        <v>129</v>
      </c>
      <c r="AU94" s="24" t="s">
        <v>88</v>
      </c>
      <c r="AY94" s="24" t="s">
        <v>126</v>
      </c>
      <c r="BE94" s="205">
        <f>IF(N94="základní",J94,0)</f>
        <v>0</v>
      </c>
      <c r="BF94" s="205">
        <f>IF(N94="snížená",J94,0)</f>
        <v>0</v>
      </c>
      <c r="BG94" s="205">
        <f>IF(N94="zákl. přenesená",J94,0)</f>
        <v>0</v>
      </c>
      <c r="BH94" s="205">
        <f>IF(N94="sníž. přenesená",J94,0)</f>
        <v>0</v>
      </c>
      <c r="BI94" s="205">
        <f>IF(N94="nulová",J94,0)</f>
        <v>0</v>
      </c>
      <c r="BJ94" s="24" t="s">
        <v>86</v>
      </c>
      <c r="BK94" s="205">
        <f>ROUND(I94*H94,2)</f>
        <v>0</v>
      </c>
      <c r="BL94" s="24" t="s">
        <v>154</v>
      </c>
      <c r="BM94" s="24" t="s">
        <v>182</v>
      </c>
    </row>
    <row r="95" spans="2:47" s="1" customFormat="1" ht="27">
      <c r="B95" s="42"/>
      <c r="C95" s="64"/>
      <c r="D95" s="212" t="s">
        <v>157</v>
      </c>
      <c r="E95" s="64"/>
      <c r="F95" s="213" t="s">
        <v>178</v>
      </c>
      <c r="G95" s="64"/>
      <c r="H95" s="64"/>
      <c r="I95" s="164"/>
      <c r="J95" s="64"/>
      <c r="K95" s="64"/>
      <c r="L95" s="62"/>
      <c r="M95" s="214"/>
      <c r="N95" s="43"/>
      <c r="O95" s="43"/>
      <c r="P95" s="43"/>
      <c r="Q95" s="43"/>
      <c r="R95" s="43"/>
      <c r="S95" s="43"/>
      <c r="T95" s="79"/>
      <c r="AT95" s="24" t="s">
        <v>157</v>
      </c>
      <c r="AU95" s="24" t="s">
        <v>88</v>
      </c>
    </row>
    <row r="96" spans="2:51" s="11" customFormat="1" ht="13.5">
      <c r="B96" s="215"/>
      <c r="C96" s="216"/>
      <c r="D96" s="217" t="s">
        <v>159</v>
      </c>
      <c r="E96" s="216"/>
      <c r="F96" s="219" t="s">
        <v>183</v>
      </c>
      <c r="G96" s="216"/>
      <c r="H96" s="220">
        <v>7269.192</v>
      </c>
      <c r="I96" s="221"/>
      <c r="J96" s="216"/>
      <c r="K96" s="216"/>
      <c r="L96" s="222"/>
      <c r="M96" s="223"/>
      <c r="N96" s="224"/>
      <c r="O96" s="224"/>
      <c r="P96" s="224"/>
      <c r="Q96" s="224"/>
      <c r="R96" s="224"/>
      <c r="S96" s="224"/>
      <c r="T96" s="225"/>
      <c r="AT96" s="226" t="s">
        <v>159</v>
      </c>
      <c r="AU96" s="226" t="s">
        <v>88</v>
      </c>
      <c r="AV96" s="11" t="s">
        <v>88</v>
      </c>
      <c r="AW96" s="11" t="s">
        <v>6</v>
      </c>
      <c r="AX96" s="11" t="s">
        <v>86</v>
      </c>
      <c r="AY96" s="226" t="s">
        <v>126</v>
      </c>
    </row>
    <row r="97" spans="2:65" s="1" customFormat="1" ht="22.5" customHeight="1">
      <c r="B97" s="42"/>
      <c r="C97" s="194" t="s">
        <v>184</v>
      </c>
      <c r="D97" s="194" t="s">
        <v>129</v>
      </c>
      <c r="E97" s="195" t="s">
        <v>185</v>
      </c>
      <c r="F97" s="196" t="s">
        <v>186</v>
      </c>
      <c r="G97" s="197" t="s">
        <v>172</v>
      </c>
      <c r="H97" s="198">
        <v>590.622</v>
      </c>
      <c r="I97" s="199"/>
      <c r="J97" s="200">
        <f>ROUND(I97*H97,2)</f>
        <v>0</v>
      </c>
      <c r="K97" s="196" t="s">
        <v>133</v>
      </c>
      <c r="L97" s="62"/>
      <c r="M97" s="201" t="s">
        <v>34</v>
      </c>
      <c r="N97" s="202" t="s">
        <v>49</v>
      </c>
      <c r="O97" s="43"/>
      <c r="P97" s="203">
        <f>O97*H97</f>
        <v>0</v>
      </c>
      <c r="Q97" s="203">
        <v>0</v>
      </c>
      <c r="R97" s="203">
        <f>Q97*H97</f>
        <v>0</v>
      </c>
      <c r="S97" s="203">
        <v>0</v>
      </c>
      <c r="T97" s="204">
        <f>S97*H97</f>
        <v>0</v>
      </c>
      <c r="AR97" s="24" t="s">
        <v>154</v>
      </c>
      <c r="AT97" s="24" t="s">
        <v>129</v>
      </c>
      <c r="AU97" s="24" t="s">
        <v>88</v>
      </c>
      <c r="AY97" s="24" t="s">
        <v>126</v>
      </c>
      <c r="BE97" s="205">
        <f>IF(N97="základní",J97,0)</f>
        <v>0</v>
      </c>
      <c r="BF97" s="205">
        <f>IF(N97="snížená",J97,0)</f>
        <v>0</v>
      </c>
      <c r="BG97" s="205">
        <f>IF(N97="zákl. přenesená",J97,0)</f>
        <v>0</v>
      </c>
      <c r="BH97" s="205">
        <f>IF(N97="sníž. přenesená",J97,0)</f>
        <v>0</v>
      </c>
      <c r="BI97" s="205">
        <f>IF(N97="nulová",J97,0)</f>
        <v>0</v>
      </c>
      <c r="BJ97" s="24" t="s">
        <v>86</v>
      </c>
      <c r="BK97" s="205">
        <f>ROUND(I97*H97,2)</f>
        <v>0</v>
      </c>
      <c r="BL97" s="24" t="s">
        <v>154</v>
      </c>
      <c r="BM97" s="24" t="s">
        <v>187</v>
      </c>
    </row>
    <row r="98" spans="2:47" s="1" customFormat="1" ht="67.5">
      <c r="B98" s="42"/>
      <c r="C98" s="64"/>
      <c r="D98" s="212" t="s">
        <v>157</v>
      </c>
      <c r="E98" s="64"/>
      <c r="F98" s="213" t="s">
        <v>188</v>
      </c>
      <c r="G98" s="64"/>
      <c r="H98" s="64"/>
      <c r="I98" s="164"/>
      <c r="J98" s="64"/>
      <c r="K98" s="64"/>
      <c r="L98" s="62"/>
      <c r="M98" s="214"/>
      <c r="N98" s="43"/>
      <c r="O98" s="43"/>
      <c r="P98" s="43"/>
      <c r="Q98" s="43"/>
      <c r="R98" s="43"/>
      <c r="S98" s="43"/>
      <c r="T98" s="79"/>
      <c r="AT98" s="24" t="s">
        <v>157</v>
      </c>
      <c r="AU98" s="24" t="s">
        <v>88</v>
      </c>
    </row>
    <row r="99" spans="2:51" s="11" customFormat="1" ht="13.5">
      <c r="B99" s="215"/>
      <c r="C99" s="216"/>
      <c r="D99" s="217" t="s">
        <v>159</v>
      </c>
      <c r="E99" s="216"/>
      <c r="F99" s="219" t="s">
        <v>189</v>
      </c>
      <c r="G99" s="216"/>
      <c r="H99" s="220">
        <v>590.622</v>
      </c>
      <c r="I99" s="221"/>
      <c r="J99" s="216"/>
      <c r="K99" s="216"/>
      <c r="L99" s="222"/>
      <c r="M99" s="223"/>
      <c r="N99" s="224"/>
      <c r="O99" s="224"/>
      <c r="P99" s="224"/>
      <c r="Q99" s="224"/>
      <c r="R99" s="224"/>
      <c r="S99" s="224"/>
      <c r="T99" s="225"/>
      <c r="AT99" s="226" t="s">
        <v>159</v>
      </c>
      <c r="AU99" s="226" t="s">
        <v>88</v>
      </c>
      <c r="AV99" s="11" t="s">
        <v>88</v>
      </c>
      <c r="AW99" s="11" t="s">
        <v>6</v>
      </c>
      <c r="AX99" s="11" t="s">
        <v>86</v>
      </c>
      <c r="AY99" s="226" t="s">
        <v>126</v>
      </c>
    </row>
    <row r="100" spans="2:65" s="1" customFormat="1" ht="22.5" customHeight="1">
      <c r="B100" s="42"/>
      <c r="C100" s="194" t="s">
        <v>190</v>
      </c>
      <c r="D100" s="194" t="s">
        <v>129</v>
      </c>
      <c r="E100" s="195" t="s">
        <v>191</v>
      </c>
      <c r="F100" s="196" t="s">
        <v>192</v>
      </c>
      <c r="G100" s="197" t="s">
        <v>172</v>
      </c>
      <c r="H100" s="198">
        <v>136.297</v>
      </c>
      <c r="I100" s="199"/>
      <c r="J100" s="200">
        <f>ROUND(I100*H100,2)</f>
        <v>0</v>
      </c>
      <c r="K100" s="196" t="s">
        <v>133</v>
      </c>
      <c r="L100" s="62"/>
      <c r="M100" s="201" t="s">
        <v>34</v>
      </c>
      <c r="N100" s="202" t="s">
        <v>49</v>
      </c>
      <c r="O100" s="43"/>
      <c r="P100" s="203">
        <f>O100*H100</f>
        <v>0</v>
      </c>
      <c r="Q100" s="203">
        <v>0</v>
      </c>
      <c r="R100" s="203">
        <f>Q100*H100</f>
        <v>0</v>
      </c>
      <c r="S100" s="203">
        <v>0</v>
      </c>
      <c r="T100" s="204">
        <f>S100*H100</f>
        <v>0</v>
      </c>
      <c r="AR100" s="24" t="s">
        <v>154</v>
      </c>
      <c r="AT100" s="24" t="s">
        <v>129</v>
      </c>
      <c r="AU100" s="24" t="s">
        <v>88</v>
      </c>
      <c r="AY100" s="24" t="s">
        <v>126</v>
      </c>
      <c r="BE100" s="205">
        <f>IF(N100="základní",J100,0)</f>
        <v>0</v>
      </c>
      <c r="BF100" s="205">
        <f>IF(N100="snížená",J100,0)</f>
        <v>0</v>
      </c>
      <c r="BG100" s="205">
        <f>IF(N100="zákl. přenesená",J100,0)</f>
        <v>0</v>
      </c>
      <c r="BH100" s="205">
        <f>IF(N100="sníž. přenesená",J100,0)</f>
        <v>0</v>
      </c>
      <c r="BI100" s="205">
        <f>IF(N100="nulová",J100,0)</f>
        <v>0</v>
      </c>
      <c r="BJ100" s="24" t="s">
        <v>86</v>
      </c>
      <c r="BK100" s="205">
        <f>ROUND(I100*H100,2)</f>
        <v>0</v>
      </c>
      <c r="BL100" s="24" t="s">
        <v>154</v>
      </c>
      <c r="BM100" s="24" t="s">
        <v>193</v>
      </c>
    </row>
    <row r="101" spans="2:47" s="1" customFormat="1" ht="67.5">
      <c r="B101" s="42"/>
      <c r="C101" s="64"/>
      <c r="D101" s="212" t="s">
        <v>157</v>
      </c>
      <c r="E101" s="64"/>
      <c r="F101" s="213" t="s">
        <v>188</v>
      </c>
      <c r="G101" s="64"/>
      <c r="H101" s="64"/>
      <c r="I101" s="164"/>
      <c r="J101" s="64"/>
      <c r="K101" s="64"/>
      <c r="L101" s="62"/>
      <c r="M101" s="214"/>
      <c r="N101" s="43"/>
      <c r="O101" s="43"/>
      <c r="P101" s="43"/>
      <c r="Q101" s="43"/>
      <c r="R101" s="43"/>
      <c r="S101" s="43"/>
      <c r="T101" s="79"/>
      <c r="AT101" s="24" t="s">
        <v>157</v>
      </c>
      <c r="AU101" s="24" t="s">
        <v>88</v>
      </c>
    </row>
    <row r="102" spans="2:51" s="11" customFormat="1" ht="13.5">
      <c r="B102" s="215"/>
      <c r="C102" s="216"/>
      <c r="D102" s="217" t="s">
        <v>159</v>
      </c>
      <c r="E102" s="216"/>
      <c r="F102" s="219" t="s">
        <v>194</v>
      </c>
      <c r="G102" s="216"/>
      <c r="H102" s="220">
        <v>136.297</v>
      </c>
      <c r="I102" s="221"/>
      <c r="J102" s="216"/>
      <c r="K102" s="216"/>
      <c r="L102" s="222"/>
      <c r="M102" s="223"/>
      <c r="N102" s="224"/>
      <c r="O102" s="224"/>
      <c r="P102" s="224"/>
      <c r="Q102" s="224"/>
      <c r="R102" s="224"/>
      <c r="S102" s="224"/>
      <c r="T102" s="225"/>
      <c r="AT102" s="226" t="s">
        <v>159</v>
      </c>
      <c r="AU102" s="226" t="s">
        <v>88</v>
      </c>
      <c r="AV102" s="11" t="s">
        <v>88</v>
      </c>
      <c r="AW102" s="11" t="s">
        <v>6</v>
      </c>
      <c r="AX102" s="11" t="s">
        <v>86</v>
      </c>
      <c r="AY102" s="226" t="s">
        <v>126</v>
      </c>
    </row>
    <row r="103" spans="2:65" s="1" customFormat="1" ht="22.5" customHeight="1">
      <c r="B103" s="42"/>
      <c r="C103" s="194" t="s">
        <v>147</v>
      </c>
      <c r="D103" s="194" t="s">
        <v>129</v>
      </c>
      <c r="E103" s="195" t="s">
        <v>195</v>
      </c>
      <c r="F103" s="196" t="s">
        <v>196</v>
      </c>
      <c r="G103" s="197" t="s">
        <v>172</v>
      </c>
      <c r="H103" s="198">
        <v>45.432</v>
      </c>
      <c r="I103" s="199"/>
      <c r="J103" s="200">
        <f>ROUND(I103*H103,2)</f>
        <v>0</v>
      </c>
      <c r="K103" s="196" t="s">
        <v>133</v>
      </c>
      <c r="L103" s="62"/>
      <c r="M103" s="201" t="s">
        <v>34</v>
      </c>
      <c r="N103" s="202" t="s">
        <v>49</v>
      </c>
      <c r="O103" s="43"/>
      <c r="P103" s="203">
        <f>O103*H103</f>
        <v>0</v>
      </c>
      <c r="Q103" s="203">
        <v>0</v>
      </c>
      <c r="R103" s="203">
        <f>Q103*H103</f>
        <v>0</v>
      </c>
      <c r="S103" s="203">
        <v>0</v>
      </c>
      <c r="T103" s="204">
        <f>S103*H103</f>
        <v>0</v>
      </c>
      <c r="AR103" s="24" t="s">
        <v>154</v>
      </c>
      <c r="AT103" s="24" t="s">
        <v>129</v>
      </c>
      <c r="AU103" s="24" t="s">
        <v>88</v>
      </c>
      <c r="AY103" s="24" t="s">
        <v>126</v>
      </c>
      <c r="BE103" s="205">
        <f>IF(N103="základní",J103,0)</f>
        <v>0</v>
      </c>
      <c r="BF103" s="205">
        <f>IF(N103="snížená",J103,0)</f>
        <v>0</v>
      </c>
      <c r="BG103" s="205">
        <f>IF(N103="zákl. přenesená",J103,0)</f>
        <v>0</v>
      </c>
      <c r="BH103" s="205">
        <f>IF(N103="sníž. přenesená",J103,0)</f>
        <v>0</v>
      </c>
      <c r="BI103" s="205">
        <f>IF(N103="nulová",J103,0)</f>
        <v>0</v>
      </c>
      <c r="BJ103" s="24" t="s">
        <v>86</v>
      </c>
      <c r="BK103" s="205">
        <f>ROUND(I103*H103,2)</f>
        <v>0</v>
      </c>
      <c r="BL103" s="24" t="s">
        <v>154</v>
      </c>
      <c r="BM103" s="24" t="s">
        <v>197</v>
      </c>
    </row>
    <row r="104" spans="2:47" s="1" customFormat="1" ht="67.5">
      <c r="B104" s="42"/>
      <c r="C104" s="64"/>
      <c r="D104" s="212" t="s">
        <v>157</v>
      </c>
      <c r="E104" s="64"/>
      <c r="F104" s="213" t="s">
        <v>188</v>
      </c>
      <c r="G104" s="64"/>
      <c r="H104" s="64"/>
      <c r="I104" s="164"/>
      <c r="J104" s="64"/>
      <c r="K104" s="64"/>
      <c r="L104" s="62"/>
      <c r="M104" s="214"/>
      <c r="N104" s="43"/>
      <c r="O104" s="43"/>
      <c r="P104" s="43"/>
      <c r="Q104" s="43"/>
      <c r="R104" s="43"/>
      <c r="S104" s="43"/>
      <c r="T104" s="79"/>
      <c r="AT104" s="24" t="s">
        <v>157</v>
      </c>
      <c r="AU104" s="24" t="s">
        <v>88</v>
      </c>
    </row>
    <row r="105" spans="2:51" s="11" customFormat="1" ht="13.5">
      <c r="B105" s="215"/>
      <c r="C105" s="216"/>
      <c r="D105" s="217" t="s">
        <v>159</v>
      </c>
      <c r="E105" s="216"/>
      <c r="F105" s="219" t="s">
        <v>198</v>
      </c>
      <c r="G105" s="216"/>
      <c r="H105" s="220">
        <v>45.432</v>
      </c>
      <c r="I105" s="221"/>
      <c r="J105" s="216"/>
      <c r="K105" s="216"/>
      <c r="L105" s="222"/>
      <c r="M105" s="223"/>
      <c r="N105" s="224"/>
      <c r="O105" s="224"/>
      <c r="P105" s="224"/>
      <c r="Q105" s="224"/>
      <c r="R105" s="224"/>
      <c r="S105" s="224"/>
      <c r="T105" s="225"/>
      <c r="AT105" s="226" t="s">
        <v>159</v>
      </c>
      <c r="AU105" s="226" t="s">
        <v>88</v>
      </c>
      <c r="AV105" s="11" t="s">
        <v>88</v>
      </c>
      <c r="AW105" s="11" t="s">
        <v>6</v>
      </c>
      <c r="AX105" s="11" t="s">
        <v>86</v>
      </c>
      <c r="AY105" s="226" t="s">
        <v>126</v>
      </c>
    </row>
    <row r="106" spans="2:65" s="1" customFormat="1" ht="22.5" customHeight="1">
      <c r="B106" s="42"/>
      <c r="C106" s="194" t="s">
        <v>199</v>
      </c>
      <c r="D106" s="194" t="s">
        <v>129</v>
      </c>
      <c r="E106" s="195" t="s">
        <v>200</v>
      </c>
      <c r="F106" s="196" t="s">
        <v>201</v>
      </c>
      <c r="G106" s="197" t="s">
        <v>172</v>
      </c>
      <c r="H106" s="198">
        <v>90.865</v>
      </c>
      <c r="I106" s="199"/>
      <c r="J106" s="200">
        <f>ROUND(I106*H106,2)</f>
        <v>0</v>
      </c>
      <c r="K106" s="196" t="s">
        <v>133</v>
      </c>
      <c r="L106" s="62"/>
      <c r="M106" s="201" t="s">
        <v>34</v>
      </c>
      <c r="N106" s="202" t="s">
        <v>49</v>
      </c>
      <c r="O106" s="43"/>
      <c r="P106" s="203">
        <f>O106*H106</f>
        <v>0</v>
      </c>
      <c r="Q106" s="203">
        <v>0</v>
      </c>
      <c r="R106" s="203">
        <f>Q106*H106</f>
        <v>0</v>
      </c>
      <c r="S106" s="203">
        <v>0</v>
      </c>
      <c r="T106" s="204">
        <f>S106*H106</f>
        <v>0</v>
      </c>
      <c r="AR106" s="24" t="s">
        <v>154</v>
      </c>
      <c r="AT106" s="24" t="s">
        <v>129</v>
      </c>
      <c r="AU106" s="24" t="s">
        <v>88</v>
      </c>
      <c r="AY106" s="24" t="s">
        <v>126</v>
      </c>
      <c r="BE106" s="205">
        <f>IF(N106="základní",J106,0)</f>
        <v>0</v>
      </c>
      <c r="BF106" s="205">
        <f>IF(N106="snížená",J106,0)</f>
        <v>0</v>
      </c>
      <c r="BG106" s="205">
        <f>IF(N106="zákl. přenesená",J106,0)</f>
        <v>0</v>
      </c>
      <c r="BH106" s="205">
        <f>IF(N106="sníž. přenesená",J106,0)</f>
        <v>0</v>
      </c>
      <c r="BI106" s="205">
        <f>IF(N106="nulová",J106,0)</f>
        <v>0</v>
      </c>
      <c r="BJ106" s="24" t="s">
        <v>86</v>
      </c>
      <c r="BK106" s="205">
        <f>ROUND(I106*H106,2)</f>
        <v>0</v>
      </c>
      <c r="BL106" s="24" t="s">
        <v>154</v>
      </c>
      <c r="BM106" s="24" t="s">
        <v>202</v>
      </c>
    </row>
    <row r="107" spans="2:47" s="1" customFormat="1" ht="67.5">
      <c r="B107" s="42"/>
      <c r="C107" s="64"/>
      <c r="D107" s="212" t="s">
        <v>157</v>
      </c>
      <c r="E107" s="64"/>
      <c r="F107" s="213" t="s">
        <v>188</v>
      </c>
      <c r="G107" s="64"/>
      <c r="H107" s="64"/>
      <c r="I107" s="164"/>
      <c r="J107" s="64"/>
      <c r="K107" s="64"/>
      <c r="L107" s="62"/>
      <c r="M107" s="214"/>
      <c r="N107" s="43"/>
      <c r="O107" s="43"/>
      <c r="P107" s="43"/>
      <c r="Q107" s="43"/>
      <c r="R107" s="43"/>
      <c r="S107" s="43"/>
      <c r="T107" s="79"/>
      <c r="AT107" s="24" t="s">
        <v>157</v>
      </c>
      <c r="AU107" s="24" t="s">
        <v>88</v>
      </c>
    </row>
    <row r="108" spans="2:51" s="11" customFormat="1" ht="13.5">
      <c r="B108" s="215"/>
      <c r="C108" s="216"/>
      <c r="D108" s="212" t="s">
        <v>159</v>
      </c>
      <c r="E108" s="216"/>
      <c r="F108" s="228" t="s">
        <v>203</v>
      </c>
      <c r="G108" s="216"/>
      <c r="H108" s="229">
        <v>90.865</v>
      </c>
      <c r="I108" s="221"/>
      <c r="J108" s="216"/>
      <c r="K108" s="216"/>
      <c r="L108" s="222"/>
      <c r="M108" s="230"/>
      <c r="N108" s="231"/>
      <c r="O108" s="231"/>
      <c r="P108" s="231"/>
      <c r="Q108" s="231"/>
      <c r="R108" s="231"/>
      <c r="S108" s="231"/>
      <c r="T108" s="232"/>
      <c r="AT108" s="226" t="s">
        <v>159</v>
      </c>
      <c r="AU108" s="226" t="s">
        <v>88</v>
      </c>
      <c r="AV108" s="11" t="s">
        <v>88</v>
      </c>
      <c r="AW108" s="11" t="s">
        <v>6</v>
      </c>
      <c r="AX108" s="11" t="s">
        <v>86</v>
      </c>
      <c r="AY108" s="226" t="s">
        <v>126</v>
      </c>
    </row>
    <row r="109" spans="2:12" s="1" customFormat="1" ht="6.95" customHeight="1">
      <c r="B109" s="57"/>
      <c r="C109" s="58"/>
      <c r="D109" s="58"/>
      <c r="E109" s="58"/>
      <c r="F109" s="58"/>
      <c r="G109" s="58"/>
      <c r="H109" s="58"/>
      <c r="I109" s="140"/>
      <c r="J109" s="58"/>
      <c r="K109" s="58"/>
      <c r="L109" s="62"/>
    </row>
  </sheetData>
  <sheetProtection algorithmName="SHA-512" hashValue="wR16F3GxFNELPTAyU5hVb4ugk7kP02J/ERb8HqrOeH/TorC0BzTxS72VtD7OL2H5Cxi/ujU0DACMsjV0VT65mg==" saltValue="ox4gdVyF/Quai3HRO1DC4w==" spinCount="100000" sheet="1" objects="1" scenarios="1" formatCells="0" formatColumns="0" formatRows="0" sort="0" autoFilter="0"/>
  <autoFilter ref="C79:K108"/>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95</v>
      </c>
      <c r="G1" s="405" t="s">
        <v>96</v>
      </c>
      <c r="H1" s="405"/>
      <c r="I1" s="116"/>
      <c r="J1" s="115" t="s">
        <v>97</v>
      </c>
      <c r="K1" s="114" t="s">
        <v>98</v>
      </c>
      <c r="L1" s="115" t="s">
        <v>99</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7"/>
      <c r="M2" s="397"/>
      <c r="N2" s="397"/>
      <c r="O2" s="397"/>
      <c r="P2" s="397"/>
      <c r="Q2" s="397"/>
      <c r="R2" s="397"/>
      <c r="S2" s="397"/>
      <c r="T2" s="397"/>
      <c r="U2" s="397"/>
      <c r="V2" s="397"/>
      <c r="AT2" s="24" t="s">
        <v>94</v>
      </c>
    </row>
    <row r="3" spans="2:46" ht="6.95" customHeight="1">
      <c r="B3" s="25"/>
      <c r="C3" s="26"/>
      <c r="D3" s="26"/>
      <c r="E3" s="26"/>
      <c r="F3" s="26"/>
      <c r="G3" s="26"/>
      <c r="H3" s="26"/>
      <c r="I3" s="117"/>
      <c r="J3" s="26"/>
      <c r="K3" s="27"/>
      <c r="AT3" s="24" t="s">
        <v>88</v>
      </c>
    </row>
    <row r="4" spans="2:46" ht="36.95" customHeight="1">
      <c r="B4" s="28"/>
      <c r="C4" s="29"/>
      <c r="D4" s="30" t="s">
        <v>100</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8" t="str">
        <f>'Rekapitulace stavby'!K6</f>
        <v>Demolice stávajícího objektu dílen a zajištění výkopové jámy</v>
      </c>
      <c r="F7" s="399"/>
      <c r="G7" s="399"/>
      <c r="H7" s="399"/>
      <c r="I7" s="118"/>
      <c r="J7" s="29"/>
      <c r="K7" s="31"/>
    </row>
    <row r="8" spans="2:11" s="1" customFormat="1" ht="13.5">
      <c r="B8" s="42"/>
      <c r="C8" s="43"/>
      <c r="D8" s="37" t="s">
        <v>101</v>
      </c>
      <c r="E8" s="43"/>
      <c r="F8" s="43"/>
      <c r="G8" s="43"/>
      <c r="H8" s="43"/>
      <c r="I8" s="119"/>
      <c r="J8" s="43"/>
      <c r="K8" s="46"/>
    </row>
    <row r="9" spans="2:11" s="1" customFormat="1" ht="36.95" customHeight="1">
      <c r="B9" s="42"/>
      <c r="C9" s="43"/>
      <c r="D9" s="43"/>
      <c r="E9" s="400" t="s">
        <v>204</v>
      </c>
      <c r="F9" s="401"/>
      <c r="G9" s="401"/>
      <c r="H9" s="401"/>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34</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7. 9. 2017</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63" customHeight="1">
      <c r="B24" s="122"/>
      <c r="C24" s="123"/>
      <c r="D24" s="123"/>
      <c r="E24" s="367" t="s">
        <v>43</v>
      </c>
      <c r="F24" s="367"/>
      <c r="G24" s="367"/>
      <c r="H24" s="36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ROUND(J86,2)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ROUND(SUM(BE86:BE245),2)</f>
        <v>0</v>
      </c>
      <c r="G30" s="43"/>
      <c r="H30" s="43"/>
      <c r="I30" s="132">
        <v>0.21</v>
      </c>
      <c r="J30" s="131">
        <f>ROUND(ROUND((SUM(BE86:BE245)),2)*I30,2)</f>
        <v>0</v>
      </c>
      <c r="K30" s="46"/>
    </row>
    <row r="31" spans="2:11" s="1" customFormat="1" ht="14.45" customHeight="1">
      <c r="B31" s="42"/>
      <c r="C31" s="43"/>
      <c r="D31" s="43"/>
      <c r="E31" s="50" t="s">
        <v>50</v>
      </c>
      <c r="F31" s="131">
        <f>ROUND(SUM(BF86:BF245),2)</f>
        <v>0</v>
      </c>
      <c r="G31" s="43"/>
      <c r="H31" s="43"/>
      <c r="I31" s="132">
        <v>0.15</v>
      </c>
      <c r="J31" s="131">
        <f>ROUND(ROUND((SUM(BF86:BF245)),2)*I31,2)</f>
        <v>0</v>
      </c>
      <c r="K31" s="46"/>
    </row>
    <row r="32" spans="2:11" s="1" customFormat="1" ht="14.45" customHeight="1" hidden="1">
      <c r="B32" s="42"/>
      <c r="C32" s="43"/>
      <c r="D32" s="43"/>
      <c r="E32" s="50" t="s">
        <v>51</v>
      </c>
      <c r="F32" s="131">
        <f>ROUND(SUM(BG86:BG245),2)</f>
        <v>0</v>
      </c>
      <c r="G32" s="43"/>
      <c r="H32" s="43"/>
      <c r="I32" s="132">
        <v>0.21</v>
      </c>
      <c r="J32" s="131">
        <v>0</v>
      </c>
      <c r="K32" s="46"/>
    </row>
    <row r="33" spans="2:11" s="1" customFormat="1" ht="14.45" customHeight="1" hidden="1">
      <c r="B33" s="42"/>
      <c r="C33" s="43"/>
      <c r="D33" s="43"/>
      <c r="E33" s="50" t="s">
        <v>52</v>
      </c>
      <c r="F33" s="131">
        <f>ROUND(SUM(BH86:BH245),2)</f>
        <v>0</v>
      </c>
      <c r="G33" s="43"/>
      <c r="H33" s="43"/>
      <c r="I33" s="132">
        <v>0.15</v>
      </c>
      <c r="J33" s="131">
        <v>0</v>
      </c>
      <c r="K33" s="46"/>
    </row>
    <row r="34" spans="2:11" s="1" customFormat="1" ht="14.45" customHeight="1" hidden="1">
      <c r="B34" s="42"/>
      <c r="C34" s="43"/>
      <c r="D34" s="43"/>
      <c r="E34" s="50" t="s">
        <v>53</v>
      </c>
      <c r="F34" s="131">
        <f>ROUND(SUM(BI86:BI245),2)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 customHeight="1">
      <c r="B42" s="42"/>
      <c r="C42" s="30" t="s">
        <v>103</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8" t="str">
        <f>E7</f>
        <v>Demolice stávajícího objektu dílen a zajištění výkopové jámy</v>
      </c>
      <c r="F45" s="399"/>
      <c r="G45" s="399"/>
      <c r="H45" s="399"/>
      <c r="I45" s="119"/>
      <c r="J45" s="43"/>
      <c r="K45" s="46"/>
    </row>
    <row r="46" spans="2:11" s="1" customFormat="1" ht="14.45" customHeight="1">
      <c r="B46" s="42"/>
      <c r="C46" s="37" t="s">
        <v>101</v>
      </c>
      <c r="D46" s="43"/>
      <c r="E46" s="43"/>
      <c r="F46" s="43"/>
      <c r="G46" s="43"/>
      <c r="H46" s="43"/>
      <c r="I46" s="119"/>
      <c r="J46" s="43"/>
      <c r="K46" s="46"/>
    </row>
    <row r="47" spans="2:11" s="1" customFormat="1" ht="23.25" customHeight="1">
      <c r="B47" s="42"/>
      <c r="C47" s="43"/>
      <c r="D47" s="43"/>
      <c r="E47" s="400" t="str">
        <f>E9</f>
        <v>02 - Zajištění výkopové jámy</v>
      </c>
      <c r="F47" s="401"/>
      <c r="G47" s="401"/>
      <c r="H47" s="401"/>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VŠE, č. parc. 16/3; Žižkov, Praha</v>
      </c>
      <c r="G49" s="43"/>
      <c r="H49" s="43"/>
      <c r="I49" s="120" t="s">
        <v>26</v>
      </c>
      <c r="J49" s="121" t="str">
        <f>IF(J12="","",J12)</f>
        <v>7. 9. 2017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VŠE, W. Churchilla 1938/4, Praha 3</v>
      </c>
      <c r="G51" s="43"/>
      <c r="H51" s="43"/>
      <c r="I51" s="120" t="s">
        <v>39</v>
      </c>
      <c r="J51" s="35" t="str">
        <f>E21</f>
        <v>ing. Karel Mikeš</v>
      </c>
      <c r="K51" s="46"/>
    </row>
    <row r="52" spans="2:11" s="1" customFormat="1" ht="14.45" customHeight="1">
      <c r="B52" s="42"/>
      <c r="C52" s="37" t="s">
        <v>37</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5" t="s">
        <v>104</v>
      </c>
      <c r="D54" s="133"/>
      <c r="E54" s="133"/>
      <c r="F54" s="133"/>
      <c r="G54" s="133"/>
      <c r="H54" s="133"/>
      <c r="I54" s="146"/>
      <c r="J54" s="147" t="s">
        <v>105</v>
      </c>
      <c r="K54" s="148"/>
    </row>
    <row r="55" spans="2:11" s="1" customFormat="1" ht="10.35" customHeight="1">
      <c r="B55" s="42"/>
      <c r="C55" s="43"/>
      <c r="D55" s="43"/>
      <c r="E55" s="43"/>
      <c r="F55" s="43"/>
      <c r="G55" s="43"/>
      <c r="H55" s="43"/>
      <c r="I55" s="119"/>
      <c r="J55" s="43"/>
      <c r="K55" s="46"/>
    </row>
    <row r="56" spans="2:47" s="1" customFormat="1" ht="29.25" customHeight="1">
      <c r="B56" s="42"/>
      <c r="C56" s="149" t="s">
        <v>106</v>
      </c>
      <c r="D56" s="43"/>
      <c r="E56" s="43"/>
      <c r="F56" s="43"/>
      <c r="G56" s="43"/>
      <c r="H56" s="43"/>
      <c r="I56" s="119"/>
      <c r="J56" s="129">
        <f>J86</f>
        <v>0</v>
      </c>
      <c r="K56" s="46"/>
      <c r="AU56" s="24" t="s">
        <v>107</v>
      </c>
    </row>
    <row r="57" spans="2:11" s="7" customFormat="1" ht="24.95" customHeight="1">
      <c r="B57" s="150"/>
      <c r="C57" s="151"/>
      <c r="D57" s="152" t="s">
        <v>141</v>
      </c>
      <c r="E57" s="153"/>
      <c r="F57" s="153"/>
      <c r="G57" s="153"/>
      <c r="H57" s="153"/>
      <c r="I57" s="154"/>
      <c r="J57" s="155">
        <f>J87</f>
        <v>0</v>
      </c>
      <c r="K57" s="156"/>
    </row>
    <row r="58" spans="2:11" s="8" customFormat="1" ht="19.9" customHeight="1">
      <c r="B58" s="157"/>
      <c r="C58" s="158"/>
      <c r="D58" s="159" t="s">
        <v>205</v>
      </c>
      <c r="E58" s="160"/>
      <c r="F58" s="160"/>
      <c r="G58" s="160"/>
      <c r="H58" s="160"/>
      <c r="I58" s="161"/>
      <c r="J58" s="162">
        <f>J88</f>
        <v>0</v>
      </c>
      <c r="K58" s="163"/>
    </row>
    <row r="59" spans="2:11" s="8" customFormat="1" ht="14.85" customHeight="1">
      <c r="B59" s="157"/>
      <c r="C59" s="158"/>
      <c r="D59" s="159" t="s">
        <v>206</v>
      </c>
      <c r="E59" s="160"/>
      <c r="F59" s="160"/>
      <c r="G59" s="160"/>
      <c r="H59" s="160"/>
      <c r="I59" s="161"/>
      <c r="J59" s="162">
        <f>J89</f>
        <v>0</v>
      </c>
      <c r="K59" s="163"/>
    </row>
    <row r="60" spans="2:11" s="8" customFormat="1" ht="14.85" customHeight="1">
      <c r="B60" s="157"/>
      <c r="C60" s="158"/>
      <c r="D60" s="159" t="s">
        <v>207</v>
      </c>
      <c r="E60" s="160"/>
      <c r="F60" s="160"/>
      <c r="G60" s="160"/>
      <c r="H60" s="160"/>
      <c r="I60" s="161"/>
      <c r="J60" s="162">
        <f>J122</f>
        <v>0</v>
      </c>
      <c r="K60" s="163"/>
    </row>
    <row r="61" spans="2:11" s="8" customFormat="1" ht="14.85" customHeight="1">
      <c r="B61" s="157"/>
      <c r="C61" s="158"/>
      <c r="D61" s="159" t="s">
        <v>208</v>
      </c>
      <c r="E61" s="160"/>
      <c r="F61" s="160"/>
      <c r="G61" s="160"/>
      <c r="H61" s="160"/>
      <c r="I61" s="161"/>
      <c r="J61" s="162">
        <f>J175</f>
        <v>0</v>
      </c>
      <c r="K61" s="163"/>
    </row>
    <row r="62" spans="2:11" s="8" customFormat="1" ht="14.85" customHeight="1">
      <c r="B62" s="157"/>
      <c r="C62" s="158"/>
      <c r="D62" s="159" t="s">
        <v>209</v>
      </c>
      <c r="E62" s="160"/>
      <c r="F62" s="160"/>
      <c r="G62" s="160"/>
      <c r="H62" s="160"/>
      <c r="I62" s="161"/>
      <c r="J62" s="162">
        <f>J207</f>
        <v>0</v>
      </c>
      <c r="K62" s="163"/>
    </row>
    <row r="63" spans="2:11" s="8" customFormat="1" ht="19.9" customHeight="1">
      <c r="B63" s="157"/>
      <c r="C63" s="158"/>
      <c r="D63" s="159" t="s">
        <v>210</v>
      </c>
      <c r="E63" s="160"/>
      <c r="F63" s="160"/>
      <c r="G63" s="160"/>
      <c r="H63" s="160"/>
      <c r="I63" s="161"/>
      <c r="J63" s="162">
        <f>J211</f>
        <v>0</v>
      </c>
      <c r="K63" s="163"/>
    </row>
    <row r="64" spans="2:11" s="8" customFormat="1" ht="14.85" customHeight="1">
      <c r="B64" s="157"/>
      <c r="C64" s="158"/>
      <c r="D64" s="159" t="s">
        <v>211</v>
      </c>
      <c r="E64" s="160"/>
      <c r="F64" s="160"/>
      <c r="G64" s="160"/>
      <c r="H64" s="160"/>
      <c r="I64" s="161"/>
      <c r="J64" s="162">
        <f>J212</f>
        <v>0</v>
      </c>
      <c r="K64" s="163"/>
    </row>
    <row r="65" spans="2:11" s="8" customFormat="1" ht="14.85" customHeight="1">
      <c r="B65" s="157"/>
      <c r="C65" s="158"/>
      <c r="D65" s="159" t="s">
        <v>212</v>
      </c>
      <c r="E65" s="160"/>
      <c r="F65" s="160"/>
      <c r="G65" s="160"/>
      <c r="H65" s="160"/>
      <c r="I65" s="161"/>
      <c r="J65" s="162">
        <f>J229</f>
        <v>0</v>
      </c>
      <c r="K65" s="163"/>
    </row>
    <row r="66" spans="2:11" s="8" customFormat="1" ht="19.9" customHeight="1">
      <c r="B66" s="157"/>
      <c r="C66" s="158"/>
      <c r="D66" s="159" t="s">
        <v>213</v>
      </c>
      <c r="E66" s="160"/>
      <c r="F66" s="160"/>
      <c r="G66" s="160"/>
      <c r="H66" s="160"/>
      <c r="I66" s="161"/>
      <c r="J66" s="162">
        <f>J243</f>
        <v>0</v>
      </c>
      <c r="K66" s="163"/>
    </row>
    <row r="67" spans="2:11" s="1" customFormat="1" ht="21.75" customHeight="1">
      <c r="B67" s="42"/>
      <c r="C67" s="43"/>
      <c r="D67" s="43"/>
      <c r="E67" s="43"/>
      <c r="F67" s="43"/>
      <c r="G67" s="43"/>
      <c r="H67" s="43"/>
      <c r="I67" s="119"/>
      <c r="J67" s="43"/>
      <c r="K67" s="46"/>
    </row>
    <row r="68" spans="2:11" s="1" customFormat="1" ht="6.95" customHeight="1">
      <c r="B68" s="57"/>
      <c r="C68" s="58"/>
      <c r="D68" s="58"/>
      <c r="E68" s="58"/>
      <c r="F68" s="58"/>
      <c r="G68" s="58"/>
      <c r="H68" s="58"/>
      <c r="I68" s="140"/>
      <c r="J68" s="58"/>
      <c r="K68" s="59"/>
    </row>
    <row r="72" spans="2:12" s="1" customFormat="1" ht="6.95" customHeight="1">
      <c r="B72" s="60"/>
      <c r="C72" s="61"/>
      <c r="D72" s="61"/>
      <c r="E72" s="61"/>
      <c r="F72" s="61"/>
      <c r="G72" s="61"/>
      <c r="H72" s="61"/>
      <c r="I72" s="143"/>
      <c r="J72" s="61"/>
      <c r="K72" s="61"/>
      <c r="L72" s="62"/>
    </row>
    <row r="73" spans="2:12" s="1" customFormat="1" ht="36.95" customHeight="1">
      <c r="B73" s="42"/>
      <c r="C73" s="63" t="s">
        <v>110</v>
      </c>
      <c r="D73" s="64"/>
      <c r="E73" s="64"/>
      <c r="F73" s="64"/>
      <c r="G73" s="64"/>
      <c r="H73" s="64"/>
      <c r="I73" s="164"/>
      <c r="J73" s="64"/>
      <c r="K73" s="64"/>
      <c r="L73" s="62"/>
    </row>
    <row r="74" spans="2:12" s="1" customFormat="1" ht="6.95" customHeight="1">
      <c r="B74" s="42"/>
      <c r="C74" s="64"/>
      <c r="D74" s="64"/>
      <c r="E74" s="64"/>
      <c r="F74" s="64"/>
      <c r="G74" s="64"/>
      <c r="H74" s="64"/>
      <c r="I74" s="164"/>
      <c r="J74" s="64"/>
      <c r="K74" s="64"/>
      <c r="L74" s="62"/>
    </row>
    <row r="75" spans="2:12" s="1" customFormat="1" ht="14.45" customHeight="1">
      <c r="B75" s="42"/>
      <c r="C75" s="66" t="s">
        <v>18</v>
      </c>
      <c r="D75" s="64"/>
      <c r="E75" s="64"/>
      <c r="F75" s="64"/>
      <c r="G75" s="64"/>
      <c r="H75" s="64"/>
      <c r="I75" s="164"/>
      <c r="J75" s="64"/>
      <c r="K75" s="64"/>
      <c r="L75" s="62"/>
    </row>
    <row r="76" spans="2:12" s="1" customFormat="1" ht="22.5" customHeight="1">
      <c r="B76" s="42"/>
      <c r="C76" s="64"/>
      <c r="D76" s="64"/>
      <c r="E76" s="402" t="str">
        <f>E7</f>
        <v>Demolice stávajícího objektu dílen a zajištění výkopové jámy</v>
      </c>
      <c r="F76" s="403"/>
      <c r="G76" s="403"/>
      <c r="H76" s="403"/>
      <c r="I76" s="164"/>
      <c r="J76" s="64"/>
      <c r="K76" s="64"/>
      <c r="L76" s="62"/>
    </row>
    <row r="77" spans="2:12" s="1" customFormat="1" ht="14.45" customHeight="1">
      <c r="B77" s="42"/>
      <c r="C77" s="66" t="s">
        <v>101</v>
      </c>
      <c r="D77" s="64"/>
      <c r="E77" s="64"/>
      <c r="F77" s="64"/>
      <c r="G77" s="64"/>
      <c r="H77" s="64"/>
      <c r="I77" s="164"/>
      <c r="J77" s="64"/>
      <c r="K77" s="64"/>
      <c r="L77" s="62"/>
    </row>
    <row r="78" spans="2:12" s="1" customFormat="1" ht="23.25" customHeight="1">
      <c r="B78" s="42"/>
      <c r="C78" s="64"/>
      <c r="D78" s="64"/>
      <c r="E78" s="378" t="str">
        <f>E9</f>
        <v>02 - Zajištění výkopové jámy</v>
      </c>
      <c r="F78" s="404"/>
      <c r="G78" s="404"/>
      <c r="H78" s="404"/>
      <c r="I78" s="164"/>
      <c r="J78" s="64"/>
      <c r="K78" s="64"/>
      <c r="L78" s="62"/>
    </row>
    <row r="79" spans="2:12" s="1" customFormat="1" ht="6.95" customHeight="1">
      <c r="B79" s="42"/>
      <c r="C79" s="64"/>
      <c r="D79" s="64"/>
      <c r="E79" s="64"/>
      <c r="F79" s="64"/>
      <c r="G79" s="64"/>
      <c r="H79" s="64"/>
      <c r="I79" s="164"/>
      <c r="J79" s="64"/>
      <c r="K79" s="64"/>
      <c r="L79" s="62"/>
    </row>
    <row r="80" spans="2:12" s="1" customFormat="1" ht="18" customHeight="1">
      <c r="B80" s="42"/>
      <c r="C80" s="66" t="s">
        <v>24</v>
      </c>
      <c r="D80" s="64"/>
      <c r="E80" s="64"/>
      <c r="F80" s="165" t="str">
        <f>F12</f>
        <v>VŠE, č. parc. 16/3; Žižkov, Praha</v>
      </c>
      <c r="G80" s="64"/>
      <c r="H80" s="64"/>
      <c r="I80" s="166" t="s">
        <v>26</v>
      </c>
      <c r="J80" s="74" t="str">
        <f>IF(J12="","",J12)</f>
        <v>7. 9. 2017</v>
      </c>
      <c r="K80" s="64"/>
      <c r="L80" s="62"/>
    </row>
    <row r="81" spans="2:12" s="1" customFormat="1" ht="6.95" customHeight="1">
      <c r="B81" s="42"/>
      <c r="C81" s="64"/>
      <c r="D81" s="64"/>
      <c r="E81" s="64"/>
      <c r="F81" s="64"/>
      <c r="G81" s="64"/>
      <c r="H81" s="64"/>
      <c r="I81" s="164"/>
      <c r="J81" s="64"/>
      <c r="K81" s="64"/>
      <c r="L81" s="62"/>
    </row>
    <row r="82" spans="2:12" s="1" customFormat="1" ht="13.5">
      <c r="B82" s="42"/>
      <c r="C82" s="66" t="s">
        <v>32</v>
      </c>
      <c r="D82" s="64"/>
      <c r="E82" s="64"/>
      <c r="F82" s="165" t="str">
        <f>E15</f>
        <v>VŠE, W. Churchilla 1938/4, Praha 3</v>
      </c>
      <c r="G82" s="64"/>
      <c r="H82" s="64"/>
      <c r="I82" s="166" t="s">
        <v>39</v>
      </c>
      <c r="J82" s="165" t="str">
        <f>E21</f>
        <v>ing. Karel Mikeš</v>
      </c>
      <c r="K82" s="64"/>
      <c r="L82" s="62"/>
    </row>
    <row r="83" spans="2:12" s="1" customFormat="1" ht="14.45" customHeight="1">
      <c r="B83" s="42"/>
      <c r="C83" s="66" t="s">
        <v>37</v>
      </c>
      <c r="D83" s="64"/>
      <c r="E83" s="64"/>
      <c r="F83" s="165" t="str">
        <f>IF(E18="","",E18)</f>
        <v/>
      </c>
      <c r="G83" s="64"/>
      <c r="H83" s="64"/>
      <c r="I83" s="164"/>
      <c r="J83" s="64"/>
      <c r="K83" s="64"/>
      <c r="L83" s="62"/>
    </row>
    <row r="84" spans="2:12" s="1" customFormat="1" ht="10.35" customHeight="1">
      <c r="B84" s="42"/>
      <c r="C84" s="64"/>
      <c r="D84" s="64"/>
      <c r="E84" s="64"/>
      <c r="F84" s="64"/>
      <c r="G84" s="64"/>
      <c r="H84" s="64"/>
      <c r="I84" s="164"/>
      <c r="J84" s="64"/>
      <c r="K84" s="64"/>
      <c r="L84" s="62"/>
    </row>
    <row r="85" spans="2:20" s="9" customFormat="1" ht="29.25" customHeight="1">
      <c r="B85" s="167"/>
      <c r="C85" s="168" t="s">
        <v>111</v>
      </c>
      <c r="D85" s="169" t="s">
        <v>63</v>
      </c>
      <c r="E85" s="169" t="s">
        <v>59</v>
      </c>
      <c r="F85" s="169" t="s">
        <v>112</v>
      </c>
      <c r="G85" s="169" t="s">
        <v>113</v>
      </c>
      <c r="H85" s="169" t="s">
        <v>114</v>
      </c>
      <c r="I85" s="170" t="s">
        <v>115</v>
      </c>
      <c r="J85" s="169" t="s">
        <v>105</v>
      </c>
      <c r="K85" s="171" t="s">
        <v>116</v>
      </c>
      <c r="L85" s="172"/>
      <c r="M85" s="82" t="s">
        <v>117</v>
      </c>
      <c r="N85" s="83" t="s">
        <v>48</v>
      </c>
      <c r="O85" s="83" t="s">
        <v>118</v>
      </c>
      <c r="P85" s="83" t="s">
        <v>119</v>
      </c>
      <c r="Q85" s="83" t="s">
        <v>120</v>
      </c>
      <c r="R85" s="83" t="s">
        <v>121</v>
      </c>
      <c r="S85" s="83" t="s">
        <v>122</v>
      </c>
      <c r="T85" s="84" t="s">
        <v>123</v>
      </c>
    </row>
    <row r="86" spans="2:63" s="1" customFormat="1" ht="29.25" customHeight="1">
      <c r="B86" s="42"/>
      <c r="C86" s="88" t="s">
        <v>106</v>
      </c>
      <c r="D86" s="64"/>
      <c r="E86" s="64"/>
      <c r="F86" s="64"/>
      <c r="G86" s="64"/>
      <c r="H86" s="64"/>
      <c r="I86" s="164"/>
      <c r="J86" s="173">
        <f>BK86</f>
        <v>0</v>
      </c>
      <c r="K86" s="64"/>
      <c r="L86" s="62"/>
      <c r="M86" s="85"/>
      <c r="N86" s="86"/>
      <c r="O86" s="86"/>
      <c r="P86" s="174">
        <f>P87</f>
        <v>0</v>
      </c>
      <c r="Q86" s="86"/>
      <c r="R86" s="174">
        <f>R87</f>
        <v>126.02599010000002</v>
      </c>
      <c r="S86" s="86"/>
      <c r="T86" s="175">
        <f>T87</f>
        <v>0</v>
      </c>
      <c r="AT86" s="24" t="s">
        <v>77</v>
      </c>
      <c r="AU86" s="24" t="s">
        <v>107</v>
      </c>
      <c r="BK86" s="176">
        <f>BK87</f>
        <v>0</v>
      </c>
    </row>
    <row r="87" spans="2:63" s="10" customFormat="1" ht="37.35" customHeight="1">
      <c r="B87" s="177"/>
      <c r="C87" s="178"/>
      <c r="D87" s="179" t="s">
        <v>77</v>
      </c>
      <c r="E87" s="180" t="s">
        <v>145</v>
      </c>
      <c r="F87" s="180" t="s">
        <v>146</v>
      </c>
      <c r="G87" s="178"/>
      <c r="H87" s="178"/>
      <c r="I87" s="181"/>
      <c r="J87" s="182">
        <f>BK87</f>
        <v>0</v>
      </c>
      <c r="K87" s="178"/>
      <c r="L87" s="183"/>
      <c r="M87" s="184"/>
      <c r="N87" s="185"/>
      <c r="O87" s="185"/>
      <c r="P87" s="186">
        <f>P88+P211+P243</f>
        <v>0</v>
      </c>
      <c r="Q87" s="185"/>
      <c r="R87" s="186">
        <f>R88+R211+R243</f>
        <v>126.02599010000002</v>
      </c>
      <c r="S87" s="185"/>
      <c r="T87" s="187">
        <f>T88+T211+T243</f>
        <v>0</v>
      </c>
      <c r="AR87" s="188" t="s">
        <v>86</v>
      </c>
      <c r="AT87" s="189" t="s">
        <v>77</v>
      </c>
      <c r="AU87" s="189" t="s">
        <v>78</v>
      </c>
      <c r="AY87" s="188" t="s">
        <v>126</v>
      </c>
      <c r="BK87" s="190">
        <f>BK88+BK211+BK243</f>
        <v>0</v>
      </c>
    </row>
    <row r="88" spans="2:63" s="10" customFormat="1" ht="19.9" customHeight="1">
      <c r="B88" s="177"/>
      <c r="C88" s="178"/>
      <c r="D88" s="179" t="s">
        <v>77</v>
      </c>
      <c r="E88" s="210" t="s">
        <v>86</v>
      </c>
      <c r="F88" s="210" t="s">
        <v>214</v>
      </c>
      <c r="G88" s="178"/>
      <c r="H88" s="178"/>
      <c r="I88" s="181"/>
      <c r="J88" s="211">
        <f>BK88</f>
        <v>0</v>
      </c>
      <c r="K88" s="178"/>
      <c r="L88" s="183"/>
      <c r="M88" s="184"/>
      <c r="N88" s="185"/>
      <c r="O88" s="185"/>
      <c r="P88" s="186">
        <f>P89+P122+P175+P207</f>
        <v>0</v>
      </c>
      <c r="Q88" s="185"/>
      <c r="R88" s="186">
        <f>R89+R122+R175+R207</f>
        <v>125.91138435000002</v>
      </c>
      <c r="S88" s="185"/>
      <c r="T88" s="187">
        <f>T89+T122+T175+T207</f>
        <v>0</v>
      </c>
      <c r="AR88" s="188" t="s">
        <v>86</v>
      </c>
      <c r="AT88" s="189" t="s">
        <v>77</v>
      </c>
      <c r="AU88" s="189" t="s">
        <v>86</v>
      </c>
      <c r="AY88" s="188" t="s">
        <v>126</v>
      </c>
      <c r="BK88" s="190">
        <f>BK89+BK122+BK175+BK207</f>
        <v>0</v>
      </c>
    </row>
    <row r="89" spans="2:63" s="10" customFormat="1" ht="14.85" customHeight="1">
      <c r="B89" s="177"/>
      <c r="C89" s="178"/>
      <c r="D89" s="191" t="s">
        <v>77</v>
      </c>
      <c r="E89" s="192" t="s">
        <v>215</v>
      </c>
      <c r="F89" s="192" t="s">
        <v>216</v>
      </c>
      <c r="G89" s="178"/>
      <c r="H89" s="178"/>
      <c r="I89" s="181"/>
      <c r="J89" s="193">
        <f>BK89</f>
        <v>0</v>
      </c>
      <c r="K89" s="178"/>
      <c r="L89" s="183"/>
      <c r="M89" s="184"/>
      <c r="N89" s="185"/>
      <c r="O89" s="185"/>
      <c r="P89" s="186">
        <f>SUM(P90:P121)</f>
        <v>0</v>
      </c>
      <c r="Q89" s="185"/>
      <c r="R89" s="186">
        <f>SUM(R90:R121)</f>
        <v>3.1356834</v>
      </c>
      <c r="S89" s="185"/>
      <c r="T89" s="187">
        <f>SUM(T90:T121)</f>
        <v>0</v>
      </c>
      <c r="AR89" s="188" t="s">
        <v>86</v>
      </c>
      <c r="AT89" s="189" t="s">
        <v>77</v>
      </c>
      <c r="AU89" s="189" t="s">
        <v>88</v>
      </c>
      <c r="AY89" s="188" t="s">
        <v>126</v>
      </c>
      <c r="BK89" s="190">
        <f>SUM(BK90:BK121)</f>
        <v>0</v>
      </c>
    </row>
    <row r="90" spans="2:65" s="1" customFormat="1" ht="31.5" customHeight="1">
      <c r="B90" s="42"/>
      <c r="C90" s="194" t="s">
        <v>86</v>
      </c>
      <c r="D90" s="194" t="s">
        <v>129</v>
      </c>
      <c r="E90" s="195" t="s">
        <v>217</v>
      </c>
      <c r="F90" s="196" t="s">
        <v>218</v>
      </c>
      <c r="G90" s="197" t="s">
        <v>153</v>
      </c>
      <c r="H90" s="198">
        <v>953.675</v>
      </c>
      <c r="I90" s="199"/>
      <c r="J90" s="200">
        <f>ROUND(I90*H90,2)</f>
        <v>0</v>
      </c>
      <c r="K90" s="196" t="s">
        <v>133</v>
      </c>
      <c r="L90" s="62"/>
      <c r="M90" s="201" t="s">
        <v>34</v>
      </c>
      <c r="N90" s="202" t="s">
        <v>49</v>
      </c>
      <c r="O90" s="43"/>
      <c r="P90" s="203">
        <f>O90*H90</f>
        <v>0</v>
      </c>
      <c r="Q90" s="203">
        <v>0</v>
      </c>
      <c r="R90" s="203">
        <f>Q90*H90</f>
        <v>0</v>
      </c>
      <c r="S90" s="203">
        <v>0</v>
      </c>
      <c r="T90" s="204">
        <f>S90*H90</f>
        <v>0</v>
      </c>
      <c r="AR90" s="24" t="s">
        <v>154</v>
      </c>
      <c r="AT90" s="24" t="s">
        <v>129</v>
      </c>
      <c r="AU90" s="24" t="s">
        <v>155</v>
      </c>
      <c r="AY90" s="24" t="s">
        <v>126</v>
      </c>
      <c r="BE90" s="205">
        <f>IF(N90="základní",J90,0)</f>
        <v>0</v>
      </c>
      <c r="BF90" s="205">
        <f>IF(N90="snížená",J90,0)</f>
        <v>0</v>
      </c>
      <c r="BG90" s="205">
        <f>IF(N90="zákl. přenesená",J90,0)</f>
        <v>0</v>
      </c>
      <c r="BH90" s="205">
        <f>IF(N90="sníž. přenesená",J90,0)</f>
        <v>0</v>
      </c>
      <c r="BI90" s="205">
        <f>IF(N90="nulová",J90,0)</f>
        <v>0</v>
      </c>
      <c r="BJ90" s="24" t="s">
        <v>86</v>
      </c>
      <c r="BK90" s="205">
        <f>ROUND(I90*H90,2)</f>
        <v>0</v>
      </c>
      <c r="BL90" s="24" t="s">
        <v>154</v>
      </c>
      <c r="BM90" s="24" t="s">
        <v>219</v>
      </c>
    </row>
    <row r="91" spans="2:47" s="1" customFormat="1" ht="94.5">
      <c r="B91" s="42"/>
      <c r="C91" s="64"/>
      <c r="D91" s="212" t="s">
        <v>157</v>
      </c>
      <c r="E91" s="64"/>
      <c r="F91" s="213" t="s">
        <v>220</v>
      </c>
      <c r="G91" s="64"/>
      <c r="H91" s="64"/>
      <c r="I91" s="164"/>
      <c r="J91" s="64"/>
      <c r="K91" s="64"/>
      <c r="L91" s="62"/>
      <c r="M91" s="214"/>
      <c r="N91" s="43"/>
      <c r="O91" s="43"/>
      <c r="P91" s="43"/>
      <c r="Q91" s="43"/>
      <c r="R91" s="43"/>
      <c r="S91" s="43"/>
      <c r="T91" s="79"/>
      <c r="AT91" s="24" t="s">
        <v>157</v>
      </c>
      <c r="AU91" s="24" t="s">
        <v>155</v>
      </c>
    </row>
    <row r="92" spans="2:51" s="11" customFormat="1" ht="13.5">
      <c r="B92" s="215"/>
      <c r="C92" s="216"/>
      <c r="D92" s="212" t="s">
        <v>159</v>
      </c>
      <c r="E92" s="233" t="s">
        <v>34</v>
      </c>
      <c r="F92" s="228" t="s">
        <v>221</v>
      </c>
      <c r="G92" s="216"/>
      <c r="H92" s="229">
        <v>3156.999</v>
      </c>
      <c r="I92" s="221"/>
      <c r="J92" s="216"/>
      <c r="K92" s="216"/>
      <c r="L92" s="222"/>
      <c r="M92" s="223"/>
      <c r="N92" s="224"/>
      <c r="O92" s="224"/>
      <c r="P92" s="224"/>
      <c r="Q92" s="224"/>
      <c r="R92" s="224"/>
      <c r="S92" s="224"/>
      <c r="T92" s="225"/>
      <c r="AT92" s="226" t="s">
        <v>159</v>
      </c>
      <c r="AU92" s="226" t="s">
        <v>155</v>
      </c>
      <c r="AV92" s="11" t="s">
        <v>88</v>
      </c>
      <c r="AW92" s="11" t="s">
        <v>41</v>
      </c>
      <c r="AX92" s="11" t="s">
        <v>78</v>
      </c>
      <c r="AY92" s="226" t="s">
        <v>126</v>
      </c>
    </row>
    <row r="93" spans="2:51" s="11" customFormat="1" ht="13.5">
      <c r="B93" s="215"/>
      <c r="C93" s="216"/>
      <c r="D93" s="212" t="s">
        <v>159</v>
      </c>
      <c r="E93" s="233" t="s">
        <v>34</v>
      </c>
      <c r="F93" s="228" t="s">
        <v>222</v>
      </c>
      <c r="G93" s="216"/>
      <c r="H93" s="229">
        <v>-1249.65</v>
      </c>
      <c r="I93" s="221"/>
      <c r="J93" s="216"/>
      <c r="K93" s="216"/>
      <c r="L93" s="222"/>
      <c r="M93" s="223"/>
      <c r="N93" s="224"/>
      <c r="O93" s="224"/>
      <c r="P93" s="224"/>
      <c r="Q93" s="224"/>
      <c r="R93" s="224"/>
      <c r="S93" s="224"/>
      <c r="T93" s="225"/>
      <c r="AT93" s="226" t="s">
        <v>159</v>
      </c>
      <c r="AU93" s="226" t="s">
        <v>155</v>
      </c>
      <c r="AV93" s="11" t="s">
        <v>88</v>
      </c>
      <c r="AW93" s="11" t="s">
        <v>41</v>
      </c>
      <c r="AX93" s="11" t="s">
        <v>78</v>
      </c>
      <c r="AY93" s="226" t="s">
        <v>126</v>
      </c>
    </row>
    <row r="94" spans="2:51" s="12" customFormat="1" ht="13.5">
      <c r="B94" s="234"/>
      <c r="C94" s="235"/>
      <c r="D94" s="212" t="s">
        <v>159</v>
      </c>
      <c r="E94" s="236" t="s">
        <v>34</v>
      </c>
      <c r="F94" s="237" t="s">
        <v>223</v>
      </c>
      <c r="G94" s="235"/>
      <c r="H94" s="238">
        <v>1907.349</v>
      </c>
      <c r="I94" s="239"/>
      <c r="J94" s="235"/>
      <c r="K94" s="235"/>
      <c r="L94" s="240"/>
      <c r="M94" s="241"/>
      <c r="N94" s="242"/>
      <c r="O94" s="242"/>
      <c r="P94" s="242"/>
      <c r="Q94" s="242"/>
      <c r="R94" s="242"/>
      <c r="S94" s="242"/>
      <c r="T94" s="243"/>
      <c r="AT94" s="244" t="s">
        <v>159</v>
      </c>
      <c r="AU94" s="244" t="s">
        <v>155</v>
      </c>
      <c r="AV94" s="12" t="s">
        <v>154</v>
      </c>
      <c r="AW94" s="12" t="s">
        <v>41</v>
      </c>
      <c r="AX94" s="12" t="s">
        <v>86</v>
      </c>
      <c r="AY94" s="244" t="s">
        <v>126</v>
      </c>
    </row>
    <row r="95" spans="2:51" s="11" customFormat="1" ht="13.5">
      <c r="B95" s="215"/>
      <c r="C95" s="216"/>
      <c r="D95" s="217" t="s">
        <v>159</v>
      </c>
      <c r="E95" s="216"/>
      <c r="F95" s="219" t="s">
        <v>224</v>
      </c>
      <c r="G95" s="216"/>
      <c r="H95" s="220">
        <v>953.675</v>
      </c>
      <c r="I95" s="221"/>
      <c r="J95" s="216"/>
      <c r="K95" s="216"/>
      <c r="L95" s="222"/>
      <c r="M95" s="223"/>
      <c r="N95" s="224"/>
      <c r="O95" s="224"/>
      <c r="P95" s="224"/>
      <c r="Q95" s="224"/>
      <c r="R95" s="224"/>
      <c r="S95" s="224"/>
      <c r="T95" s="225"/>
      <c r="AT95" s="226" t="s">
        <v>159</v>
      </c>
      <c r="AU95" s="226" t="s">
        <v>155</v>
      </c>
      <c r="AV95" s="11" t="s">
        <v>88</v>
      </c>
      <c r="AW95" s="11" t="s">
        <v>6</v>
      </c>
      <c r="AX95" s="11" t="s">
        <v>86</v>
      </c>
      <c r="AY95" s="226" t="s">
        <v>126</v>
      </c>
    </row>
    <row r="96" spans="2:65" s="1" customFormat="1" ht="31.5" customHeight="1">
      <c r="B96" s="42"/>
      <c r="C96" s="194" t="s">
        <v>88</v>
      </c>
      <c r="D96" s="194" t="s">
        <v>129</v>
      </c>
      <c r="E96" s="195" t="s">
        <v>225</v>
      </c>
      <c r="F96" s="196" t="s">
        <v>226</v>
      </c>
      <c r="G96" s="197" t="s">
        <v>153</v>
      </c>
      <c r="H96" s="198">
        <v>476.838</v>
      </c>
      <c r="I96" s="199"/>
      <c r="J96" s="200">
        <f>ROUND(I96*H96,2)</f>
        <v>0</v>
      </c>
      <c r="K96" s="196" t="s">
        <v>133</v>
      </c>
      <c r="L96" s="62"/>
      <c r="M96" s="201" t="s">
        <v>34</v>
      </c>
      <c r="N96" s="202" t="s">
        <v>49</v>
      </c>
      <c r="O96" s="43"/>
      <c r="P96" s="203">
        <f>O96*H96</f>
        <v>0</v>
      </c>
      <c r="Q96" s="203">
        <v>0</v>
      </c>
      <c r="R96" s="203">
        <f>Q96*H96</f>
        <v>0</v>
      </c>
      <c r="S96" s="203">
        <v>0</v>
      </c>
      <c r="T96" s="204">
        <f>S96*H96</f>
        <v>0</v>
      </c>
      <c r="AR96" s="24" t="s">
        <v>154</v>
      </c>
      <c r="AT96" s="24" t="s">
        <v>129</v>
      </c>
      <c r="AU96" s="24" t="s">
        <v>155</v>
      </c>
      <c r="AY96" s="24" t="s">
        <v>126</v>
      </c>
      <c r="BE96" s="205">
        <f>IF(N96="základní",J96,0)</f>
        <v>0</v>
      </c>
      <c r="BF96" s="205">
        <f>IF(N96="snížená",J96,0)</f>
        <v>0</v>
      </c>
      <c r="BG96" s="205">
        <f>IF(N96="zákl. přenesená",J96,0)</f>
        <v>0</v>
      </c>
      <c r="BH96" s="205">
        <f>IF(N96="sníž. přenesená",J96,0)</f>
        <v>0</v>
      </c>
      <c r="BI96" s="205">
        <f>IF(N96="nulová",J96,0)</f>
        <v>0</v>
      </c>
      <c r="BJ96" s="24" t="s">
        <v>86</v>
      </c>
      <c r="BK96" s="205">
        <f>ROUND(I96*H96,2)</f>
        <v>0</v>
      </c>
      <c r="BL96" s="24" t="s">
        <v>154</v>
      </c>
      <c r="BM96" s="24" t="s">
        <v>227</v>
      </c>
    </row>
    <row r="97" spans="2:47" s="1" customFormat="1" ht="94.5">
      <c r="B97" s="42"/>
      <c r="C97" s="64"/>
      <c r="D97" s="212" t="s">
        <v>157</v>
      </c>
      <c r="E97" s="64"/>
      <c r="F97" s="213" t="s">
        <v>220</v>
      </c>
      <c r="G97" s="64"/>
      <c r="H97" s="64"/>
      <c r="I97" s="164"/>
      <c r="J97" s="64"/>
      <c r="K97" s="64"/>
      <c r="L97" s="62"/>
      <c r="M97" s="214"/>
      <c r="N97" s="43"/>
      <c r="O97" s="43"/>
      <c r="P97" s="43"/>
      <c r="Q97" s="43"/>
      <c r="R97" s="43"/>
      <c r="S97" s="43"/>
      <c r="T97" s="79"/>
      <c r="AT97" s="24" t="s">
        <v>157</v>
      </c>
      <c r="AU97" s="24" t="s">
        <v>155</v>
      </c>
    </row>
    <row r="98" spans="2:51" s="11" customFormat="1" ht="13.5">
      <c r="B98" s="215"/>
      <c r="C98" s="216"/>
      <c r="D98" s="217" t="s">
        <v>159</v>
      </c>
      <c r="E98" s="216"/>
      <c r="F98" s="219" t="s">
        <v>228</v>
      </c>
      <c r="G98" s="216"/>
      <c r="H98" s="220">
        <v>476.838</v>
      </c>
      <c r="I98" s="221"/>
      <c r="J98" s="216"/>
      <c r="K98" s="216"/>
      <c r="L98" s="222"/>
      <c r="M98" s="223"/>
      <c r="N98" s="224"/>
      <c r="O98" s="224"/>
      <c r="P98" s="224"/>
      <c r="Q98" s="224"/>
      <c r="R98" s="224"/>
      <c r="S98" s="224"/>
      <c r="T98" s="225"/>
      <c r="AT98" s="226" t="s">
        <v>159</v>
      </c>
      <c r="AU98" s="226" t="s">
        <v>155</v>
      </c>
      <c r="AV98" s="11" t="s">
        <v>88</v>
      </c>
      <c r="AW98" s="11" t="s">
        <v>6</v>
      </c>
      <c r="AX98" s="11" t="s">
        <v>86</v>
      </c>
      <c r="AY98" s="226" t="s">
        <v>126</v>
      </c>
    </row>
    <row r="99" spans="2:65" s="1" customFormat="1" ht="31.5" customHeight="1">
      <c r="B99" s="42"/>
      <c r="C99" s="194" t="s">
        <v>155</v>
      </c>
      <c r="D99" s="194" t="s">
        <v>129</v>
      </c>
      <c r="E99" s="195" t="s">
        <v>229</v>
      </c>
      <c r="F99" s="196" t="s">
        <v>230</v>
      </c>
      <c r="G99" s="197" t="s">
        <v>153</v>
      </c>
      <c r="H99" s="198">
        <v>572.205</v>
      </c>
      <c r="I99" s="199"/>
      <c r="J99" s="200">
        <f>ROUND(I99*H99,2)</f>
        <v>0</v>
      </c>
      <c r="K99" s="196" t="s">
        <v>133</v>
      </c>
      <c r="L99" s="62"/>
      <c r="M99" s="201" t="s">
        <v>34</v>
      </c>
      <c r="N99" s="202" t="s">
        <v>49</v>
      </c>
      <c r="O99" s="43"/>
      <c r="P99" s="203">
        <f>O99*H99</f>
        <v>0</v>
      </c>
      <c r="Q99" s="203">
        <v>0</v>
      </c>
      <c r="R99" s="203">
        <f>Q99*H99</f>
        <v>0</v>
      </c>
      <c r="S99" s="203">
        <v>0</v>
      </c>
      <c r="T99" s="204">
        <f>S99*H99</f>
        <v>0</v>
      </c>
      <c r="AR99" s="24" t="s">
        <v>154</v>
      </c>
      <c r="AT99" s="24" t="s">
        <v>129</v>
      </c>
      <c r="AU99" s="24" t="s">
        <v>155</v>
      </c>
      <c r="AY99" s="24" t="s">
        <v>126</v>
      </c>
      <c r="BE99" s="205">
        <f>IF(N99="základní",J99,0)</f>
        <v>0</v>
      </c>
      <c r="BF99" s="205">
        <f>IF(N99="snížená",J99,0)</f>
        <v>0</v>
      </c>
      <c r="BG99" s="205">
        <f>IF(N99="zákl. přenesená",J99,0)</f>
        <v>0</v>
      </c>
      <c r="BH99" s="205">
        <f>IF(N99="sníž. přenesená",J99,0)</f>
        <v>0</v>
      </c>
      <c r="BI99" s="205">
        <f>IF(N99="nulová",J99,0)</f>
        <v>0</v>
      </c>
      <c r="BJ99" s="24" t="s">
        <v>86</v>
      </c>
      <c r="BK99" s="205">
        <f>ROUND(I99*H99,2)</f>
        <v>0</v>
      </c>
      <c r="BL99" s="24" t="s">
        <v>154</v>
      </c>
      <c r="BM99" s="24" t="s">
        <v>231</v>
      </c>
    </row>
    <row r="100" spans="2:47" s="1" customFormat="1" ht="94.5">
      <c r="B100" s="42"/>
      <c r="C100" s="64"/>
      <c r="D100" s="212" t="s">
        <v>157</v>
      </c>
      <c r="E100" s="64"/>
      <c r="F100" s="213" t="s">
        <v>220</v>
      </c>
      <c r="G100" s="64"/>
      <c r="H100" s="64"/>
      <c r="I100" s="164"/>
      <c r="J100" s="64"/>
      <c r="K100" s="64"/>
      <c r="L100" s="62"/>
      <c r="M100" s="214"/>
      <c r="N100" s="43"/>
      <c r="O100" s="43"/>
      <c r="P100" s="43"/>
      <c r="Q100" s="43"/>
      <c r="R100" s="43"/>
      <c r="S100" s="43"/>
      <c r="T100" s="79"/>
      <c r="AT100" s="24" t="s">
        <v>157</v>
      </c>
      <c r="AU100" s="24" t="s">
        <v>155</v>
      </c>
    </row>
    <row r="101" spans="2:51" s="11" customFormat="1" ht="13.5">
      <c r="B101" s="215"/>
      <c r="C101" s="216"/>
      <c r="D101" s="217" t="s">
        <v>159</v>
      </c>
      <c r="E101" s="216"/>
      <c r="F101" s="219" t="s">
        <v>232</v>
      </c>
      <c r="G101" s="216"/>
      <c r="H101" s="220">
        <v>572.205</v>
      </c>
      <c r="I101" s="221"/>
      <c r="J101" s="216"/>
      <c r="K101" s="216"/>
      <c r="L101" s="222"/>
      <c r="M101" s="223"/>
      <c r="N101" s="224"/>
      <c r="O101" s="224"/>
      <c r="P101" s="224"/>
      <c r="Q101" s="224"/>
      <c r="R101" s="224"/>
      <c r="S101" s="224"/>
      <c r="T101" s="225"/>
      <c r="AT101" s="226" t="s">
        <v>159</v>
      </c>
      <c r="AU101" s="226" t="s">
        <v>155</v>
      </c>
      <c r="AV101" s="11" t="s">
        <v>88</v>
      </c>
      <c r="AW101" s="11" t="s">
        <v>6</v>
      </c>
      <c r="AX101" s="11" t="s">
        <v>86</v>
      </c>
      <c r="AY101" s="226" t="s">
        <v>126</v>
      </c>
    </row>
    <row r="102" spans="2:65" s="1" customFormat="1" ht="31.5" customHeight="1">
      <c r="B102" s="42"/>
      <c r="C102" s="194" t="s">
        <v>154</v>
      </c>
      <c r="D102" s="194" t="s">
        <v>129</v>
      </c>
      <c r="E102" s="195" t="s">
        <v>233</v>
      </c>
      <c r="F102" s="196" t="s">
        <v>234</v>
      </c>
      <c r="G102" s="197" t="s">
        <v>153</v>
      </c>
      <c r="H102" s="198">
        <v>286.103</v>
      </c>
      <c r="I102" s="199"/>
      <c r="J102" s="200">
        <f>ROUND(I102*H102,2)</f>
        <v>0</v>
      </c>
      <c r="K102" s="196" t="s">
        <v>133</v>
      </c>
      <c r="L102" s="62"/>
      <c r="M102" s="201" t="s">
        <v>34</v>
      </c>
      <c r="N102" s="202" t="s">
        <v>49</v>
      </c>
      <c r="O102" s="43"/>
      <c r="P102" s="203">
        <f>O102*H102</f>
        <v>0</v>
      </c>
      <c r="Q102" s="203">
        <v>0</v>
      </c>
      <c r="R102" s="203">
        <f>Q102*H102</f>
        <v>0</v>
      </c>
      <c r="S102" s="203">
        <v>0</v>
      </c>
      <c r="T102" s="204">
        <f>S102*H102</f>
        <v>0</v>
      </c>
      <c r="AR102" s="24" t="s">
        <v>154</v>
      </c>
      <c r="AT102" s="24" t="s">
        <v>129</v>
      </c>
      <c r="AU102" s="24" t="s">
        <v>155</v>
      </c>
      <c r="AY102" s="24" t="s">
        <v>126</v>
      </c>
      <c r="BE102" s="205">
        <f>IF(N102="základní",J102,0)</f>
        <v>0</v>
      </c>
      <c r="BF102" s="205">
        <f>IF(N102="snížená",J102,0)</f>
        <v>0</v>
      </c>
      <c r="BG102" s="205">
        <f>IF(N102="zákl. přenesená",J102,0)</f>
        <v>0</v>
      </c>
      <c r="BH102" s="205">
        <f>IF(N102="sníž. přenesená",J102,0)</f>
        <v>0</v>
      </c>
      <c r="BI102" s="205">
        <f>IF(N102="nulová",J102,0)</f>
        <v>0</v>
      </c>
      <c r="BJ102" s="24" t="s">
        <v>86</v>
      </c>
      <c r="BK102" s="205">
        <f>ROUND(I102*H102,2)</f>
        <v>0</v>
      </c>
      <c r="BL102" s="24" t="s">
        <v>154</v>
      </c>
      <c r="BM102" s="24" t="s">
        <v>235</v>
      </c>
    </row>
    <row r="103" spans="2:47" s="1" customFormat="1" ht="94.5">
      <c r="B103" s="42"/>
      <c r="C103" s="64"/>
      <c r="D103" s="212" t="s">
        <v>157</v>
      </c>
      <c r="E103" s="64"/>
      <c r="F103" s="213" t="s">
        <v>220</v>
      </c>
      <c r="G103" s="64"/>
      <c r="H103" s="64"/>
      <c r="I103" s="164"/>
      <c r="J103" s="64"/>
      <c r="K103" s="64"/>
      <c r="L103" s="62"/>
      <c r="M103" s="214"/>
      <c r="N103" s="43"/>
      <c r="O103" s="43"/>
      <c r="P103" s="43"/>
      <c r="Q103" s="43"/>
      <c r="R103" s="43"/>
      <c r="S103" s="43"/>
      <c r="T103" s="79"/>
      <c r="AT103" s="24" t="s">
        <v>157</v>
      </c>
      <c r="AU103" s="24" t="s">
        <v>155</v>
      </c>
    </row>
    <row r="104" spans="2:51" s="11" customFormat="1" ht="13.5">
      <c r="B104" s="215"/>
      <c r="C104" s="216"/>
      <c r="D104" s="217" t="s">
        <v>159</v>
      </c>
      <c r="E104" s="216"/>
      <c r="F104" s="219" t="s">
        <v>236</v>
      </c>
      <c r="G104" s="216"/>
      <c r="H104" s="220">
        <v>286.103</v>
      </c>
      <c r="I104" s="221"/>
      <c r="J104" s="216"/>
      <c r="K104" s="216"/>
      <c r="L104" s="222"/>
      <c r="M104" s="223"/>
      <c r="N104" s="224"/>
      <c r="O104" s="224"/>
      <c r="P104" s="224"/>
      <c r="Q104" s="224"/>
      <c r="R104" s="224"/>
      <c r="S104" s="224"/>
      <c r="T104" s="225"/>
      <c r="AT104" s="226" t="s">
        <v>159</v>
      </c>
      <c r="AU104" s="226" t="s">
        <v>155</v>
      </c>
      <c r="AV104" s="11" t="s">
        <v>88</v>
      </c>
      <c r="AW104" s="11" t="s">
        <v>6</v>
      </c>
      <c r="AX104" s="11" t="s">
        <v>86</v>
      </c>
      <c r="AY104" s="226" t="s">
        <v>126</v>
      </c>
    </row>
    <row r="105" spans="2:65" s="1" customFormat="1" ht="31.5" customHeight="1">
      <c r="B105" s="42"/>
      <c r="C105" s="194" t="s">
        <v>125</v>
      </c>
      <c r="D105" s="194" t="s">
        <v>129</v>
      </c>
      <c r="E105" s="195" t="s">
        <v>237</v>
      </c>
      <c r="F105" s="196" t="s">
        <v>238</v>
      </c>
      <c r="G105" s="197" t="s">
        <v>153</v>
      </c>
      <c r="H105" s="198">
        <v>381.47</v>
      </c>
      <c r="I105" s="199"/>
      <c r="J105" s="200">
        <f>ROUND(I105*H105,2)</f>
        <v>0</v>
      </c>
      <c r="K105" s="196" t="s">
        <v>133</v>
      </c>
      <c r="L105" s="62"/>
      <c r="M105" s="201" t="s">
        <v>34</v>
      </c>
      <c r="N105" s="202" t="s">
        <v>49</v>
      </c>
      <c r="O105" s="43"/>
      <c r="P105" s="203">
        <f>O105*H105</f>
        <v>0</v>
      </c>
      <c r="Q105" s="203">
        <v>0.00822</v>
      </c>
      <c r="R105" s="203">
        <f>Q105*H105</f>
        <v>3.1356834</v>
      </c>
      <c r="S105" s="203">
        <v>0</v>
      </c>
      <c r="T105" s="204">
        <f>S105*H105</f>
        <v>0</v>
      </c>
      <c r="AR105" s="24" t="s">
        <v>154</v>
      </c>
      <c r="AT105" s="24" t="s">
        <v>129</v>
      </c>
      <c r="AU105" s="24" t="s">
        <v>155</v>
      </c>
      <c r="AY105" s="24" t="s">
        <v>126</v>
      </c>
      <c r="BE105" s="205">
        <f>IF(N105="základní",J105,0)</f>
        <v>0</v>
      </c>
      <c r="BF105" s="205">
        <f>IF(N105="snížená",J105,0)</f>
        <v>0</v>
      </c>
      <c r="BG105" s="205">
        <f>IF(N105="zákl. přenesená",J105,0)</f>
        <v>0</v>
      </c>
      <c r="BH105" s="205">
        <f>IF(N105="sníž. přenesená",J105,0)</f>
        <v>0</v>
      </c>
      <c r="BI105" s="205">
        <f>IF(N105="nulová",J105,0)</f>
        <v>0</v>
      </c>
      <c r="BJ105" s="24" t="s">
        <v>86</v>
      </c>
      <c r="BK105" s="205">
        <f>ROUND(I105*H105,2)</f>
        <v>0</v>
      </c>
      <c r="BL105" s="24" t="s">
        <v>154</v>
      </c>
      <c r="BM105" s="24" t="s">
        <v>239</v>
      </c>
    </row>
    <row r="106" spans="2:47" s="1" customFormat="1" ht="94.5">
      <c r="B106" s="42"/>
      <c r="C106" s="64"/>
      <c r="D106" s="212" t="s">
        <v>157</v>
      </c>
      <c r="E106" s="64"/>
      <c r="F106" s="213" t="s">
        <v>220</v>
      </c>
      <c r="G106" s="64"/>
      <c r="H106" s="64"/>
      <c r="I106" s="164"/>
      <c r="J106" s="64"/>
      <c r="K106" s="64"/>
      <c r="L106" s="62"/>
      <c r="M106" s="214"/>
      <c r="N106" s="43"/>
      <c r="O106" s="43"/>
      <c r="P106" s="43"/>
      <c r="Q106" s="43"/>
      <c r="R106" s="43"/>
      <c r="S106" s="43"/>
      <c r="T106" s="79"/>
      <c r="AT106" s="24" t="s">
        <v>157</v>
      </c>
      <c r="AU106" s="24" t="s">
        <v>155</v>
      </c>
    </row>
    <row r="107" spans="2:51" s="11" customFormat="1" ht="13.5">
      <c r="B107" s="215"/>
      <c r="C107" s="216"/>
      <c r="D107" s="217" t="s">
        <v>159</v>
      </c>
      <c r="E107" s="216"/>
      <c r="F107" s="219" t="s">
        <v>240</v>
      </c>
      <c r="G107" s="216"/>
      <c r="H107" s="220">
        <v>381.47</v>
      </c>
      <c r="I107" s="221"/>
      <c r="J107" s="216"/>
      <c r="K107" s="216"/>
      <c r="L107" s="222"/>
      <c r="M107" s="223"/>
      <c r="N107" s="224"/>
      <c r="O107" s="224"/>
      <c r="P107" s="224"/>
      <c r="Q107" s="224"/>
      <c r="R107" s="224"/>
      <c r="S107" s="224"/>
      <c r="T107" s="225"/>
      <c r="AT107" s="226" t="s">
        <v>159</v>
      </c>
      <c r="AU107" s="226" t="s">
        <v>155</v>
      </c>
      <c r="AV107" s="11" t="s">
        <v>88</v>
      </c>
      <c r="AW107" s="11" t="s">
        <v>6</v>
      </c>
      <c r="AX107" s="11" t="s">
        <v>86</v>
      </c>
      <c r="AY107" s="226" t="s">
        <v>126</v>
      </c>
    </row>
    <row r="108" spans="2:65" s="1" customFormat="1" ht="31.5" customHeight="1">
      <c r="B108" s="42"/>
      <c r="C108" s="194" t="s">
        <v>179</v>
      </c>
      <c r="D108" s="194" t="s">
        <v>129</v>
      </c>
      <c r="E108" s="195" t="s">
        <v>241</v>
      </c>
      <c r="F108" s="196" t="s">
        <v>242</v>
      </c>
      <c r="G108" s="197" t="s">
        <v>153</v>
      </c>
      <c r="H108" s="198">
        <v>9</v>
      </c>
      <c r="I108" s="199"/>
      <c r="J108" s="200">
        <f>ROUND(I108*H108,2)</f>
        <v>0</v>
      </c>
      <c r="K108" s="196" t="s">
        <v>133</v>
      </c>
      <c r="L108" s="62"/>
      <c r="M108" s="201" t="s">
        <v>34</v>
      </c>
      <c r="N108" s="202" t="s">
        <v>49</v>
      </c>
      <c r="O108" s="43"/>
      <c r="P108" s="203">
        <f>O108*H108</f>
        <v>0</v>
      </c>
      <c r="Q108" s="203">
        <v>0</v>
      </c>
      <c r="R108" s="203">
        <f>Q108*H108</f>
        <v>0</v>
      </c>
      <c r="S108" s="203">
        <v>0</v>
      </c>
      <c r="T108" s="204">
        <f>S108*H108</f>
        <v>0</v>
      </c>
      <c r="AR108" s="24" t="s">
        <v>154</v>
      </c>
      <c r="AT108" s="24" t="s">
        <v>129</v>
      </c>
      <c r="AU108" s="24" t="s">
        <v>155</v>
      </c>
      <c r="AY108" s="24" t="s">
        <v>126</v>
      </c>
      <c r="BE108" s="205">
        <f>IF(N108="základní",J108,0)</f>
        <v>0</v>
      </c>
      <c r="BF108" s="205">
        <f>IF(N108="snížená",J108,0)</f>
        <v>0</v>
      </c>
      <c r="BG108" s="205">
        <f>IF(N108="zákl. přenesená",J108,0)</f>
        <v>0</v>
      </c>
      <c r="BH108" s="205">
        <f>IF(N108="sníž. přenesená",J108,0)</f>
        <v>0</v>
      </c>
      <c r="BI108" s="205">
        <f>IF(N108="nulová",J108,0)</f>
        <v>0</v>
      </c>
      <c r="BJ108" s="24" t="s">
        <v>86</v>
      </c>
      <c r="BK108" s="205">
        <f>ROUND(I108*H108,2)</f>
        <v>0</v>
      </c>
      <c r="BL108" s="24" t="s">
        <v>154</v>
      </c>
      <c r="BM108" s="24" t="s">
        <v>243</v>
      </c>
    </row>
    <row r="109" spans="2:47" s="1" customFormat="1" ht="94.5">
      <c r="B109" s="42"/>
      <c r="C109" s="64"/>
      <c r="D109" s="212" t="s">
        <v>157</v>
      </c>
      <c r="E109" s="64"/>
      <c r="F109" s="213" t="s">
        <v>244</v>
      </c>
      <c r="G109" s="64"/>
      <c r="H109" s="64"/>
      <c r="I109" s="164"/>
      <c r="J109" s="64"/>
      <c r="K109" s="64"/>
      <c r="L109" s="62"/>
      <c r="M109" s="214"/>
      <c r="N109" s="43"/>
      <c r="O109" s="43"/>
      <c r="P109" s="43"/>
      <c r="Q109" s="43"/>
      <c r="R109" s="43"/>
      <c r="S109" s="43"/>
      <c r="T109" s="79"/>
      <c r="AT109" s="24" t="s">
        <v>157</v>
      </c>
      <c r="AU109" s="24" t="s">
        <v>155</v>
      </c>
    </row>
    <row r="110" spans="2:51" s="13" customFormat="1" ht="13.5">
      <c r="B110" s="245"/>
      <c r="C110" s="246"/>
      <c r="D110" s="212" t="s">
        <v>159</v>
      </c>
      <c r="E110" s="247" t="s">
        <v>34</v>
      </c>
      <c r="F110" s="248" t="s">
        <v>245</v>
      </c>
      <c r="G110" s="246"/>
      <c r="H110" s="249" t="s">
        <v>34</v>
      </c>
      <c r="I110" s="250"/>
      <c r="J110" s="246"/>
      <c r="K110" s="246"/>
      <c r="L110" s="251"/>
      <c r="M110" s="252"/>
      <c r="N110" s="253"/>
      <c r="O110" s="253"/>
      <c r="P110" s="253"/>
      <c r="Q110" s="253"/>
      <c r="R110" s="253"/>
      <c r="S110" s="253"/>
      <c r="T110" s="254"/>
      <c r="AT110" s="255" t="s">
        <v>159</v>
      </c>
      <c r="AU110" s="255" t="s">
        <v>155</v>
      </c>
      <c r="AV110" s="13" t="s">
        <v>86</v>
      </c>
      <c r="AW110" s="13" t="s">
        <v>41</v>
      </c>
      <c r="AX110" s="13" t="s">
        <v>78</v>
      </c>
      <c r="AY110" s="255" t="s">
        <v>126</v>
      </c>
    </row>
    <row r="111" spans="2:51" s="11" customFormat="1" ht="13.5">
      <c r="B111" s="215"/>
      <c r="C111" s="216"/>
      <c r="D111" s="217" t="s">
        <v>159</v>
      </c>
      <c r="E111" s="218" t="s">
        <v>34</v>
      </c>
      <c r="F111" s="219" t="s">
        <v>246</v>
      </c>
      <c r="G111" s="216"/>
      <c r="H111" s="220">
        <v>9</v>
      </c>
      <c r="I111" s="221"/>
      <c r="J111" s="216"/>
      <c r="K111" s="216"/>
      <c r="L111" s="222"/>
      <c r="M111" s="223"/>
      <c r="N111" s="224"/>
      <c r="O111" s="224"/>
      <c r="P111" s="224"/>
      <c r="Q111" s="224"/>
      <c r="R111" s="224"/>
      <c r="S111" s="224"/>
      <c r="T111" s="225"/>
      <c r="AT111" s="226" t="s">
        <v>159</v>
      </c>
      <c r="AU111" s="226" t="s">
        <v>155</v>
      </c>
      <c r="AV111" s="11" t="s">
        <v>88</v>
      </c>
      <c r="AW111" s="11" t="s">
        <v>41</v>
      </c>
      <c r="AX111" s="11" t="s">
        <v>86</v>
      </c>
      <c r="AY111" s="226" t="s">
        <v>126</v>
      </c>
    </row>
    <row r="112" spans="2:65" s="1" customFormat="1" ht="31.5" customHeight="1">
      <c r="B112" s="42"/>
      <c r="C112" s="194" t="s">
        <v>184</v>
      </c>
      <c r="D112" s="194" t="s">
        <v>129</v>
      </c>
      <c r="E112" s="195" t="s">
        <v>247</v>
      </c>
      <c r="F112" s="196" t="s">
        <v>248</v>
      </c>
      <c r="G112" s="197" t="s">
        <v>153</v>
      </c>
      <c r="H112" s="198">
        <v>4.5</v>
      </c>
      <c r="I112" s="199"/>
      <c r="J112" s="200">
        <f>ROUND(I112*H112,2)</f>
        <v>0</v>
      </c>
      <c r="K112" s="196" t="s">
        <v>133</v>
      </c>
      <c r="L112" s="62"/>
      <c r="M112" s="201" t="s">
        <v>34</v>
      </c>
      <c r="N112" s="202" t="s">
        <v>49</v>
      </c>
      <c r="O112" s="43"/>
      <c r="P112" s="203">
        <f>O112*H112</f>
        <v>0</v>
      </c>
      <c r="Q112" s="203">
        <v>0</v>
      </c>
      <c r="R112" s="203">
        <f>Q112*H112</f>
        <v>0</v>
      </c>
      <c r="S112" s="203">
        <v>0</v>
      </c>
      <c r="T112" s="204">
        <f>S112*H112</f>
        <v>0</v>
      </c>
      <c r="AR112" s="24" t="s">
        <v>154</v>
      </c>
      <c r="AT112" s="24" t="s">
        <v>129</v>
      </c>
      <c r="AU112" s="24" t="s">
        <v>155</v>
      </c>
      <c r="AY112" s="24" t="s">
        <v>126</v>
      </c>
      <c r="BE112" s="205">
        <f>IF(N112="základní",J112,0)</f>
        <v>0</v>
      </c>
      <c r="BF112" s="205">
        <f>IF(N112="snížená",J112,0)</f>
        <v>0</v>
      </c>
      <c r="BG112" s="205">
        <f>IF(N112="zákl. přenesená",J112,0)</f>
        <v>0</v>
      </c>
      <c r="BH112" s="205">
        <f>IF(N112="sníž. přenesená",J112,0)</f>
        <v>0</v>
      </c>
      <c r="BI112" s="205">
        <f>IF(N112="nulová",J112,0)</f>
        <v>0</v>
      </c>
      <c r="BJ112" s="24" t="s">
        <v>86</v>
      </c>
      <c r="BK112" s="205">
        <f>ROUND(I112*H112,2)</f>
        <v>0</v>
      </c>
      <c r="BL112" s="24" t="s">
        <v>154</v>
      </c>
      <c r="BM112" s="24" t="s">
        <v>249</v>
      </c>
    </row>
    <row r="113" spans="2:47" s="1" customFormat="1" ht="94.5">
      <c r="B113" s="42"/>
      <c r="C113" s="64"/>
      <c r="D113" s="212" t="s">
        <v>157</v>
      </c>
      <c r="E113" s="64"/>
      <c r="F113" s="213" t="s">
        <v>244</v>
      </c>
      <c r="G113" s="64"/>
      <c r="H113" s="64"/>
      <c r="I113" s="164"/>
      <c r="J113" s="64"/>
      <c r="K113" s="64"/>
      <c r="L113" s="62"/>
      <c r="M113" s="214"/>
      <c r="N113" s="43"/>
      <c r="O113" s="43"/>
      <c r="P113" s="43"/>
      <c r="Q113" s="43"/>
      <c r="R113" s="43"/>
      <c r="S113" s="43"/>
      <c r="T113" s="79"/>
      <c r="AT113" s="24" t="s">
        <v>157</v>
      </c>
      <c r="AU113" s="24" t="s">
        <v>155</v>
      </c>
    </row>
    <row r="114" spans="2:51" s="11" customFormat="1" ht="13.5">
      <c r="B114" s="215"/>
      <c r="C114" s="216"/>
      <c r="D114" s="217" t="s">
        <v>159</v>
      </c>
      <c r="E114" s="216"/>
      <c r="F114" s="219" t="s">
        <v>250</v>
      </c>
      <c r="G114" s="216"/>
      <c r="H114" s="220">
        <v>4.5</v>
      </c>
      <c r="I114" s="221"/>
      <c r="J114" s="216"/>
      <c r="K114" s="216"/>
      <c r="L114" s="222"/>
      <c r="M114" s="223"/>
      <c r="N114" s="224"/>
      <c r="O114" s="224"/>
      <c r="P114" s="224"/>
      <c r="Q114" s="224"/>
      <c r="R114" s="224"/>
      <c r="S114" s="224"/>
      <c r="T114" s="225"/>
      <c r="AT114" s="226" t="s">
        <v>159</v>
      </c>
      <c r="AU114" s="226" t="s">
        <v>155</v>
      </c>
      <c r="AV114" s="11" t="s">
        <v>88</v>
      </c>
      <c r="AW114" s="11" t="s">
        <v>6</v>
      </c>
      <c r="AX114" s="11" t="s">
        <v>86</v>
      </c>
      <c r="AY114" s="226" t="s">
        <v>126</v>
      </c>
    </row>
    <row r="115" spans="2:65" s="1" customFormat="1" ht="31.5" customHeight="1">
      <c r="B115" s="42"/>
      <c r="C115" s="194" t="s">
        <v>190</v>
      </c>
      <c r="D115" s="194" t="s">
        <v>129</v>
      </c>
      <c r="E115" s="195" t="s">
        <v>251</v>
      </c>
      <c r="F115" s="196" t="s">
        <v>252</v>
      </c>
      <c r="G115" s="197" t="s">
        <v>153</v>
      </c>
      <c r="H115" s="198">
        <v>2.25</v>
      </c>
      <c r="I115" s="199"/>
      <c r="J115" s="200">
        <f>ROUND(I115*H115,2)</f>
        <v>0</v>
      </c>
      <c r="K115" s="196" t="s">
        <v>133</v>
      </c>
      <c r="L115" s="62"/>
      <c r="M115" s="201" t="s">
        <v>34</v>
      </c>
      <c r="N115" s="202" t="s">
        <v>49</v>
      </c>
      <c r="O115" s="43"/>
      <c r="P115" s="203">
        <f>O115*H115</f>
        <v>0</v>
      </c>
      <c r="Q115" s="203">
        <v>0</v>
      </c>
      <c r="R115" s="203">
        <f>Q115*H115</f>
        <v>0</v>
      </c>
      <c r="S115" s="203">
        <v>0</v>
      </c>
      <c r="T115" s="204">
        <f>S115*H115</f>
        <v>0</v>
      </c>
      <c r="AR115" s="24" t="s">
        <v>154</v>
      </c>
      <c r="AT115" s="24" t="s">
        <v>129</v>
      </c>
      <c r="AU115" s="24" t="s">
        <v>155</v>
      </c>
      <c r="AY115" s="24" t="s">
        <v>126</v>
      </c>
      <c r="BE115" s="205">
        <f>IF(N115="základní",J115,0)</f>
        <v>0</v>
      </c>
      <c r="BF115" s="205">
        <f>IF(N115="snížená",J115,0)</f>
        <v>0</v>
      </c>
      <c r="BG115" s="205">
        <f>IF(N115="zákl. přenesená",J115,0)</f>
        <v>0</v>
      </c>
      <c r="BH115" s="205">
        <f>IF(N115="sníž. přenesená",J115,0)</f>
        <v>0</v>
      </c>
      <c r="BI115" s="205">
        <f>IF(N115="nulová",J115,0)</f>
        <v>0</v>
      </c>
      <c r="BJ115" s="24" t="s">
        <v>86</v>
      </c>
      <c r="BK115" s="205">
        <f>ROUND(I115*H115,2)</f>
        <v>0</v>
      </c>
      <c r="BL115" s="24" t="s">
        <v>154</v>
      </c>
      <c r="BM115" s="24" t="s">
        <v>253</v>
      </c>
    </row>
    <row r="116" spans="2:47" s="1" customFormat="1" ht="189">
      <c r="B116" s="42"/>
      <c r="C116" s="64"/>
      <c r="D116" s="212" t="s">
        <v>157</v>
      </c>
      <c r="E116" s="64"/>
      <c r="F116" s="213" t="s">
        <v>254</v>
      </c>
      <c r="G116" s="64"/>
      <c r="H116" s="64"/>
      <c r="I116" s="164"/>
      <c r="J116" s="64"/>
      <c r="K116" s="64"/>
      <c r="L116" s="62"/>
      <c r="M116" s="214"/>
      <c r="N116" s="43"/>
      <c r="O116" s="43"/>
      <c r="P116" s="43"/>
      <c r="Q116" s="43"/>
      <c r="R116" s="43"/>
      <c r="S116" s="43"/>
      <c r="T116" s="79"/>
      <c r="AT116" s="24" t="s">
        <v>157</v>
      </c>
      <c r="AU116" s="24" t="s">
        <v>155</v>
      </c>
    </row>
    <row r="117" spans="2:51" s="13" customFormat="1" ht="13.5">
      <c r="B117" s="245"/>
      <c r="C117" s="246"/>
      <c r="D117" s="212" t="s">
        <v>159</v>
      </c>
      <c r="E117" s="247" t="s">
        <v>34</v>
      </c>
      <c r="F117" s="248" t="s">
        <v>255</v>
      </c>
      <c r="G117" s="246"/>
      <c r="H117" s="249" t="s">
        <v>34</v>
      </c>
      <c r="I117" s="250"/>
      <c r="J117" s="246"/>
      <c r="K117" s="246"/>
      <c r="L117" s="251"/>
      <c r="M117" s="252"/>
      <c r="N117" s="253"/>
      <c r="O117" s="253"/>
      <c r="P117" s="253"/>
      <c r="Q117" s="253"/>
      <c r="R117" s="253"/>
      <c r="S117" s="253"/>
      <c r="T117" s="254"/>
      <c r="AT117" s="255" t="s">
        <v>159</v>
      </c>
      <c r="AU117" s="255" t="s">
        <v>155</v>
      </c>
      <c r="AV117" s="13" t="s">
        <v>86</v>
      </c>
      <c r="AW117" s="13" t="s">
        <v>41</v>
      </c>
      <c r="AX117" s="13" t="s">
        <v>78</v>
      </c>
      <c r="AY117" s="255" t="s">
        <v>126</v>
      </c>
    </row>
    <row r="118" spans="2:51" s="11" customFormat="1" ht="13.5">
      <c r="B118" s="215"/>
      <c r="C118" s="216"/>
      <c r="D118" s="217" t="s">
        <v>159</v>
      </c>
      <c r="E118" s="218" t="s">
        <v>34</v>
      </c>
      <c r="F118" s="219" t="s">
        <v>256</v>
      </c>
      <c r="G118" s="216"/>
      <c r="H118" s="220">
        <v>2.25</v>
      </c>
      <c r="I118" s="221"/>
      <c r="J118" s="216"/>
      <c r="K118" s="216"/>
      <c r="L118" s="222"/>
      <c r="M118" s="223"/>
      <c r="N118" s="224"/>
      <c r="O118" s="224"/>
      <c r="P118" s="224"/>
      <c r="Q118" s="224"/>
      <c r="R118" s="224"/>
      <c r="S118" s="224"/>
      <c r="T118" s="225"/>
      <c r="AT118" s="226" t="s">
        <v>159</v>
      </c>
      <c r="AU118" s="226" t="s">
        <v>155</v>
      </c>
      <c r="AV118" s="11" t="s">
        <v>88</v>
      </c>
      <c r="AW118" s="11" t="s">
        <v>41</v>
      </c>
      <c r="AX118" s="11" t="s">
        <v>86</v>
      </c>
      <c r="AY118" s="226" t="s">
        <v>126</v>
      </c>
    </row>
    <row r="119" spans="2:65" s="1" customFormat="1" ht="31.5" customHeight="1">
      <c r="B119" s="42"/>
      <c r="C119" s="194" t="s">
        <v>147</v>
      </c>
      <c r="D119" s="194" t="s">
        <v>129</v>
      </c>
      <c r="E119" s="195" t="s">
        <v>257</v>
      </c>
      <c r="F119" s="196" t="s">
        <v>258</v>
      </c>
      <c r="G119" s="197" t="s">
        <v>153</v>
      </c>
      <c r="H119" s="198">
        <v>1.125</v>
      </c>
      <c r="I119" s="199"/>
      <c r="J119" s="200">
        <f>ROUND(I119*H119,2)</f>
        <v>0</v>
      </c>
      <c r="K119" s="196" t="s">
        <v>133</v>
      </c>
      <c r="L119" s="62"/>
      <c r="M119" s="201" t="s">
        <v>34</v>
      </c>
      <c r="N119" s="202" t="s">
        <v>49</v>
      </c>
      <c r="O119" s="43"/>
      <c r="P119" s="203">
        <f>O119*H119</f>
        <v>0</v>
      </c>
      <c r="Q119" s="203">
        <v>0</v>
      </c>
      <c r="R119" s="203">
        <f>Q119*H119</f>
        <v>0</v>
      </c>
      <c r="S119" s="203">
        <v>0</v>
      </c>
      <c r="T119" s="204">
        <f>S119*H119</f>
        <v>0</v>
      </c>
      <c r="AR119" s="24" t="s">
        <v>154</v>
      </c>
      <c r="AT119" s="24" t="s">
        <v>129</v>
      </c>
      <c r="AU119" s="24" t="s">
        <v>155</v>
      </c>
      <c r="AY119" s="24" t="s">
        <v>126</v>
      </c>
      <c r="BE119" s="205">
        <f>IF(N119="základní",J119,0)</f>
        <v>0</v>
      </c>
      <c r="BF119" s="205">
        <f>IF(N119="snížená",J119,0)</f>
        <v>0</v>
      </c>
      <c r="BG119" s="205">
        <f>IF(N119="zákl. přenesená",J119,0)</f>
        <v>0</v>
      </c>
      <c r="BH119" s="205">
        <f>IF(N119="sníž. přenesená",J119,0)</f>
        <v>0</v>
      </c>
      <c r="BI119" s="205">
        <f>IF(N119="nulová",J119,0)</f>
        <v>0</v>
      </c>
      <c r="BJ119" s="24" t="s">
        <v>86</v>
      </c>
      <c r="BK119" s="205">
        <f>ROUND(I119*H119,2)</f>
        <v>0</v>
      </c>
      <c r="BL119" s="24" t="s">
        <v>154</v>
      </c>
      <c r="BM119" s="24" t="s">
        <v>259</v>
      </c>
    </row>
    <row r="120" spans="2:47" s="1" customFormat="1" ht="189">
      <c r="B120" s="42"/>
      <c r="C120" s="64"/>
      <c r="D120" s="212" t="s">
        <v>157</v>
      </c>
      <c r="E120" s="64"/>
      <c r="F120" s="213" t="s">
        <v>254</v>
      </c>
      <c r="G120" s="64"/>
      <c r="H120" s="64"/>
      <c r="I120" s="164"/>
      <c r="J120" s="64"/>
      <c r="K120" s="64"/>
      <c r="L120" s="62"/>
      <c r="M120" s="214"/>
      <c r="N120" s="43"/>
      <c r="O120" s="43"/>
      <c r="P120" s="43"/>
      <c r="Q120" s="43"/>
      <c r="R120" s="43"/>
      <c r="S120" s="43"/>
      <c r="T120" s="79"/>
      <c r="AT120" s="24" t="s">
        <v>157</v>
      </c>
      <c r="AU120" s="24" t="s">
        <v>155</v>
      </c>
    </row>
    <row r="121" spans="2:51" s="11" customFormat="1" ht="13.5">
      <c r="B121" s="215"/>
      <c r="C121" s="216"/>
      <c r="D121" s="212" t="s">
        <v>159</v>
      </c>
      <c r="E121" s="216"/>
      <c r="F121" s="228" t="s">
        <v>260</v>
      </c>
      <c r="G121" s="216"/>
      <c r="H121" s="229">
        <v>1.125</v>
      </c>
      <c r="I121" s="221"/>
      <c r="J121" s="216"/>
      <c r="K121" s="216"/>
      <c r="L121" s="222"/>
      <c r="M121" s="223"/>
      <c r="N121" s="224"/>
      <c r="O121" s="224"/>
      <c r="P121" s="224"/>
      <c r="Q121" s="224"/>
      <c r="R121" s="224"/>
      <c r="S121" s="224"/>
      <c r="T121" s="225"/>
      <c r="AT121" s="226" t="s">
        <v>159</v>
      </c>
      <c r="AU121" s="226" t="s">
        <v>155</v>
      </c>
      <c r="AV121" s="11" t="s">
        <v>88</v>
      </c>
      <c r="AW121" s="11" t="s">
        <v>6</v>
      </c>
      <c r="AX121" s="11" t="s">
        <v>86</v>
      </c>
      <c r="AY121" s="226" t="s">
        <v>126</v>
      </c>
    </row>
    <row r="122" spans="2:63" s="10" customFormat="1" ht="22.35" customHeight="1">
      <c r="B122" s="177"/>
      <c r="C122" s="178"/>
      <c r="D122" s="191" t="s">
        <v>77</v>
      </c>
      <c r="E122" s="192" t="s">
        <v>10</v>
      </c>
      <c r="F122" s="192" t="s">
        <v>261</v>
      </c>
      <c r="G122" s="178"/>
      <c r="H122" s="178"/>
      <c r="I122" s="181"/>
      <c r="J122" s="193">
        <f>BK122</f>
        <v>0</v>
      </c>
      <c r="K122" s="178"/>
      <c r="L122" s="183"/>
      <c r="M122" s="184"/>
      <c r="N122" s="185"/>
      <c r="O122" s="185"/>
      <c r="P122" s="186">
        <f>SUM(P123:P174)</f>
        <v>0</v>
      </c>
      <c r="Q122" s="185"/>
      <c r="R122" s="186">
        <f>SUM(R123:R174)</f>
        <v>122.77570095000002</v>
      </c>
      <c r="S122" s="185"/>
      <c r="T122" s="187">
        <f>SUM(T123:T174)</f>
        <v>0</v>
      </c>
      <c r="AR122" s="188" t="s">
        <v>86</v>
      </c>
      <c r="AT122" s="189" t="s">
        <v>77</v>
      </c>
      <c r="AU122" s="189" t="s">
        <v>88</v>
      </c>
      <c r="AY122" s="188" t="s">
        <v>126</v>
      </c>
      <c r="BK122" s="190">
        <f>SUM(BK123:BK174)</f>
        <v>0</v>
      </c>
    </row>
    <row r="123" spans="2:65" s="1" customFormat="1" ht="44.25" customHeight="1">
      <c r="B123" s="42"/>
      <c r="C123" s="194" t="s">
        <v>199</v>
      </c>
      <c r="D123" s="194" t="s">
        <v>129</v>
      </c>
      <c r="E123" s="195" t="s">
        <v>262</v>
      </c>
      <c r="F123" s="196" t="s">
        <v>263</v>
      </c>
      <c r="G123" s="197" t="s">
        <v>264</v>
      </c>
      <c r="H123" s="198">
        <v>1072.825</v>
      </c>
      <c r="I123" s="199"/>
      <c r="J123" s="200">
        <f>ROUND(I123*H123,2)</f>
        <v>0</v>
      </c>
      <c r="K123" s="196" t="s">
        <v>133</v>
      </c>
      <c r="L123" s="62"/>
      <c r="M123" s="201" t="s">
        <v>34</v>
      </c>
      <c r="N123" s="202" t="s">
        <v>49</v>
      </c>
      <c r="O123" s="43"/>
      <c r="P123" s="203">
        <f>O123*H123</f>
        <v>0</v>
      </c>
      <c r="Q123" s="203">
        <v>0.00119</v>
      </c>
      <c r="R123" s="203">
        <f>Q123*H123</f>
        <v>1.2766617500000002</v>
      </c>
      <c r="S123" s="203">
        <v>0</v>
      </c>
      <c r="T123" s="204">
        <f>S123*H123</f>
        <v>0</v>
      </c>
      <c r="AR123" s="24" t="s">
        <v>154</v>
      </c>
      <c r="AT123" s="24" t="s">
        <v>129</v>
      </c>
      <c r="AU123" s="24" t="s">
        <v>155</v>
      </c>
      <c r="AY123" s="24" t="s">
        <v>126</v>
      </c>
      <c r="BE123" s="205">
        <f>IF(N123="základní",J123,0)</f>
        <v>0</v>
      </c>
      <c r="BF123" s="205">
        <f>IF(N123="snížená",J123,0)</f>
        <v>0</v>
      </c>
      <c r="BG123" s="205">
        <f>IF(N123="zákl. přenesená",J123,0)</f>
        <v>0</v>
      </c>
      <c r="BH123" s="205">
        <f>IF(N123="sníž. přenesená",J123,0)</f>
        <v>0</v>
      </c>
      <c r="BI123" s="205">
        <f>IF(N123="nulová",J123,0)</f>
        <v>0</v>
      </c>
      <c r="BJ123" s="24" t="s">
        <v>86</v>
      </c>
      <c r="BK123" s="205">
        <f>ROUND(I123*H123,2)</f>
        <v>0</v>
      </c>
      <c r="BL123" s="24" t="s">
        <v>154</v>
      </c>
      <c r="BM123" s="24" t="s">
        <v>265</v>
      </c>
    </row>
    <row r="124" spans="2:47" s="1" customFormat="1" ht="121.5">
      <c r="B124" s="42"/>
      <c r="C124" s="64"/>
      <c r="D124" s="212" t="s">
        <v>157</v>
      </c>
      <c r="E124" s="64"/>
      <c r="F124" s="213" t="s">
        <v>266</v>
      </c>
      <c r="G124" s="64"/>
      <c r="H124" s="64"/>
      <c r="I124" s="164"/>
      <c r="J124" s="64"/>
      <c r="K124" s="64"/>
      <c r="L124" s="62"/>
      <c r="M124" s="214"/>
      <c r="N124" s="43"/>
      <c r="O124" s="43"/>
      <c r="P124" s="43"/>
      <c r="Q124" s="43"/>
      <c r="R124" s="43"/>
      <c r="S124" s="43"/>
      <c r="T124" s="79"/>
      <c r="AT124" s="24" t="s">
        <v>157</v>
      </c>
      <c r="AU124" s="24" t="s">
        <v>155</v>
      </c>
    </row>
    <row r="125" spans="2:51" s="13" customFormat="1" ht="13.5">
      <c r="B125" s="245"/>
      <c r="C125" s="246"/>
      <c r="D125" s="212" t="s">
        <v>159</v>
      </c>
      <c r="E125" s="247" t="s">
        <v>34</v>
      </c>
      <c r="F125" s="248" t="s">
        <v>267</v>
      </c>
      <c r="G125" s="246"/>
      <c r="H125" s="249" t="s">
        <v>34</v>
      </c>
      <c r="I125" s="250"/>
      <c r="J125" s="246"/>
      <c r="K125" s="246"/>
      <c r="L125" s="251"/>
      <c r="M125" s="252"/>
      <c r="N125" s="253"/>
      <c r="O125" s="253"/>
      <c r="P125" s="253"/>
      <c r="Q125" s="253"/>
      <c r="R125" s="253"/>
      <c r="S125" s="253"/>
      <c r="T125" s="254"/>
      <c r="AT125" s="255" t="s">
        <v>159</v>
      </c>
      <c r="AU125" s="255" t="s">
        <v>155</v>
      </c>
      <c r="AV125" s="13" t="s">
        <v>86</v>
      </c>
      <c r="AW125" s="13" t="s">
        <v>41</v>
      </c>
      <c r="AX125" s="13" t="s">
        <v>78</v>
      </c>
      <c r="AY125" s="255" t="s">
        <v>126</v>
      </c>
    </row>
    <row r="126" spans="2:51" s="11" customFormat="1" ht="13.5">
      <c r="B126" s="215"/>
      <c r="C126" s="216"/>
      <c r="D126" s="212" t="s">
        <v>159</v>
      </c>
      <c r="E126" s="233" t="s">
        <v>34</v>
      </c>
      <c r="F126" s="228" t="s">
        <v>268</v>
      </c>
      <c r="G126" s="216"/>
      <c r="H126" s="229">
        <v>314.15</v>
      </c>
      <c r="I126" s="221"/>
      <c r="J126" s="216"/>
      <c r="K126" s="216"/>
      <c r="L126" s="222"/>
      <c r="M126" s="223"/>
      <c r="N126" s="224"/>
      <c r="O126" s="224"/>
      <c r="P126" s="224"/>
      <c r="Q126" s="224"/>
      <c r="R126" s="224"/>
      <c r="S126" s="224"/>
      <c r="T126" s="225"/>
      <c r="AT126" s="226" t="s">
        <v>159</v>
      </c>
      <c r="AU126" s="226" t="s">
        <v>155</v>
      </c>
      <c r="AV126" s="11" t="s">
        <v>88</v>
      </c>
      <c r="AW126" s="11" t="s">
        <v>41</v>
      </c>
      <c r="AX126" s="11" t="s">
        <v>78</v>
      </c>
      <c r="AY126" s="226" t="s">
        <v>126</v>
      </c>
    </row>
    <row r="127" spans="2:51" s="11" customFormat="1" ht="13.5">
      <c r="B127" s="215"/>
      <c r="C127" s="216"/>
      <c r="D127" s="212" t="s">
        <v>159</v>
      </c>
      <c r="E127" s="233" t="s">
        <v>34</v>
      </c>
      <c r="F127" s="228" t="s">
        <v>269</v>
      </c>
      <c r="G127" s="216"/>
      <c r="H127" s="229">
        <v>151.85</v>
      </c>
      <c r="I127" s="221"/>
      <c r="J127" s="216"/>
      <c r="K127" s="216"/>
      <c r="L127" s="222"/>
      <c r="M127" s="223"/>
      <c r="N127" s="224"/>
      <c r="O127" s="224"/>
      <c r="P127" s="224"/>
      <c r="Q127" s="224"/>
      <c r="R127" s="224"/>
      <c r="S127" s="224"/>
      <c r="T127" s="225"/>
      <c r="AT127" s="226" t="s">
        <v>159</v>
      </c>
      <c r="AU127" s="226" t="s">
        <v>155</v>
      </c>
      <c r="AV127" s="11" t="s">
        <v>88</v>
      </c>
      <c r="AW127" s="11" t="s">
        <v>41</v>
      </c>
      <c r="AX127" s="11" t="s">
        <v>78</v>
      </c>
      <c r="AY127" s="226" t="s">
        <v>126</v>
      </c>
    </row>
    <row r="128" spans="2:51" s="11" customFormat="1" ht="13.5">
      <c r="B128" s="215"/>
      <c r="C128" s="216"/>
      <c r="D128" s="212" t="s">
        <v>159</v>
      </c>
      <c r="E128" s="233" t="s">
        <v>34</v>
      </c>
      <c r="F128" s="228" t="s">
        <v>270</v>
      </c>
      <c r="G128" s="216"/>
      <c r="H128" s="229">
        <v>117.01</v>
      </c>
      <c r="I128" s="221"/>
      <c r="J128" s="216"/>
      <c r="K128" s="216"/>
      <c r="L128" s="222"/>
      <c r="M128" s="223"/>
      <c r="N128" s="224"/>
      <c r="O128" s="224"/>
      <c r="P128" s="224"/>
      <c r="Q128" s="224"/>
      <c r="R128" s="224"/>
      <c r="S128" s="224"/>
      <c r="T128" s="225"/>
      <c r="AT128" s="226" t="s">
        <v>159</v>
      </c>
      <c r="AU128" s="226" t="s">
        <v>155</v>
      </c>
      <c r="AV128" s="11" t="s">
        <v>88</v>
      </c>
      <c r="AW128" s="11" t="s">
        <v>41</v>
      </c>
      <c r="AX128" s="11" t="s">
        <v>78</v>
      </c>
      <c r="AY128" s="226" t="s">
        <v>126</v>
      </c>
    </row>
    <row r="129" spans="2:51" s="11" customFormat="1" ht="13.5">
      <c r="B129" s="215"/>
      <c r="C129" s="216"/>
      <c r="D129" s="212" t="s">
        <v>159</v>
      </c>
      <c r="E129" s="233" t="s">
        <v>34</v>
      </c>
      <c r="F129" s="228" t="s">
        <v>271</v>
      </c>
      <c r="G129" s="216"/>
      <c r="H129" s="229">
        <v>143.17</v>
      </c>
      <c r="I129" s="221"/>
      <c r="J129" s="216"/>
      <c r="K129" s="216"/>
      <c r="L129" s="222"/>
      <c r="M129" s="223"/>
      <c r="N129" s="224"/>
      <c r="O129" s="224"/>
      <c r="P129" s="224"/>
      <c r="Q129" s="224"/>
      <c r="R129" s="224"/>
      <c r="S129" s="224"/>
      <c r="T129" s="225"/>
      <c r="AT129" s="226" t="s">
        <v>159</v>
      </c>
      <c r="AU129" s="226" t="s">
        <v>155</v>
      </c>
      <c r="AV129" s="11" t="s">
        <v>88</v>
      </c>
      <c r="AW129" s="11" t="s">
        <v>41</v>
      </c>
      <c r="AX129" s="11" t="s">
        <v>78</v>
      </c>
      <c r="AY129" s="226" t="s">
        <v>126</v>
      </c>
    </row>
    <row r="130" spans="2:51" s="11" customFormat="1" ht="13.5">
      <c r="B130" s="215"/>
      <c r="C130" s="216"/>
      <c r="D130" s="212" t="s">
        <v>159</v>
      </c>
      <c r="E130" s="233" t="s">
        <v>34</v>
      </c>
      <c r="F130" s="228" t="s">
        <v>272</v>
      </c>
      <c r="G130" s="216"/>
      <c r="H130" s="229">
        <v>151.845</v>
      </c>
      <c r="I130" s="221"/>
      <c r="J130" s="216"/>
      <c r="K130" s="216"/>
      <c r="L130" s="222"/>
      <c r="M130" s="223"/>
      <c r="N130" s="224"/>
      <c r="O130" s="224"/>
      <c r="P130" s="224"/>
      <c r="Q130" s="224"/>
      <c r="R130" s="224"/>
      <c r="S130" s="224"/>
      <c r="T130" s="225"/>
      <c r="AT130" s="226" t="s">
        <v>159</v>
      </c>
      <c r="AU130" s="226" t="s">
        <v>155</v>
      </c>
      <c r="AV130" s="11" t="s">
        <v>88</v>
      </c>
      <c r="AW130" s="11" t="s">
        <v>41</v>
      </c>
      <c r="AX130" s="11" t="s">
        <v>78</v>
      </c>
      <c r="AY130" s="226" t="s">
        <v>126</v>
      </c>
    </row>
    <row r="131" spans="2:51" s="14" customFormat="1" ht="13.5">
      <c r="B131" s="256"/>
      <c r="C131" s="257"/>
      <c r="D131" s="212" t="s">
        <v>159</v>
      </c>
      <c r="E131" s="258" t="s">
        <v>34</v>
      </c>
      <c r="F131" s="259" t="s">
        <v>273</v>
      </c>
      <c r="G131" s="257"/>
      <c r="H131" s="260">
        <v>878.025</v>
      </c>
      <c r="I131" s="261"/>
      <c r="J131" s="257"/>
      <c r="K131" s="257"/>
      <c r="L131" s="262"/>
      <c r="M131" s="263"/>
      <c r="N131" s="264"/>
      <c r="O131" s="264"/>
      <c r="P131" s="264"/>
      <c r="Q131" s="264"/>
      <c r="R131" s="264"/>
      <c r="S131" s="264"/>
      <c r="T131" s="265"/>
      <c r="AT131" s="266" t="s">
        <v>159</v>
      </c>
      <c r="AU131" s="266" t="s">
        <v>155</v>
      </c>
      <c r="AV131" s="14" t="s">
        <v>155</v>
      </c>
      <c r="AW131" s="14" t="s">
        <v>41</v>
      </c>
      <c r="AX131" s="14" t="s">
        <v>78</v>
      </c>
      <c r="AY131" s="266" t="s">
        <v>126</v>
      </c>
    </row>
    <row r="132" spans="2:51" s="13" customFormat="1" ht="13.5">
      <c r="B132" s="245"/>
      <c r="C132" s="246"/>
      <c r="D132" s="212" t="s">
        <v>159</v>
      </c>
      <c r="E132" s="247" t="s">
        <v>34</v>
      </c>
      <c r="F132" s="248" t="s">
        <v>274</v>
      </c>
      <c r="G132" s="246"/>
      <c r="H132" s="249" t="s">
        <v>34</v>
      </c>
      <c r="I132" s="250"/>
      <c r="J132" s="246"/>
      <c r="K132" s="246"/>
      <c r="L132" s="251"/>
      <c r="M132" s="252"/>
      <c r="N132" s="253"/>
      <c r="O132" s="253"/>
      <c r="P132" s="253"/>
      <c r="Q132" s="253"/>
      <c r="R132" s="253"/>
      <c r="S132" s="253"/>
      <c r="T132" s="254"/>
      <c r="AT132" s="255" t="s">
        <v>159</v>
      </c>
      <c r="AU132" s="255" t="s">
        <v>155</v>
      </c>
      <c r="AV132" s="13" t="s">
        <v>86</v>
      </c>
      <c r="AW132" s="13" t="s">
        <v>41</v>
      </c>
      <c r="AX132" s="13" t="s">
        <v>78</v>
      </c>
      <c r="AY132" s="255" t="s">
        <v>126</v>
      </c>
    </row>
    <row r="133" spans="2:51" s="11" customFormat="1" ht="13.5">
      <c r="B133" s="215"/>
      <c r="C133" s="216"/>
      <c r="D133" s="212" t="s">
        <v>159</v>
      </c>
      <c r="E133" s="233" t="s">
        <v>34</v>
      </c>
      <c r="F133" s="228" t="s">
        <v>275</v>
      </c>
      <c r="G133" s="216"/>
      <c r="H133" s="229">
        <v>194.8</v>
      </c>
      <c r="I133" s="221"/>
      <c r="J133" s="216"/>
      <c r="K133" s="216"/>
      <c r="L133" s="222"/>
      <c r="M133" s="223"/>
      <c r="N133" s="224"/>
      <c r="O133" s="224"/>
      <c r="P133" s="224"/>
      <c r="Q133" s="224"/>
      <c r="R133" s="224"/>
      <c r="S133" s="224"/>
      <c r="T133" s="225"/>
      <c r="AT133" s="226" t="s">
        <v>159</v>
      </c>
      <c r="AU133" s="226" t="s">
        <v>155</v>
      </c>
      <c r="AV133" s="11" t="s">
        <v>88</v>
      </c>
      <c r="AW133" s="11" t="s">
        <v>41</v>
      </c>
      <c r="AX133" s="11" t="s">
        <v>78</v>
      </c>
      <c r="AY133" s="226" t="s">
        <v>126</v>
      </c>
    </row>
    <row r="134" spans="2:51" s="14" customFormat="1" ht="13.5">
      <c r="B134" s="256"/>
      <c r="C134" s="257"/>
      <c r="D134" s="212" t="s">
        <v>159</v>
      </c>
      <c r="E134" s="258" t="s">
        <v>34</v>
      </c>
      <c r="F134" s="259" t="s">
        <v>276</v>
      </c>
      <c r="G134" s="257"/>
      <c r="H134" s="260">
        <v>194.8</v>
      </c>
      <c r="I134" s="261"/>
      <c r="J134" s="257"/>
      <c r="K134" s="257"/>
      <c r="L134" s="262"/>
      <c r="M134" s="263"/>
      <c r="N134" s="264"/>
      <c r="O134" s="264"/>
      <c r="P134" s="264"/>
      <c r="Q134" s="264"/>
      <c r="R134" s="264"/>
      <c r="S134" s="264"/>
      <c r="T134" s="265"/>
      <c r="AT134" s="266" t="s">
        <v>159</v>
      </c>
      <c r="AU134" s="266" t="s">
        <v>155</v>
      </c>
      <c r="AV134" s="14" t="s">
        <v>155</v>
      </c>
      <c r="AW134" s="14" t="s">
        <v>41</v>
      </c>
      <c r="AX134" s="14" t="s">
        <v>78</v>
      </c>
      <c r="AY134" s="266" t="s">
        <v>126</v>
      </c>
    </row>
    <row r="135" spans="2:51" s="12" customFormat="1" ht="13.5">
      <c r="B135" s="234"/>
      <c r="C135" s="235"/>
      <c r="D135" s="217" t="s">
        <v>159</v>
      </c>
      <c r="E135" s="267" t="s">
        <v>34</v>
      </c>
      <c r="F135" s="268" t="s">
        <v>223</v>
      </c>
      <c r="G135" s="235"/>
      <c r="H135" s="269">
        <v>1072.825</v>
      </c>
      <c r="I135" s="239"/>
      <c r="J135" s="235"/>
      <c r="K135" s="235"/>
      <c r="L135" s="240"/>
      <c r="M135" s="241"/>
      <c r="N135" s="242"/>
      <c r="O135" s="242"/>
      <c r="P135" s="242"/>
      <c r="Q135" s="242"/>
      <c r="R135" s="242"/>
      <c r="S135" s="242"/>
      <c r="T135" s="243"/>
      <c r="AT135" s="244" t="s">
        <v>159</v>
      </c>
      <c r="AU135" s="244" t="s">
        <v>155</v>
      </c>
      <c r="AV135" s="12" t="s">
        <v>154</v>
      </c>
      <c r="AW135" s="12" t="s">
        <v>41</v>
      </c>
      <c r="AX135" s="12" t="s">
        <v>86</v>
      </c>
      <c r="AY135" s="244" t="s">
        <v>126</v>
      </c>
    </row>
    <row r="136" spans="2:65" s="1" customFormat="1" ht="22.5" customHeight="1">
      <c r="B136" s="42"/>
      <c r="C136" s="270" t="s">
        <v>277</v>
      </c>
      <c r="D136" s="270" t="s">
        <v>278</v>
      </c>
      <c r="E136" s="271" t="s">
        <v>279</v>
      </c>
      <c r="F136" s="272" t="s">
        <v>280</v>
      </c>
      <c r="G136" s="273" t="s">
        <v>172</v>
      </c>
      <c r="H136" s="274">
        <v>7.383</v>
      </c>
      <c r="I136" s="275"/>
      <c r="J136" s="276">
        <f>ROUND(I136*H136,2)</f>
        <v>0</v>
      </c>
      <c r="K136" s="272" t="s">
        <v>133</v>
      </c>
      <c r="L136" s="277"/>
      <c r="M136" s="278" t="s">
        <v>34</v>
      </c>
      <c r="N136" s="279" t="s">
        <v>49</v>
      </c>
      <c r="O136" s="43"/>
      <c r="P136" s="203">
        <f>O136*H136</f>
        <v>0</v>
      </c>
      <c r="Q136" s="203">
        <v>1</v>
      </c>
      <c r="R136" s="203">
        <f>Q136*H136</f>
        <v>7.383</v>
      </c>
      <c r="S136" s="203">
        <v>0</v>
      </c>
      <c r="T136" s="204">
        <f>S136*H136</f>
        <v>0</v>
      </c>
      <c r="AR136" s="24" t="s">
        <v>190</v>
      </c>
      <c r="AT136" s="24" t="s">
        <v>278</v>
      </c>
      <c r="AU136" s="24" t="s">
        <v>155</v>
      </c>
      <c r="AY136" s="24" t="s">
        <v>126</v>
      </c>
      <c r="BE136" s="205">
        <f>IF(N136="základní",J136,0)</f>
        <v>0</v>
      </c>
      <c r="BF136" s="205">
        <f>IF(N136="snížená",J136,0)</f>
        <v>0</v>
      </c>
      <c r="BG136" s="205">
        <f>IF(N136="zákl. přenesená",J136,0)</f>
        <v>0</v>
      </c>
      <c r="BH136" s="205">
        <f>IF(N136="sníž. přenesená",J136,0)</f>
        <v>0</v>
      </c>
      <c r="BI136" s="205">
        <f>IF(N136="nulová",J136,0)</f>
        <v>0</v>
      </c>
      <c r="BJ136" s="24" t="s">
        <v>86</v>
      </c>
      <c r="BK136" s="205">
        <f>ROUND(I136*H136,2)</f>
        <v>0</v>
      </c>
      <c r="BL136" s="24" t="s">
        <v>154</v>
      </c>
      <c r="BM136" s="24" t="s">
        <v>281</v>
      </c>
    </row>
    <row r="137" spans="2:51" s="11" customFormat="1" ht="13.5">
      <c r="B137" s="215"/>
      <c r="C137" s="216"/>
      <c r="D137" s="217" t="s">
        <v>159</v>
      </c>
      <c r="E137" s="216"/>
      <c r="F137" s="219" t="s">
        <v>282</v>
      </c>
      <c r="G137" s="216"/>
      <c r="H137" s="220">
        <v>7.383</v>
      </c>
      <c r="I137" s="221"/>
      <c r="J137" s="216"/>
      <c r="K137" s="216"/>
      <c r="L137" s="222"/>
      <c r="M137" s="223"/>
      <c r="N137" s="224"/>
      <c r="O137" s="224"/>
      <c r="P137" s="224"/>
      <c r="Q137" s="224"/>
      <c r="R137" s="224"/>
      <c r="S137" s="224"/>
      <c r="T137" s="225"/>
      <c r="AT137" s="226" t="s">
        <v>159</v>
      </c>
      <c r="AU137" s="226" t="s">
        <v>155</v>
      </c>
      <c r="AV137" s="11" t="s">
        <v>88</v>
      </c>
      <c r="AW137" s="11" t="s">
        <v>6</v>
      </c>
      <c r="AX137" s="11" t="s">
        <v>86</v>
      </c>
      <c r="AY137" s="226" t="s">
        <v>126</v>
      </c>
    </row>
    <row r="138" spans="2:65" s="1" customFormat="1" ht="22.5" customHeight="1">
      <c r="B138" s="42"/>
      <c r="C138" s="270" t="s">
        <v>283</v>
      </c>
      <c r="D138" s="270" t="s">
        <v>278</v>
      </c>
      <c r="E138" s="271" t="s">
        <v>284</v>
      </c>
      <c r="F138" s="272" t="s">
        <v>285</v>
      </c>
      <c r="G138" s="273" t="s">
        <v>172</v>
      </c>
      <c r="H138" s="274">
        <v>81.656</v>
      </c>
      <c r="I138" s="275"/>
      <c r="J138" s="276">
        <f>ROUND(I138*H138,2)</f>
        <v>0</v>
      </c>
      <c r="K138" s="272" t="s">
        <v>133</v>
      </c>
      <c r="L138" s="277"/>
      <c r="M138" s="278" t="s">
        <v>34</v>
      </c>
      <c r="N138" s="279" t="s">
        <v>49</v>
      </c>
      <c r="O138" s="43"/>
      <c r="P138" s="203">
        <f>O138*H138</f>
        <v>0</v>
      </c>
      <c r="Q138" s="203">
        <v>1</v>
      </c>
      <c r="R138" s="203">
        <f>Q138*H138</f>
        <v>81.656</v>
      </c>
      <c r="S138" s="203">
        <v>0</v>
      </c>
      <c r="T138" s="204">
        <f>S138*H138</f>
        <v>0</v>
      </c>
      <c r="AR138" s="24" t="s">
        <v>190</v>
      </c>
      <c r="AT138" s="24" t="s">
        <v>278</v>
      </c>
      <c r="AU138" s="24" t="s">
        <v>155</v>
      </c>
      <c r="AY138" s="24" t="s">
        <v>126</v>
      </c>
      <c r="BE138" s="205">
        <f>IF(N138="základní",J138,0)</f>
        <v>0</v>
      </c>
      <c r="BF138" s="205">
        <f>IF(N138="snížená",J138,0)</f>
        <v>0</v>
      </c>
      <c r="BG138" s="205">
        <f>IF(N138="zákl. přenesená",J138,0)</f>
        <v>0</v>
      </c>
      <c r="BH138" s="205">
        <f>IF(N138="sníž. přenesená",J138,0)</f>
        <v>0</v>
      </c>
      <c r="BI138" s="205">
        <f>IF(N138="nulová",J138,0)</f>
        <v>0</v>
      </c>
      <c r="BJ138" s="24" t="s">
        <v>86</v>
      </c>
      <c r="BK138" s="205">
        <f>ROUND(I138*H138,2)</f>
        <v>0</v>
      </c>
      <c r="BL138" s="24" t="s">
        <v>154</v>
      </c>
      <c r="BM138" s="24" t="s">
        <v>286</v>
      </c>
    </row>
    <row r="139" spans="2:51" s="11" customFormat="1" ht="13.5">
      <c r="B139" s="215"/>
      <c r="C139" s="216"/>
      <c r="D139" s="217" t="s">
        <v>159</v>
      </c>
      <c r="E139" s="216"/>
      <c r="F139" s="219" t="s">
        <v>287</v>
      </c>
      <c r="G139" s="216"/>
      <c r="H139" s="220">
        <v>81.656</v>
      </c>
      <c r="I139" s="221"/>
      <c r="J139" s="216"/>
      <c r="K139" s="216"/>
      <c r="L139" s="222"/>
      <c r="M139" s="223"/>
      <c r="N139" s="224"/>
      <c r="O139" s="224"/>
      <c r="P139" s="224"/>
      <c r="Q139" s="224"/>
      <c r="R139" s="224"/>
      <c r="S139" s="224"/>
      <c r="T139" s="225"/>
      <c r="AT139" s="226" t="s">
        <v>159</v>
      </c>
      <c r="AU139" s="226" t="s">
        <v>155</v>
      </c>
      <c r="AV139" s="11" t="s">
        <v>88</v>
      </c>
      <c r="AW139" s="11" t="s">
        <v>6</v>
      </c>
      <c r="AX139" s="11" t="s">
        <v>86</v>
      </c>
      <c r="AY139" s="226" t="s">
        <v>126</v>
      </c>
    </row>
    <row r="140" spans="2:65" s="1" customFormat="1" ht="31.5" customHeight="1">
      <c r="B140" s="42"/>
      <c r="C140" s="194" t="s">
        <v>215</v>
      </c>
      <c r="D140" s="194" t="s">
        <v>129</v>
      </c>
      <c r="E140" s="195" t="s">
        <v>288</v>
      </c>
      <c r="F140" s="196" t="s">
        <v>289</v>
      </c>
      <c r="G140" s="197" t="s">
        <v>264</v>
      </c>
      <c r="H140" s="198">
        <v>66</v>
      </c>
      <c r="I140" s="199"/>
      <c r="J140" s="200">
        <f>ROUND(I140*H140,2)</f>
        <v>0</v>
      </c>
      <c r="K140" s="196" t="s">
        <v>133</v>
      </c>
      <c r="L140" s="62"/>
      <c r="M140" s="201" t="s">
        <v>34</v>
      </c>
      <c r="N140" s="202" t="s">
        <v>49</v>
      </c>
      <c r="O140" s="43"/>
      <c r="P140" s="203">
        <f>O140*H140</f>
        <v>0</v>
      </c>
      <c r="Q140" s="203">
        <v>0.15477</v>
      </c>
      <c r="R140" s="203">
        <f>Q140*H140</f>
        <v>10.21482</v>
      </c>
      <c r="S140" s="203">
        <v>0</v>
      </c>
      <c r="T140" s="204">
        <f>S140*H140</f>
        <v>0</v>
      </c>
      <c r="AR140" s="24" t="s">
        <v>154</v>
      </c>
      <c r="AT140" s="24" t="s">
        <v>129</v>
      </c>
      <c r="AU140" s="24" t="s">
        <v>155</v>
      </c>
      <c r="AY140" s="24" t="s">
        <v>126</v>
      </c>
      <c r="BE140" s="205">
        <f>IF(N140="základní",J140,0)</f>
        <v>0</v>
      </c>
      <c r="BF140" s="205">
        <f>IF(N140="snížená",J140,0)</f>
        <v>0</v>
      </c>
      <c r="BG140" s="205">
        <f>IF(N140="zákl. přenesená",J140,0)</f>
        <v>0</v>
      </c>
      <c r="BH140" s="205">
        <f>IF(N140="sníž. přenesená",J140,0)</f>
        <v>0</v>
      </c>
      <c r="BI140" s="205">
        <f>IF(N140="nulová",J140,0)</f>
        <v>0</v>
      </c>
      <c r="BJ140" s="24" t="s">
        <v>86</v>
      </c>
      <c r="BK140" s="205">
        <f>ROUND(I140*H140,2)</f>
        <v>0</v>
      </c>
      <c r="BL140" s="24" t="s">
        <v>154</v>
      </c>
      <c r="BM140" s="24" t="s">
        <v>290</v>
      </c>
    </row>
    <row r="141" spans="2:47" s="1" customFormat="1" ht="40.5">
      <c r="B141" s="42"/>
      <c r="C141" s="64"/>
      <c r="D141" s="212" t="s">
        <v>157</v>
      </c>
      <c r="E141" s="64"/>
      <c r="F141" s="213" t="s">
        <v>291</v>
      </c>
      <c r="G141" s="64"/>
      <c r="H141" s="64"/>
      <c r="I141" s="164"/>
      <c r="J141" s="64"/>
      <c r="K141" s="64"/>
      <c r="L141" s="62"/>
      <c r="M141" s="214"/>
      <c r="N141" s="43"/>
      <c r="O141" s="43"/>
      <c r="P141" s="43"/>
      <c r="Q141" s="43"/>
      <c r="R141" s="43"/>
      <c r="S141" s="43"/>
      <c r="T141" s="79"/>
      <c r="AT141" s="24" t="s">
        <v>157</v>
      </c>
      <c r="AU141" s="24" t="s">
        <v>155</v>
      </c>
    </row>
    <row r="142" spans="2:51" s="11" customFormat="1" ht="13.5">
      <c r="B142" s="215"/>
      <c r="C142" s="216"/>
      <c r="D142" s="212" t="s">
        <v>159</v>
      </c>
      <c r="E142" s="233" t="s">
        <v>34</v>
      </c>
      <c r="F142" s="228" t="s">
        <v>292</v>
      </c>
      <c r="G142" s="216"/>
      <c r="H142" s="229">
        <v>27</v>
      </c>
      <c r="I142" s="221"/>
      <c r="J142" s="216"/>
      <c r="K142" s="216"/>
      <c r="L142" s="222"/>
      <c r="M142" s="223"/>
      <c r="N142" s="224"/>
      <c r="O142" s="224"/>
      <c r="P142" s="224"/>
      <c r="Q142" s="224"/>
      <c r="R142" s="224"/>
      <c r="S142" s="224"/>
      <c r="T142" s="225"/>
      <c r="AT142" s="226" t="s">
        <v>159</v>
      </c>
      <c r="AU142" s="226" t="s">
        <v>155</v>
      </c>
      <c r="AV142" s="11" t="s">
        <v>88</v>
      </c>
      <c r="AW142" s="11" t="s">
        <v>41</v>
      </c>
      <c r="AX142" s="11" t="s">
        <v>78</v>
      </c>
      <c r="AY142" s="226" t="s">
        <v>126</v>
      </c>
    </row>
    <row r="143" spans="2:51" s="11" customFormat="1" ht="13.5">
      <c r="B143" s="215"/>
      <c r="C143" s="216"/>
      <c r="D143" s="212" t="s">
        <v>159</v>
      </c>
      <c r="E143" s="233" t="s">
        <v>34</v>
      </c>
      <c r="F143" s="228" t="s">
        <v>293</v>
      </c>
      <c r="G143" s="216"/>
      <c r="H143" s="229">
        <v>39</v>
      </c>
      <c r="I143" s="221"/>
      <c r="J143" s="216"/>
      <c r="K143" s="216"/>
      <c r="L143" s="222"/>
      <c r="M143" s="223"/>
      <c r="N143" s="224"/>
      <c r="O143" s="224"/>
      <c r="P143" s="224"/>
      <c r="Q143" s="224"/>
      <c r="R143" s="224"/>
      <c r="S143" s="224"/>
      <c r="T143" s="225"/>
      <c r="AT143" s="226" t="s">
        <v>159</v>
      </c>
      <c r="AU143" s="226" t="s">
        <v>155</v>
      </c>
      <c r="AV143" s="11" t="s">
        <v>88</v>
      </c>
      <c r="AW143" s="11" t="s">
        <v>41</v>
      </c>
      <c r="AX143" s="11" t="s">
        <v>78</v>
      </c>
      <c r="AY143" s="226" t="s">
        <v>126</v>
      </c>
    </row>
    <row r="144" spans="2:51" s="12" customFormat="1" ht="13.5">
      <c r="B144" s="234"/>
      <c r="C144" s="235"/>
      <c r="D144" s="217" t="s">
        <v>159</v>
      </c>
      <c r="E144" s="267" t="s">
        <v>34</v>
      </c>
      <c r="F144" s="268" t="s">
        <v>223</v>
      </c>
      <c r="G144" s="235"/>
      <c r="H144" s="269">
        <v>66</v>
      </c>
      <c r="I144" s="239"/>
      <c r="J144" s="235"/>
      <c r="K144" s="235"/>
      <c r="L144" s="240"/>
      <c r="M144" s="241"/>
      <c r="N144" s="242"/>
      <c r="O144" s="242"/>
      <c r="P144" s="242"/>
      <c r="Q144" s="242"/>
      <c r="R144" s="242"/>
      <c r="S144" s="242"/>
      <c r="T144" s="243"/>
      <c r="AT144" s="244" t="s">
        <v>159</v>
      </c>
      <c r="AU144" s="244" t="s">
        <v>155</v>
      </c>
      <c r="AV144" s="12" t="s">
        <v>154</v>
      </c>
      <c r="AW144" s="12" t="s">
        <v>41</v>
      </c>
      <c r="AX144" s="12" t="s">
        <v>86</v>
      </c>
      <c r="AY144" s="244" t="s">
        <v>126</v>
      </c>
    </row>
    <row r="145" spans="2:65" s="1" customFormat="1" ht="31.5" customHeight="1">
      <c r="B145" s="42"/>
      <c r="C145" s="194" t="s">
        <v>294</v>
      </c>
      <c r="D145" s="194" t="s">
        <v>129</v>
      </c>
      <c r="E145" s="195" t="s">
        <v>295</v>
      </c>
      <c r="F145" s="196" t="s">
        <v>296</v>
      </c>
      <c r="G145" s="197" t="s">
        <v>297</v>
      </c>
      <c r="H145" s="198">
        <v>711.93</v>
      </c>
      <c r="I145" s="199"/>
      <c r="J145" s="200">
        <f>ROUND(I145*H145,2)</f>
        <v>0</v>
      </c>
      <c r="K145" s="196" t="s">
        <v>133</v>
      </c>
      <c r="L145" s="62"/>
      <c r="M145" s="201" t="s">
        <v>34</v>
      </c>
      <c r="N145" s="202" t="s">
        <v>49</v>
      </c>
      <c r="O145" s="43"/>
      <c r="P145" s="203">
        <f>O145*H145</f>
        <v>0</v>
      </c>
      <c r="Q145" s="203">
        <v>0.02944</v>
      </c>
      <c r="R145" s="203">
        <f>Q145*H145</f>
        <v>20.9592192</v>
      </c>
      <c r="S145" s="203">
        <v>0</v>
      </c>
      <c r="T145" s="204">
        <f>S145*H145</f>
        <v>0</v>
      </c>
      <c r="AR145" s="24" t="s">
        <v>154</v>
      </c>
      <c r="AT145" s="24" t="s">
        <v>129</v>
      </c>
      <c r="AU145" s="24" t="s">
        <v>155</v>
      </c>
      <c r="AY145" s="24" t="s">
        <v>126</v>
      </c>
      <c r="BE145" s="205">
        <f>IF(N145="základní",J145,0)</f>
        <v>0</v>
      </c>
      <c r="BF145" s="205">
        <f>IF(N145="snížená",J145,0)</f>
        <v>0</v>
      </c>
      <c r="BG145" s="205">
        <f>IF(N145="zákl. přenesená",J145,0)</f>
        <v>0</v>
      </c>
      <c r="BH145" s="205">
        <f>IF(N145="sníž. přenesená",J145,0)</f>
        <v>0</v>
      </c>
      <c r="BI145" s="205">
        <f>IF(N145="nulová",J145,0)</f>
        <v>0</v>
      </c>
      <c r="BJ145" s="24" t="s">
        <v>86</v>
      </c>
      <c r="BK145" s="205">
        <f>ROUND(I145*H145,2)</f>
        <v>0</v>
      </c>
      <c r="BL145" s="24" t="s">
        <v>154</v>
      </c>
      <c r="BM145" s="24" t="s">
        <v>298</v>
      </c>
    </row>
    <row r="146" spans="2:47" s="1" customFormat="1" ht="81">
      <c r="B146" s="42"/>
      <c r="C146" s="64"/>
      <c r="D146" s="212" t="s">
        <v>157</v>
      </c>
      <c r="E146" s="64"/>
      <c r="F146" s="213" t="s">
        <v>299</v>
      </c>
      <c r="G146" s="64"/>
      <c r="H146" s="64"/>
      <c r="I146" s="164"/>
      <c r="J146" s="64"/>
      <c r="K146" s="64"/>
      <c r="L146" s="62"/>
      <c r="M146" s="214"/>
      <c r="N146" s="43"/>
      <c r="O146" s="43"/>
      <c r="P146" s="43"/>
      <c r="Q146" s="43"/>
      <c r="R146" s="43"/>
      <c r="S146" s="43"/>
      <c r="T146" s="79"/>
      <c r="AT146" s="24" t="s">
        <v>157</v>
      </c>
      <c r="AU146" s="24" t="s">
        <v>155</v>
      </c>
    </row>
    <row r="147" spans="2:51" s="13" customFormat="1" ht="13.5">
      <c r="B147" s="245"/>
      <c r="C147" s="246"/>
      <c r="D147" s="212" t="s">
        <v>159</v>
      </c>
      <c r="E147" s="247" t="s">
        <v>34</v>
      </c>
      <c r="F147" s="248" t="s">
        <v>300</v>
      </c>
      <c r="G147" s="246"/>
      <c r="H147" s="249" t="s">
        <v>34</v>
      </c>
      <c r="I147" s="250"/>
      <c r="J147" s="246"/>
      <c r="K147" s="246"/>
      <c r="L147" s="251"/>
      <c r="M147" s="252"/>
      <c r="N147" s="253"/>
      <c r="O147" s="253"/>
      <c r="P147" s="253"/>
      <c r="Q147" s="253"/>
      <c r="R147" s="253"/>
      <c r="S147" s="253"/>
      <c r="T147" s="254"/>
      <c r="AT147" s="255" t="s">
        <v>159</v>
      </c>
      <c r="AU147" s="255" t="s">
        <v>155</v>
      </c>
      <c r="AV147" s="13" t="s">
        <v>86</v>
      </c>
      <c r="AW147" s="13" t="s">
        <v>41</v>
      </c>
      <c r="AX147" s="13" t="s">
        <v>78</v>
      </c>
      <c r="AY147" s="255" t="s">
        <v>126</v>
      </c>
    </row>
    <row r="148" spans="2:51" s="11" customFormat="1" ht="13.5">
      <c r="B148" s="215"/>
      <c r="C148" s="216"/>
      <c r="D148" s="212" t="s">
        <v>159</v>
      </c>
      <c r="E148" s="233" t="s">
        <v>34</v>
      </c>
      <c r="F148" s="228" t="s">
        <v>301</v>
      </c>
      <c r="G148" s="216"/>
      <c r="H148" s="229">
        <v>285.52</v>
      </c>
      <c r="I148" s="221"/>
      <c r="J148" s="216"/>
      <c r="K148" s="216"/>
      <c r="L148" s="222"/>
      <c r="M148" s="223"/>
      <c r="N148" s="224"/>
      <c r="O148" s="224"/>
      <c r="P148" s="224"/>
      <c r="Q148" s="224"/>
      <c r="R148" s="224"/>
      <c r="S148" s="224"/>
      <c r="T148" s="225"/>
      <c r="AT148" s="226" t="s">
        <v>159</v>
      </c>
      <c r="AU148" s="226" t="s">
        <v>155</v>
      </c>
      <c r="AV148" s="11" t="s">
        <v>88</v>
      </c>
      <c r="AW148" s="11" t="s">
        <v>41</v>
      </c>
      <c r="AX148" s="11" t="s">
        <v>78</v>
      </c>
      <c r="AY148" s="226" t="s">
        <v>126</v>
      </c>
    </row>
    <row r="149" spans="2:51" s="11" customFormat="1" ht="13.5">
      <c r="B149" s="215"/>
      <c r="C149" s="216"/>
      <c r="D149" s="212" t="s">
        <v>159</v>
      </c>
      <c r="E149" s="233" t="s">
        <v>34</v>
      </c>
      <c r="F149" s="228" t="s">
        <v>302</v>
      </c>
      <c r="G149" s="216"/>
      <c r="H149" s="229">
        <v>103.7</v>
      </c>
      <c r="I149" s="221"/>
      <c r="J149" s="216"/>
      <c r="K149" s="216"/>
      <c r="L149" s="222"/>
      <c r="M149" s="223"/>
      <c r="N149" s="224"/>
      <c r="O149" s="224"/>
      <c r="P149" s="224"/>
      <c r="Q149" s="224"/>
      <c r="R149" s="224"/>
      <c r="S149" s="224"/>
      <c r="T149" s="225"/>
      <c r="AT149" s="226" t="s">
        <v>159</v>
      </c>
      <c r="AU149" s="226" t="s">
        <v>155</v>
      </c>
      <c r="AV149" s="11" t="s">
        <v>88</v>
      </c>
      <c r="AW149" s="11" t="s">
        <v>41</v>
      </c>
      <c r="AX149" s="11" t="s">
        <v>78</v>
      </c>
      <c r="AY149" s="226" t="s">
        <v>126</v>
      </c>
    </row>
    <row r="150" spans="2:51" s="11" customFormat="1" ht="13.5">
      <c r="B150" s="215"/>
      <c r="C150" s="216"/>
      <c r="D150" s="212" t="s">
        <v>159</v>
      </c>
      <c r="E150" s="233" t="s">
        <v>34</v>
      </c>
      <c r="F150" s="228" t="s">
        <v>303</v>
      </c>
      <c r="G150" s="216"/>
      <c r="H150" s="229">
        <v>260.91</v>
      </c>
      <c r="I150" s="221"/>
      <c r="J150" s="216"/>
      <c r="K150" s="216"/>
      <c r="L150" s="222"/>
      <c r="M150" s="223"/>
      <c r="N150" s="224"/>
      <c r="O150" s="224"/>
      <c r="P150" s="224"/>
      <c r="Q150" s="224"/>
      <c r="R150" s="224"/>
      <c r="S150" s="224"/>
      <c r="T150" s="225"/>
      <c r="AT150" s="226" t="s">
        <v>159</v>
      </c>
      <c r="AU150" s="226" t="s">
        <v>155</v>
      </c>
      <c r="AV150" s="11" t="s">
        <v>88</v>
      </c>
      <c r="AW150" s="11" t="s">
        <v>41</v>
      </c>
      <c r="AX150" s="11" t="s">
        <v>78</v>
      </c>
      <c r="AY150" s="226" t="s">
        <v>126</v>
      </c>
    </row>
    <row r="151" spans="2:51" s="11" customFormat="1" ht="13.5">
      <c r="B151" s="215"/>
      <c r="C151" s="216"/>
      <c r="D151" s="212" t="s">
        <v>159</v>
      </c>
      <c r="E151" s="233" t="s">
        <v>34</v>
      </c>
      <c r="F151" s="228" t="s">
        <v>304</v>
      </c>
      <c r="G151" s="216"/>
      <c r="H151" s="229">
        <v>61.8</v>
      </c>
      <c r="I151" s="221"/>
      <c r="J151" s="216"/>
      <c r="K151" s="216"/>
      <c r="L151" s="222"/>
      <c r="M151" s="223"/>
      <c r="N151" s="224"/>
      <c r="O151" s="224"/>
      <c r="P151" s="224"/>
      <c r="Q151" s="224"/>
      <c r="R151" s="224"/>
      <c r="S151" s="224"/>
      <c r="T151" s="225"/>
      <c r="AT151" s="226" t="s">
        <v>159</v>
      </c>
      <c r="AU151" s="226" t="s">
        <v>155</v>
      </c>
      <c r="AV151" s="11" t="s">
        <v>88</v>
      </c>
      <c r="AW151" s="11" t="s">
        <v>41</v>
      </c>
      <c r="AX151" s="11" t="s">
        <v>78</v>
      </c>
      <c r="AY151" s="226" t="s">
        <v>126</v>
      </c>
    </row>
    <row r="152" spans="2:51" s="12" customFormat="1" ht="13.5">
      <c r="B152" s="234"/>
      <c r="C152" s="235"/>
      <c r="D152" s="217" t="s">
        <v>159</v>
      </c>
      <c r="E152" s="267" t="s">
        <v>34</v>
      </c>
      <c r="F152" s="268" t="s">
        <v>223</v>
      </c>
      <c r="G152" s="235"/>
      <c r="H152" s="269">
        <v>711.93</v>
      </c>
      <c r="I152" s="239"/>
      <c r="J152" s="235"/>
      <c r="K152" s="235"/>
      <c r="L152" s="240"/>
      <c r="M152" s="241"/>
      <c r="N152" s="242"/>
      <c r="O152" s="242"/>
      <c r="P152" s="242"/>
      <c r="Q152" s="242"/>
      <c r="R152" s="242"/>
      <c r="S152" s="242"/>
      <c r="T152" s="243"/>
      <c r="AT152" s="244" t="s">
        <v>159</v>
      </c>
      <c r="AU152" s="244" t="s">
        <v>155</v>
      </c>
      <c r="AV152" s="12" t="s">
        <v>154</v>
      </c>
      <c r="AW152" s="12" t="s">
        <v>41</v>
      </c>
      <c r="AX152" s="12" t="s">
        <v>86</v>
      </c>
      <c r="AY152" s="244" t="s">
        <v>126</v>
      </c>
    </row>
    <row r="153" spans="2:65" s="1" customFormat="1" ht="31.5" customHeight="1">
      <c r="B153" s="42"/>
      <c r="C153" s="194" t="s">
        <v>10</v>
      </c>
      <c r="D153" s="194" t="s">
        <v>129</v>
      </c>
      <c r="E153" s="195" t="s">
        <v>305</v>
      </c>
      <c r="F153" s="196" t="s">
        <v>306</v>
      </c>
      <c r="G153" s="197" t="s">
        <v>264</v>
      </c>
      <c r="H153" s="198">
        <v>108</v>
      </c>
      <c r="I153" s="199"/>
      <c r="J153" s="200">
        <f>ROUND(I153*H153,2)</f>
        <v>0</v>
      </c>
      <c r="K153" s="196" t="s">
        <v>133</v>
      </c>
      <c r="L153" s="62"/>
      <c r="M153" s="201" t="s">
        <v>34</v>
      </c>
      <c r="N153" s="202" t="s">
        <v>49</v>
      </c>
      <c r="O153" s="43"/>
      <c r="P153" s="203">
        <f>O153*H153</f>
        <v>0</v>
      </c>
      <c r="Q153" s="203">
        <v>0.00252</v>
      </c>
      <c r="R153" s="203">
        <f>Q153*H153</f>
        <v>0.27216</v>
      </c>
      <c r="S153" s="203">
        <v>0</v>
      </c>
      <c r="T153" s="204">
        <f>S153*H153</f>
        <v>0</v>
      </c>
      <c r="AR153" s="24" t="s">
        <v>154</v>
      </c>
      <c r="AT153" s="24" t="s">
        <v>129</v>
      </c>
      <c r="AU153" s="24" t="s">
        <v>155</v>
      </c>
      <c r="AY153" s="24" t="s">
        <v>126</v>
      </c>
      <c r="BE153" s="205">
        <f>IF(N153="základní",J153,0)</f>
        <v>0</v>
      </c>
      <c r="BF153" s="205">
        <f>IF(N153="snížená",J153,0)</f>
        <v>0</v>
      </c>
      <c r="BG153" s="205">
        <f>IF(N153="zákl. přenesená",J153,0)</f>
        <v>0</v>
      </c>
      <c r="BH153" s="205">
        <f>IF(N153="sníž. přenesená",J153,0)</f>
        <v>0</v>
      </c>
      <c r="BI153" s="205">
        <f>IF(N153="nulová",J153,0)</f>
        <v>0</v>
      </c>
      <c r="BJ153" s="24" t="s">
        <v>86</v>
      </c>
      <c r="BK153" s="205">
        <f>ROUND(I153*H153,2)</f>
        <v>0</v>
      </c>
      <c r="BL153" s="24" t="s">
        <v>154</v>
      </c>
      <c r="BM153" s="24" t="s">
        <v>307</v>
      </c>
    </row>
    <row r="154" spans="2:47" s="1" customFormat="1" ht="148.5">
      <c r="B154" s="42"/>
      <c r="C154" s="64"/>
      <c r="D154" s="212" t="s">
        <v>157</v>
      </c>
      <c r="E154" s="64"/>
      <c r="F154" s="213" t="s">
        <v>308</v>
      </c>
      <c r="G154" s="64"/>
      <c r="H154" s="64"/>
      <c r="I154" s="164"/>
      <c r="J154" s="64"/>
      <c r="K154" s="64"/>
      <c r="L154" s="62"/>
      <c r="M154" s="214"/>
      <c r="N154" s="43"/>
      <c r="O154" s="43"/>
      <c r="P154" s="43"/>
      <c r="Q154" s="43"/>
      <c r="R154" s="43"/>
      <c r="S154" s="43"/>
      <c r="T154" s="79"/>
      <c r="AT154" s="24" t="s">
        <v>157</v>
      </c>
      <c r="AU154" s="24" t="s">
        <v>155</v>
      </c>
    </row>
    <row r="155" spans="2:51" s="13" customFormat="1" ht="13.5">
      <c r="B155" s="245"/>
      <c r="C155" s="246"/>
      <c r="D155" s="212" t="s">
        <v>159</v>
      </c>
      <c r="E155" s="247" t="s">
        <v>34</v>
      </c>
      <c r="F155" s="248" t="s">
        <v>309</v>
      </c>
      <c r="G155" s="246"/>
      <c r="H155" s="249" t="s">
        <v>34</v>
      </c>
      <c r="I155" s="250"/>
      <c r="J155" s="246"/>
      <c r="K155" s="246"/>
      <c r="L155" s="251"/>
      <c r="M155" s="252"/>
      <c r="N155" s="253"/>
      <c r="O155" s="253"/>
      <c r="P155" s="253"/>
      <c r="Q155" s="253"/>
      <c r="R155" s="253"/>
      <c r="S155" s="253"/>
      <c r="T155" s="254"/>
      <c r="AT155" s="255" t="s">
        <v>159</v>
      </c>
      <c r="AU155" s="255" t="s">
        <v>155</v>
      </c>
      <c r="AV155" s="13" t="s">
        <v>86</v>
      </c>
      <c r="AW155" s="13" t="s">
        <v>41</v>
      </c>
      <c r="AX155" s="13" t="s">
        <v>78</v>
      </c>
      <c r="AY155" s="255" t="s">
        <v>126</v>
      </c>
    </row>
    <row r="156" spans="2:51" s="13" customFormat="1" ht="13.5">
      <c r="B156" s="245"/>
      <c r="C156" s="246"/>
      <c r="D156" s="212" t="s">
        <v>159</v>
      </c>
      <c r="E156" s="247" t="s">
        <v>34</v>
      </c>
      <c r="F156" s="248" t="s">
        <v>310</v>
      </c>
      <c r="G156" s="246"/>
      <c r="H156" s="249" t="s">
        <v>34</v>
      </c>
      <c r="I156" s="250"/>
      <c r="J156" s="246"/>
      <c r="K156" s="246"/>
      <c r="L156" s="251"/>
      <c r="M156" s="252"/>
      <c r="N156" s="253"/>
      <c r="O156" s="253"/>
      <c r="P156" s="253"/>
      <c r="Q156" s="253"/>
      <c r="R156" s="253"/>
      <c r="S156" s="253"/>
      <c r="T156" s="254"/>
      <c r="AT156" s="255" t="s">
        <v>159</v>
      </c>
      <c r="AU156" s="255" t="s">
        <v>155</v>
      </c>
      <c r="AV156" s="13" t="s">
        <v>86</v>
      </c>
      <c r="AW156" s="13" t="s">
        <v>41</v>
      </c>
      <c r="AX156" s="13" t="s">
        <v>78</v>
      </c>
      <c r="AY156" s="255" t="s">
        <v>126</v>
      </c>
    </row>
    <row r="157" spans="2:51" s="11" customFormat="1" ht="13.5">
      <c r="B157" s="215"/>
      <c r="C157" s="216"/>
      <c r="D157" s="217" t="s">
        <v>159</v>
      </c>
      <c r="E157" s="218" t="s">
        <v>34</v>
      </c>
      <c r="F157" s="219" t="s">
        <v>311</v>
      </c>
      <c r="G157" s="216"/>
      <c r="H157" s="220">
        <v>108</v>
      </c>
      <c r="I157" s="221"/>
      <c r="J157" s="216"/>
      <c r="K157" s="216"/>
      <c r="L157" s="222"/>
      <c r="M157" s="223"/>
      <c r="N157" s="224"/>
      <c r="O157" s="224"/>
      <c r="P157" s="224"/>
      <c r="Q157" s="224"/>
      <c r="R157" s="224"/>
      <c r="S157" s="224"/>
      <c r="T157" s="225"/>
      <c r="AT157" s="226" t="s">
        <v>159</v>
      </c>
      <c r="AU157" s="226" t="s">
        <v>155</v>
      </c>
      <c r="AV157" s="11" t="s">
        <v>88</v>
      </c>
      <c r="AW157" s="11" t="s">
        <v>41</v>
      </c>
      <c r="AX157" s="11" t="s">
        <v>86</v>
      </c>
      <c r="AY157" s="226" t="s">
        <v>126</v>
      </c>
    </row>
    <row r="158" spans="2:65" s="1" customFormat="1" ht="44.25" customHeight="1">
      <c r="B158" s="42"/>
      <c r="C158" s="270" t="s">
        <v>312</v>
      </c>
      <c r="D158" s="270" t="s">
        <v>278</v>
      </c>
      <c r="E158" s="271" t="s">
        <v>313</v>
      </c>
      <c r="F158" s="272" t="s">
        <v>314</v>
      </c>
      <c r="G158" s="273" t="s">
        <v>315</v>
      </c>
      <c r="H158" s="274">
        <v>18</v>
      </c>
      <c r="I158" s="275"/>
      <c r="J158" s="276">
        <f>ROUND(I158*H158,2)</f>
        <v>0</v>
      </c>
      <c r="K158" s="272" t="s">
        <v>34</v>
      </c>
      <c r="L158" s="277"/>
      <c r="M158" s="278" t="s">
        <v>34</v>
      </c>
      <c r="N158" s="279" t="s">
        <v>49</v>
      </c>
      <c r="O158" s="43"/>
      <c r="P158" s="203">
        <f>O158*H158</f>
        <v>0</v>
      </c>
      <c r="Q158" s="203">
        <v>0</v>
      </c>
      <c r="R158" s="203">
        <f>Q158*H158</f>
        <v>0</v>
      </c>
      <c r="S158" s="203">
        <v>0</v>
      </c>
      <c r="T158" s="204">
        <f>S158*H158</f>
        <v>0</v>
      </c>
      <c r="AR158" s="24" t="s">
        <v>190</v>
      </c>
      <c r="AT158" s="24" t="s">
        <v>278</v>
      </c>
      <c r="AU158" s="24" t="s">
        <v>155</v>
      </c>
      <c r="AY158" s="24" t="s">
        <v>126</v>
      </c>
      <c r="BE158" s="205">
        <f>IF(N158="základní",J158,0)</f>
        <v>0</v>
      </c>
      <c r="BF158" s="205">
        <f>IF(N158="snížená",J158,0)</f>
        <v>0</v>
      </c>
      <c r="BG158" s="205">
        <f>IF(N158="zákl. přenesená",J158,0)</f>
        <v>0</v>
      </c>
      <c r="BH158" s="205">
        <f>IF(N158="sníž. přenesená",J158,0)</f>
        <v>0</v>
      </c>
      <c r="BI158" s="205">
        <f>IF(N158="nulová",J158,0)</f>
        <v>0</v>
      </c>
      <c r="BJ158" s="24" t="s">
        <v>86</v>
      </c>
      <c r="BK158" s="205">
        <f>ROUND(I158*H158,2)</f>
        <v>0</v>
      </c>
      <c r="BL158" s="24" t="s">
        <v>154</v>
      </c>
      <c r="BM158" s="24" t="s">
        <v>316</v>
      </c>
    </row>
    <row r="159" spans="2:65" s="1" customFormat="1" ht="22.5" customHeight="1">
      <c r="B159" s="42"/>
      <c r="C159" s="194" t="s">
        <v>317</v>
      </c>
      <c r="D159" s="194" t="s">
        <v>129</v>
      </c>
      <c r="E159" s="195" t="s">
        <v>318</v>
      </c>
      <c r="F159" s="196" t="s">
        <v>319</v>
      </c>
      <c r="G159" s="197" t="s">
        <v>320</v>
      </c>
      <c r="H159" s="198">
        <v>18</v>
      </c>
      <c r="I159" s="199"/>
      <c r="J159" s="200">
        <f>ROUND(I159*H159,2)</f>
        <v>0</v>
      </c>
      <c r="K159" s="196" t="s">
        <v>133</v>
      </c>
      <c r="L159" s="62"/>
      <c r="M159" s="201" t="s">
        <v>34</v>
      </c>
      <c r="N159" s="202" t="s">
        <v>49</v>
      </c>
      <c r="O159" s="43"/>
      <c r="P159" s="203">
        <f>O159*H159</f>
        <v>0</v>
      </c>
      <c r="Q159" s="203">
        <v>0.00262</v>
      </c>
      <c r="R159" s="203">
        <f>Q159*H159</f>
        <v>0.04716</v>
      </c>
      <c r="S159" s="203">
        <v>0</v>
      </c>
      <c r="T159" s="204">
        <f>S159*H159</f>
        <v>0</v>
      </c>
      <c r="AR159" s="24" t="s">
        <v>154</v>
      </c>
      <c r="AT159" s="24" t="s">
        <v>129</v>
      </c>
      <c r="AU159" s="24" t="s">
        <v>155</v>
      </c>
      <c r="AY159" s="24" t="s">
        <v>126</v>
      </c>
      <c r="BE159" s="205">
        <f>IF(N159="základní",J159,0)</f>
        <v>0</v>
      </c>
      <c r="BF159" s="205">
        <f>IF(N159="snížená",J159,0)</f>
        <v>0</v>
      </c>
      <c r="BG159" s="205">
        <f>IF(N159="zákl. přenesená",J159,0)</f>
        <v>0</v>
      </c>
      <c r="BH159" s="205">
        <f>IF(N159="sníž. přenesená",J159,0)</f>
        <v>0</v>
      </c>
      <c r="BI159" s="205">
        <f>IF(N159="nulová",J159,0)</f>
        <v>0</v>
      </c>
      <c r="BJ159" s="24" t="s">
        <v>86</v>
      </c>
      <c r="BK159" s="205">
        <f>ROUND(I159*H159,2)</f>
        <v>0</v>
      </c>
      <c r="BL159" s="24" t="s">
        <v>154</v>
      </c>
      <c r="BM159" s="24" t="s">
        <v>321</v>
      </c>
    </row>
    <row r="160" spans="2:47" s="1" customFormat="1" ht="54">
      <c r="B160" s="42"/>
      <c r="C160" s="64"/>
      <c r="D160" s="212" t="s">
        <v>157</v>
      </c>
      <c r="E160" s="64"/>
      <c r="F160" s="213" t="s">
        <v>322</v>
      </c>
      <c r="G160" s="64"/>
      <c r="H160" s="64"/>
      <c r="I160" s="164"/>
      <c r="J160" s="64"/>
      <c r="K160" s="64"/>
      <c r="L160" s="62"/>
      <c r="M160" s="214"/>
      <c r="N160" s="43"/>
      <c r="O160" s="43"/>
      <c r="P160" s="43"/>
      <c r="Q160" s="43"/>
      <c r="R160" s="43"/>
      <c r="S160" s="43"/>
      <c r="T160" s="79"/>
      <c r="AT160" s="24" t="s">
        <v>157</v>
      </c>
      <c r="AU160" s="24" t="s">
        <v>155</v>
      </c>
    </row>
    <row r="161" spans="2:51" s="13" customFormat="1" ht="13.5">
      <c r="B161" s="245"/>
      <c r="C161" s="246"/>
      <c r="D161" s="212" t="s">
        <v>159</v>
      </c>
      <c r="E161" s="247" t="s">
        <v>34</v>
      </c>
      <c r="F161" s="248" t="s">
        <v>309</v>
      </c>
      <c r="G161" s="246"/>
      <c r="H161" s="249" t="s">
        <v>34</v>
      </c>
      <c r="I161" s="250"/>
      <c r="J161" s="246"/>
      <c r="K161" s="246"/>
      <c r="L161" s="251"/>
      <c r="M161" s="252"/>
      <c r="N161" s="253"/>
      <c r="O161" s="253"/>
      <c r="P161" s="253"/>
      <c r="Q161" s="253"/>
      <c r="R161" s="253"/>
      <c r="S161" s="253"/>
      <c r="T161" s="254"/>
      <c r="AT161" s="255" t="s">
        <v>159</v>
      </c>
      <c r="AU161" s="255" t="s">
        <v>155</v>
      </c>
      <c r="AV161" s="13" t="s">
        <v>86</v>
      </c>
      <c r="AW161" s="13" t="s">
        <v>41</v>
      </c>
      <c r="AX161" s="13" t="s">
        <v>78</v>
      </c>
      <c r="AY161" s="255" t="s">
        <v>126</v>
      </c>
    </row>
    <row r="162" spans="2:51" s="13" customFormat="1" ht="13.5">
      <c r="B162" s="245"/>
      <c r="C162" s="246"/>
      <c r="D162" s="212" t="s">
        <v>159</v>
      </c>
      <c r="E162" s="247" t="s">
        <v>34</v>
      </c>
      <c r="F162" s="248" t="s">
        <v>310</v>
      </c>
      <c r="G162" s="246"/>
      <c r="H162" s="249" t="s">
        <v>34</v>
      </c>
      <c r="I162" s="250"/>
      <c r="J162" s="246"/>
      <c r="K162" s="246"/>
      <c r="L162" s="251"/>
      <c r="M162" s="252"/>
      <c r="N162" s="253"/>
      <c r="O162" s="253"/>
      <c r="P162" s="253"/>
      <c r="Q162" s="253"/>
      <c r="R162" s="253"/>
      <c r="S162" s="253"/>
      <c r="T162" s="254"/>
      <c r="AT162" s="255" t="s">
        <v>159</v>
      </c>
      <c r="AU162" s="255" t="s">
        <v>155</v>
      </c>
      <c r="AV162" s="13" t="s">
        <v>86</v>
      </c>
      <c r="AW162" s="13" t="s">
        <v>41</v>
      </c>
      <c r="AX162" s="13" t="s">
        <v>78</v>
      </c>
      <c r="AY162" s="255" t="s">
        <v>126</v>
      </c>
    </row>
    <row r="163" spans="2:51" s="11" customFormat="1" ht="13.5">
      <c r="B163" s="215"/>
      <c r="C163" s="216"/>
      <c r="D163" s="217" t="s">
        <v>159</v>
      </c>
      <c r="E163" s="218" t="s">
        <v>34</v>
      </c>
      <c r="F163" s="219" t="s">
        <v>323</v>
      </c>
      <c r="G163" s="216"/>
      <c r="H163" s="220">
        <v>18</v>
      </c>
      <c r="I163" s="221"/>
      <c r="J163" s="216"/>
      <c r="K163" s="216"/>
      <c r="L163" s="222"/>
      <c r="M163" s="223"/>
      <c r="N163" s="224"/>
      <c r="O163" s="224"/>
      <c r="P163" s="224"/>
      <c r="Q163" s="224"/>
      <c r="R163" s="224"/>
      <c r="S163" s="224"/>
      <c r="T163" s="225"/>
      <c r="AT163" s="226" t="s">
        <v>159</v>
      </c>
      <c r="AU163" s="226" t="s">
        <v>155</v>
      </c>
      <c r="AV163" s="11" t="s">
        <v>88</v>
      </c>
      <c r="AW163" s="11" t="s">
        <v>41</v>
      </c>
      <c r="AX163" s="11" t="s">
        <v>86</v>
      </c>
      <c r="AY163" s="226" t="s">
        <v>126</v>
      </c>
    </row>
    <row r="164" spans="2:65" s="1" customFormat="1" ht="31.5" customHeight="1">
      <c r="B164" s="42"/>
      <c r="C164" s="194" t="s">
        <v>323</v>
      </c>
      <c r="D164" s="194" t="s">
        <v>129</v>
      </c>
      <c r="E164" s="195" t="s">
        <v>324</v>
      </c>
      <c r="F164" s="196" t="s">
        <v>325</v>
      </c>
      <c r="G164" s="197" t="s">
        <v>264</v>
      </c>
      <c r="H164" s="198">
        <v>156</v>
      </c>
      <c r="I164" s="199"/>
      <c r="J164" s="200">
        <f>ROUND(I164*H164,2)</f>
        <v>0</v>
      </c>
      <c r="K164" s="196" t="s">
        <v>133</v>
      </c>
      <c r="L164" s="62"/>
      <c r="M164" s="201" t="s">
        <v>34</v>
      </c>
      <c r="N164" s="202" t="s">
        <v>49</v>
      </c>
      <c r="O164" s="43"/>
      <c r="P164" s="203">
        <f>O164*H164</f>
        <v>0</v>
      </c>
      <c r="Q164" s="203">
        <v>0.00552</v>
      </c>
      <c r="R164" s="203">
        <f>Q164*H164</f>
        <v>0.86112</v>
      </c>
      <c r="S164" s="203">
        <v>0</v>
      </c>
      <c r="T164" s="204">
        <f>S164*H164</f>
        <v>0</v>
      </c>
      <c r="AR164" s="24" t="s">
        <v>154</v>
      </c>
      <c r="AT164" s="24" t="s">
        <v>129</v>
      </c>
      <c r="AU164" s="24" t="s">
        <v>155</v>
      </c>
      <c r="AY164" s="24" t="s">
        <v>126</v>
      </c>
      <c r="BE164" s="205">
        <f>IF(N164="základní",J164,0)</f>
        <v>0</v>
      </c>
      <c r="BF164" s="205">
        <f>IF(N164="snížená",J164,0)</f>
        <v>0</v>
      </c>
      <c r="BG164" s="205">
        <f>IF(N164="zákl. přenesená",J164,0)</f>
        <v>0</v>
      </c>
      <c r="BH164" s="205">
        <f>IF(N164="sníž. přenesená",J164,0)</f>
        <v>0</v>
      </c>
      <c r="BI164" s="205">
        <f>IF(N164="nulová",J164,0)</f>
        <v>0</v>
      </c>
      <c r="BJ164" s="24" t="s">
        <v>86</v>
      </c>
      <c r="BK164" s="205">
        <f>ROUND(I164*H164,2)</f>
        <v>0</v>
      </c>
      <c r="BL164" s="24" t="s">
        <v>154</v>
      </c>
      <c r="BM164" s="24" t="s">
        <v>326</v>
      </c>
    </row>
    <row r="165" spans="2:47" s="1" customFormat="1" ht="148.5">
      <c r="B165" s="42"/>
      <c r="C165" s="64"/>
      <c r="D165" s="212" t="s">
        <v>157</v>
      </c>
      <c r="E165" s="64"/>
      <c r="F165" s="213" t="s">
        <v>308</v>
      </c>
      <c r="G165" s="64"/>
      <c r="H165" s="64"/>
      <c r="I165" s="164"/>
      <c r="J165" s="64"/>
      <c r="K165" s="64"/>
      <c r="L165" s="62"/>
      <c r="M165" s="214"/>
      <c r="N165" s="43"/>
      <c r="O165" s="43"/>
      <c r="P165" s="43"/>
      <c r="Q165" s="43"/>
      <c r="R165" s="43"/>
      <c r="S165" s="43"/>
      <c r="T165" s="79"/>
      <c r="AT165" s="24" t="s">
        <v>157</v>
      </c>
      <c r="AU165" s="24" t="s">
        <v>155</v>
      </c>
    </row>
    <row r="166" spans="2:51" s="13" customFormat="1" ht="13.5">
      <c r="B166" s="245"/>
      <c r="C166" s="246"/>
      <c r="D166" s="212" t="s">
        <v>159</v>
      </c>
      <c r="E166" s="247" t="s">
        <v>34</v>
      </c>
      <c r="F166" s="248" t="s">
        <v>309</v>
      </c>
      <c r="G166" s="246"/>
      <c r="H166" s="249" t="s">
        <v>34</v>
      </c>
      <c r="I166" s="250"/>
      <c r="J166" s="246"/>
      <c r="K166" s="246"/>
      <c r="L166" s="251"/>
      <c r="M166" s="252"/>
      <c r="N166" s="253"/>
      <c r="O166" s="253"/>
      <c r="P166" s="253"/>
      <c r="Q166" s="253"/>
      <c r="R166" s="253"/>
      <c r="S166" s="253"/>
      <c r="T166" s="254"/>
      <c r="AT166" s="255" t="s">
        <v>159</v>
      </c>
      <c r="AU166" s="255" t="s">
        <v>155</v>
      </c>
      <c r="AV166" s="13" t="s">
        <v>86</v>
      </c>
      <c r="AW166" s="13" t="s">
        <v>41</v>
      </c>
      <c r="AX166" s="13" t="s">
        <v>78</v>
      </c>
      <c r="AY166" s="255" t="s">
        <v>126</v>
      </c>
    </row>
    <row r="167" spans="2:51" s="13" customFormat="1" ht="13.5">
      <c r="B167" s="245"/>
      <c r="C167" s="246"/>
      <c r="D167" s="212" t="s">
        <v>159</v>
      </c>
      <c r="E167" s="247" t="s">
        <v>34</v>
      </c>
      <c r="F167" s="248" t="s">
        <v>327</v>
      </c>
      <c r="G167" s="246"/>
      <c r="H167" s="249" t="s">
        <v>34</v>
      </c>
      <c r="I167" s="250"/>
      <c r="J167" s="246"/>
      <c r="K167" s="246"/>
      <c r="L167" s="251"/>
      <c r="M167" s="252"/>
      <c r="N167" s="253"/>
      <c r="O167" s="253"/>
      <c r="P167" s="253"/>
      <c r="Q167" s="253"/>
      <c r="R167" s="253"/>
      <c r="S167" s="253"/>
      <c r="T167" s="254"/>
      <c r="AT167" s="255" t="s">
        <v>159</v>
      </c>
      <c r="AU167" s="255" t="s">
        <v>155</v>
      </c>
      <c r="AV167" s="13" t="s">
        <v>86</v>
      </c>
      <c r="AW167" s="13" t="s">
        <v>41</v>
      </c>
      <c r="AX167" s="13" t="s">
        <v>78</v>
      </c>
      <c r="AY167" s="255" t="s">
        <v>126</v>
      </c>
    </row>
    <row r="168" spans="2:51" s="11" customFormat="1" ht="13.5">
      <c r="B168" s="215"/>
      <c r="C168" s="216"/>
      <c r="D168" s="217" t="s">
        <v>159</v>
      </c>
      <c r="E168" s="218" t="s">
        <v>34</v>
      </c>
      <c r="F168" s="219" t="s">
        <v>328</v>
      </c>
      <c r="G168" s="216"/>
      <c r="H168" s="220">
        <v>156</v>
      </c>
      <c r="I168" s="221"/>
      <c r="J168" s="216"/>
      <c r="K168" s="216"/>
      <c r="L168" s="222"/>
      <c r="M168" s="223"/>
      <c r="N168" s="224"/>
      <c r="O168" s="224"/>
      <c r="P168" s="224"/>
      <c r="Q168" s="224"/>
      <c r="R168" s="224"/>
      <c r="S168" s="224"/>
      <c r="T168" s="225"/>
      <c r="AT168" s="226" t="s">
        <v>159</v>
      </c>
      <c r="AU168" s="226" t="s">
        <v>155</v>
      </c>
      <c r="AV168" s="11" t="s">
        <v>88</v>
      </c>
      <c r="AW168" s="11" t="s">
        <v>41</v>
      </c>
      <c r="AX168" s="11" t="s">
        <v>86</v>
      </c>
      <c r="AY168" s="226" t="s">
        <v>126</v>
      </c>
    </row>
    <row r="169" spans="2:65" s="1" customFormat="1" ht="44.25" customHeight="1">
      <c r="B169" s="42"/>
      <c r="C169" s="270" t="s">
        <v>329</v>
      </c>
      <c r="D169" s="270" t="s">
        <v>278</v>
      </c>
      <c r="E169" s="271" t="s">
        <v>330</v>
      </c>
      <c r="F169" s="272" t="s">
        <v>331</v>
      </c>
      <c r="G169" s="273" t="s">
        <v>315</v>
      </c>
      <c r="H169" s="274">
        <v>26</v>
      </c>
      <c r="I169" s="275"/>
      <c r="J169" s="276">
        <f>ROUND(I169*H169,2)</f>
        <v>0</v>
      </c>
      <c r="K169" s="272" t="s">
        <v>34</v>
      </c>
      <c r="L169" s="277"/>
      <c r="M169" s="278" t="s">
        <v>34</v>
      </c>
      <c r="N169" s="279" t="s">
        <v>49</v>
      </c>
      <c r="O169" s="43"/>
      <c r="P169" s="203">
        <f>O169*H169</f>
        <v>0</v>
      </c>
      <c r="Q169" s="203">
        <v>0</v>
      </c>
      <c r="R169" s="203">
        <f>Q169*H169</f>
        <v>0</v>
      </c>
      <c r="S169" s="203">
        <v>0</v>
      </c>
      <c r="T169" s="204">
        <f>S169*H169</f>
        <v>0</v>
      </c>
      <c r="AR169" s="24" t="s">
        <v>190</v>
      </c>
      <c r="AT169" s="24" t="s">
        <v>278</v>
      </c>
      <c r="AU169" s="24" t="s">
        <v>155</v>
      </c>
      <c r="AY169" s="24" t="s">
        <v>126</v>
      </c>
      <c r="BE169" s="205">
        <f>IF(N169="základní",J169,0)</f>
        <v>0</v>
      </c>
      <c r="BF169" s="205">
        <f>IF(N169="snížená",J169,0)</f>
        <v>0</v>
      </c>
      <c r="BG169" s="205">
        <f>IF(N169="zákl. přenesená",J169,0)</f>
        <v>0</v>
      </c>
      <c r="BH169" s="205">
        <f>IF(N169="sníž. přenesená",J169,0)</f>
        <v>0</v>
      </c>
      <c r="BI169" s="205">
        <f>IF(N169="nulová",J169,0)</f>
        <v>0</v>
      </c>
      <c r="BJ169" s="24" t="s">
        <v>86</v>
      </c>
      <c r="BK169" s="205">
        <f>ROUND(I169*H169,2)</f>
        <v>0</v>
      </c>
      <c r="BL169" s="24" t="s">
        <v>154</v>
      </c>
      <c r="BM169" s="24" t="s">
        <v>332</v>
      </c>
    </row>
    <row r="170" spans="2:65" s="1" customFormat="1" ht="22.5" customHeight="1">
      <c r="B170" s="42"/>
      <c r="C170" s="194" t="s">
        <v>333</v>
      </c>
      <c r="D170" s="194" t="s">
        <v>129</v>
      </c>
      <c r="E170" s="195" t="s">
        <v>334</v>
      </c>
      <c r="F170" s="196" t="s">
        <v>335</v>
      </c>
      <c r="G170" s="197" t="s">
        <v>320</v>
      </c>
      <c r="H170" s="198">
        <v>26</v>
      </c>
      <c r="I170" s="199"/>
      <c r="J170" s="200">
        <f>ROUND(I170*H170,2)</f>
        <v>0</v>
      </c>
      <c r="K170" s="196" t="s">
        <v>133</v>
      </c>
      <c r="L170" s="62"/>
      <c r="M170" s="201" t="s">
        <v>34</v>
      </c>
      <c r="N170" s="202" t="s">
        <v>49</v>
      </c>
      <c r="O170" s="43"/>
      <c r="P170" s="203">
        <f>O170*H170</f>
        <v>0</v>
      </c>
      <c r="Q170" s="203">
        <v>0.00406</v>
      </c>
      <c r="R170" s="203">
        <f>Q170*H170</f>
        <v>0.10556</v>
      </c>
      <c r="S170" s="203">
        <v>0</v>
      </c>
      <c r="T170" s="204">
        <f>S170*H170</f>
        <v>0</v>
      </c>
      <c r="AR170" s="24" t="s">
        <v>154</v>
      </c>
      <c r="AT170" s="24" t="s">
        <v>129</v>
      </c>
      <c r="AU170" s="24" t="s">
        <v>155</v>
      </c>
      <c r="AY170" s="24" t="s">
        <v>126</v>
      </c>
      <c r="BE170" s="205">
        <f>IF(N170="základní",J170,0)</f>
        <v>0</v>
      </c>
      <c r="BF170" s="205">
        <f>IF(N170="snížená",J170,0)</f>
        <v>0</v>
      </c>
      <c r="BG170" s="205">
        <f>IF(N170="zákl. přenesená",J170,0)</f>
        <v>0</v>
      </c>
      <c r="BH170" s="205">
        <f>IF(N170="sníž. přenesená",J170,0)</f>
        <v>0</v>
      </c>
      <c r="BI170" s="205">
        <f>IF(N170="nulová",J170,0)</f>
        <v>0</v>
      </c>
      <c r="BJ170" s="24" t="s">
        <v>86</v>
      </c>
      <c r="BK170" s="205">
        <f>ROUND(I170*H170,2)</f>
        <v>0</v>
      </c>
      <c r="BL170" s="24" t="s">
        <v>154</v>
      </c>
      <c r="BM170" s="24" t="s">
        <v>336</v>
      </c>
    </row>
    <row r="171" spans="2:47" s="1" customFormat="1" ht="54">
      <c r="B171" s="42"/>
      <c r="C171" s="64"/>
      <c r="D171" s="212" t="s">
        <v>157</v>
      </c>
      <c r="E171" s="64"/>
      <c r="F171" s="213" t="s">
        <v>322</v>
      </c>
      <c r="G171" s="64"/>
      <c r="H171" s="64"/>
      <c r="I171" s="164"/>
      <c r="J171" s="64"/>
      <c r="K171" s="64"/>
      <c r="L171" s="62"/>
      <c r="M171" s="214"/>
      <c r="N171" s="43"/>
      <c r="O171" s="43"/>
      <c r="P171" s="43"/>
      <c r="Q171" s="43"/>
      <c r="R171" s="43"/>
      <c r="S171" s="43"/>
      <c r="T171" s="79"/>
      <c r="AT171" s="24" t="s">
        <v>157</v>
      </c>
      <c r="AU171" s="24" t="s">
        <v>155</v>
      </c>
    </row>
    <row r="172" spans="2:51" s="13" customFormat="1" ht="13.5">
      <c r="B172" s="245"/>
      <c r="C172" s="246"/>
      <c r="D172" s="212" t="s">
        <v>159</v>
      </c>
      <c r="E172" s="247" t="s">
        <v>34</v>
      </c>
      <c r="F172" s="248" t="s">
        <v>309</v>
      </c>
      <c r="G172" s="246"/>
      <c r="H172" s="249" t="s">
        <v>34</v>
      </c>
      <c r="I172" s="250"/>
      <c r="J172" s="246"/>
      <c r="K172" s="246"/>
      <c r="L172" s="251"/>
      <c r="M172" s="252"/>
      <c r="N172" s="253"/>
      <c r="O172" s="253"/>
      <c r="P172" s="253"/>
      <c r="Q172" s="253"/>
      <c r="R172" s="253"/>
      <c r="S172" s="253"/>
      <c r="T172" s="254"/>
      <c r="AT172" s="255" t="s">
        <v>159</v>
      </c>
      <c r="AU172" s="255" t="s">
        <v>155</v>
      </c>
      <c r="AV172" s="13" t="s">
        <v>86</v>
      </c>
      <c r="AW172" s="13" t="s">
        <v>41</v>
      </c>
      <c r="AX172" s="13" t="s">
        <v>78</v>
      </c>
      <c r="AY172" s="255" t="s">
        <v>126</v>
      </c>
    </row>
    <row r="173" spans="2:51" s="13" customFormat="1" ht="13.5">
      <c r="B173" s="245"/>
      <c r="C173" s="246"/>
      <c r="D173" s="212" t="s">
        <v>159</v>
      </c>
      <c r="E173" s="247" t="s">
        <v>34</v>
      </c>
      <c r="F173" s="248" t="s">
        <v>327</v>
      </c>
      <c r="G173" s="246"/>
      <c r="H173" s="249" t="s">
        <v>34</v>
      </c>
      <c r="I173" s="250"/>
      <c r="J173" s="246"/>
      <c r="K173" s="246"/>
      <c r="L173" s="251"/>
      <c r="M173" s="252"/>
      <c r="N173" s="253"/>
      <c r="O173" s="253"/>
      <c r="P173" s="253"/>
      <c r="Q173" s="253"/>
      <c r="R173" s="253"/>
      <c r="S173" s="253"/>
      <c r="T173" s="254"/>
      <c r="AT173" s="255" t="s">
        <v>159</v>
      </c>
      <c r="AU173" s="255" t="s">
        <v>155</v>
      </c>
      <c r="AV173" s="13" t="s">
        <v>86</v>
      </c>
      <c r="AW173" s="13" t="s">
        <v>41</v>
      </c>
      <c r="AX173" s="13" t="s">
        <v>78</v>
      </c>
      <c r="AY173" s="255" t="s">
        <v>126</v>
      </c>
    </row>
    <row r="174" spans="2:51" s="11" customFormat="1" ht="13.5">
      <c r="B174" s="215"/>
      <c r="C174" s="216"/>
      <c r="D174" s="212" t="s">
        <v>159</v>
      </c>
      <c r="E174" s="233" t="s">
        <v>34</v>
      </c>
      <c r="F174" s="228" t="s">
        <v>337</v>
      </c>
      <c r="G174" s="216"/>
      <c r="H174" s="229">
        <v>26</v>
      </c>
      <c r="I174" s="221"/>
      <c r="J174" s="216"/>
      <c r="K174" s="216"/>
      <c r="L174" s="222"/>
      <c r="M174" s="223"/>
      <c r="N174" s="224"/>
      <c r="O174" s="224"/>
      <c r="P174" s="224"/>
      <c r="Q174" s="224"/>
      <c r="R174" s="224"/>
      <c r="S174" s="224"/>
      <c r="T174" s="225"/>
      <c r="AT174" s="226" t="s">
        <v>159</v>
      </c>
      <c r="AU174" s="226" t="s">
        <v>155</v>
      </c>
      <c r="AV174" s="11" t="s">
        <v>88</v>
      </c>
      <c r="AW174" s="11" t="s">
        <v>41</v>
      </c>
      <c r="AX174" s="11" t="s">
        <v>86</v>
      </c>
      <c r="AY174" s="226" t="s">
        <v>126</v>
      </c>
    </row>
    <row r="175" spans="2:63" s="10" customFormat="1" ht="22.35" customHeight="1">
      <c r="B175" s="177"/>
      <c r="C175" s="178"/>
      <c r="D175" s="191" t="s">
        <v>77</v>
      </c>
      <c r="E175" s="192" t="s">
        <v>312</v>
      </c>
      <c r="F175" s="192" t="s">
        <v>338</v>
      </c>
      <c r="G175" s="178"/>
      <c r="H175" s="178"/>
      <c r="I175" s="181"/>
      <c r="J175" s="193">
        <f>BK175</f>
        <v>0</v>
      </c>
      <c r="K175" s="178"/>
      <c r="L175" s="183"/>
      <c r="M175" s="184"/>
      <c r="N175" s="185"/>
      <c r="O175" s="185"/>
      <c r="P175" s="186">
        <f>SUM(P176:P206)</f>
        <v>0</v>
      </c>
      <c r="Q175" s="185"/>
      <c r="R175" s="186">
        <f>SUM(R176:R206)</f>
        <v>0</v>
      </c>
      <c r="S175" s="185"/>
      <c r="T175" s="187">
        <f>SUM(T176:T206)</f>
        <v>0</v>
      </c>
      <c r="AR175" s="188" t="s">
        <v>86</v>
      </c>
      <c r="AT175" s="189" t="s">
        <v>77</v>
      </c>
      <c r="AU175" s="189" t="s">
        <v>88</v>
      </c>
      <c r="AY175" s="188" t="s">
        <v>126</v>
      </c>
      <c r="BK175" s="190">
        <f>SUM(BK176:BK206)</f>
        <v>0</v>
      </c>
    </row>
    <row r="176" spans="2:65" s="1" customFormat="1" ht="44.25" customHeight="1">
      <c r="B176" s="42"/>
      <c r="C176" s="194" t="s">
        <v>9</v>
      </c>
      <c r="D176" s="194" t="s">
        <v>129</v>
      </c>
      <c r="E176" s="195" t="s">
        <v>339</v>
      </c>
      <c r="F176" s="196" t="s">
        <v>340</v>
      </c>
      <c r="G176" s="197" t="s">
        <v>153</v>
      </c>
      <c r="H176" s="198">
        <v>959.3</v>
      </c>
      <c r="I176" s="199"/>
      <c r="J176" s="200">
        <f>ROUND(I176*H176,2)</f>
        <v>0</v>
      </c>
      <c r="K176" s="196" t="s">
        <v>133</v>
      </c>
      <c r="L176" s="62"/>
      <c r="M176" s="201" t="s">
        <v>34</v>
      </c>
      <c r="N176" s="202" t="s">
        <v>49</v>
      </c>
      <c r="O176" s="43"/>
      <c r="P176" s="203">
        <f>O176*H176</f>
        <v>0</v>
      </c>
      <c r="Q176" s="203">
        <v>0</v>
      </c>
      <c r="R176" s="203">
        <f>Q176*H176</f>
        <v>0</v>
      </c>
      <c r="S176" s="203">
        <v>0</v>
      </c>
      <c r="T176" s="204">
        <f>S176*H176</f>
        <v>0</v>
      </c>
      <c r="AR176" s="24" t="s">
        <v>154</v>
      </c>
      <c r="AT176" s="24" t="s">
        <v>129</v>
      </c>
      <c r="AU176" s="24" t="s">
        <v>155</v>
      </c>
      <c r="AY176" s="24" t="s">
        <v>126</v>
      </c>
      <c r="BE176" s="205">
        <f>IF(N176="základní",J176,0)</f>
        <v>0</v>
      </c>
      <c r="BF176" s="205">
        <f>IF(N176="snížená",J176,0)</f>
        <v>0</v>
      </c>
      <c r="BG176" s="205">
        <f>IF(N176="zákl. přenesená",J176,0)</f>
        <v>0</v>
      </c>
      <c r="BH176" s="205">
        <f>IF(N176="sníž. přenesená",J176,0)</f>
        <v>0</v>
      </c>
      <c r="BI176" s="205">
        <f>IF(N176="nulová",J176,0)</f>
        <v>0</v>
      </c>
      <c r="BJ176" s="24" t="s">
        <v>86</v>
      </c>
      <c r="BK176" s="205">
        <f>ROUND(I176*H176,2)</f>
        <v>0</v>
      </c>
      <c r="BL176" s="24" t="s">
        <v>154</v>
      </c>
      <c r="BM176" s="24" t="s">
        <v>341</v>
      </c>
    </row>
    <row r="177" spans="2:47" s="1" customFormat="1" ht="94.5">
      <c r="B177" s="42"/>
      <c r="C177" s="64"/>
      <c r="D177" s="212" t="s">
        <v>157</v>
      </c>
      <c r="E177" s="64"/>
      <c r="F177" s="213" t="s">
        <v>342</v>
      </c>
      <c r="G177" s="64"/>
      <c r="H177" s="64"/>
      <c r="I177" s="164"/>
      <c r="J177" s="64"/>
      <c r="K177" s="64"/>
      <c r="L177" s="62"/>
      <c r="M177" s="214"/>
      <c r="N177" s="43"/>
      <c r="O177" s="43"/>
      <c r="P177" s="43"/>
      <c r="Q177" s="43"/>
      <c r="R177" s="43"/>
      <c r="S177" s="43"/>
      <c r="T177" s="79"/>
      <c r="AT177" s="24" t="s">
        <v>157</v>
      </c>
      <c r="AU177" s="24" t="s">
        <v>155</v>
      </c>
    </row>
    <row r="178" spans="2:51" s="13" customFormat="1" ht="13.5">
      <c r="B178" s="245"/>
      <c r="C178" s="246"/>
      <c r="D178" s="212" t="s">
        <v>159</v>
      </c>
      <c r="E178" s="247" t="s">
        <v>34</v>
      </c>
      <c r="F178" s="248" t="s">
        <v>343</v>
      </c>
      <c r="G178" s="246"/>
      <c r="H178" s="249" t="s">
        <v>34</v>
      </c>
      <c r="I178" s="250"/>
      <c r="J178" s="246"/>
      <c r="K178" s="246"/>
      <c r="L178" s="251"/>
      <c r="M178" s="252"/>
      <c r="N178" s="253"/>
      <c r="O178" s="253"/>
      <c r="P178" s="253"/>
      <c r="Q178" s="253"/>
      <c r="R178" s="253"/>
      <c r="S178" s="253"/>
      <c r="T178" s="254"/>
      <c r="AT178" s="255" t="s">
        <v>159</v>
      </c>
      <c r="AU178" s="255" t="s">
        <v>155</v>
      </c>
      <c r="AV178" s="13" t="s">
        <v>86</v>
      </c>
      <c r="AW178" s="13" t="s">
        <v>41</v>
      </c>
      <c r="AX178" s="13" t="s">
        <v>78</v>
      </c>
      <c r="AY178" s="255" t="s">
        <v>126</v>
      </c>
    </row>
    <row r="179" spans="2:51" s="11" customFormat="1" ht="13.5">
      <c r="B179" s="215"/>
      <c r="C179" s="216"/>
      <c r="D179" s="212" t="s">
        <v>159</v>
      </c>
      <c r="E179" s="233" t="s">
        <v>34</v>
      </c>
      <c r="F179" s="228" t="s">
        <v>221</v>
      </c>
      <c r="G179" s="216"/>
      <c r="H179" s="229">
        <v>3156.999</v>
      </c>
      <c r="I179" s="221"/>
      <c r="J179" s="216"/>
      <c r="K179" s="216"/>
      <c r="L179" s="222"/>
      <c r="M179" s="223"/>
      <c r="N179" s="224"/>
      <c r="O179" s="224"/>
      <c r="P179" s="224"/>
      <c r="Q179" s="224"/>
      <c r="R179" s="224"/>
      <c r="S179" s="224"/>
      <c r="T179" s="225"/>
      <c r="AT179" s="226" t="s">
        <v>159</v>
      </c>
      <c r="AU179" s="226" t="s">
        <v>155</v>
      </c>
      <c r="AV179" s="11" t="s">
        <v>88</v>
      </c>
      <c r="AW179" s="11" t="s">
        <v>41</v>
      </c>
      <c r="AX179" s="11" t="s">
        <v>78</v>
      </c>
      <c r="AY179" s="226" t="s">
        <v>126</v>
      </c>
    </row>
    <row r="180" spans="2:51" s="11" customFormat="1" ht="13.5">
      <c r="B180" s="215"/>
      <c r="C180" s="216"/>
      <c r="D180" s="212" t="s">
        <v>159</v>
      </c>
      <c r="E180" s="233" t="s">
        <v>34</v>
      </c>
      <c r="F180" s="228" t="s">
        <v>222</v>
      </c>
      <c r="G180" s="216"/>
      <c r="H180" s="229">
        <v>-1249.65</v>
      </c>
      <c r="I180" s="221"/>
      <c r="J180" s="216"/>
      <c r="K180" s="216"/>
      <c r="L180" s="222"/>
      <c r="M180" s="223"/>
      <c r="N180" s="224"/>
      <c r="O180" s="224"/>
      <c r="P180" s="224"/>
      <c r="Q180" s="224"/>
      <c r="R180" s="224"/>
      <c r="S180" s="224"/>
      <c r="T180" s="225"/>
      <c r="AT180" s="226" t="s">
        <v>159</v>
      </c>
      <c r="AU180" s="226" t="s">
        <v>155</v>
      </c>
      <c r="AV180" s="11" t="s">
        <v>88</v>
      </c>
      <c r="AW180" s="11" t="s">
        <v>41</v>
      </c>
      <c r="AX180" s="11" t="s">
        <v>78</v>
      </c>
      <c r="AY180" s="226" t="s">
        <v>126</v>
      </c>
    </row>
    <row r="181" spans="2:51" s="13" customFormat="1" ht="13.5">
      <c r="B181" s="245"/>
      <c r="C181" s="246"/>
      <c r="D181" s="212" t="s">
        <v>159</v>
      </c>
      <c r="E181" s="247" t="s">
        <v>34</v>
      </c>
      <c r="F181" s="248" t="s">
        <v>245</v>
      </c>
      <c r="G181" s="246"/>
      <c r="H181" s="249" t="s">
        <v>34</v>
      </c>
      <c r="I181" s="250"/>
      <c r="J181" s="246"/>
      <c r="K181" s="246"/>
      <c r="L181" s="251"/>
      <c r="M181" s="252"/>
      <c r="N181" s="253"/>
      <c r="O181" s="253"/>
      <c r="P181" s="253"/>
      <c r="Q181" s="253"/>
      <c r="R181" s="253"/>
      <c r="S181" s="253"/>
      <c r="T181" s="254"/>
      <c r="AT181" s="255" t="s">
        <v>159</v>
      </c>
      <c r="AU181" s="255" t="s">
        <v>155</v>
      </c>
      <c r="AV181" s="13" t="s">
        <v>86</v>
      </c>
      <c r="AW181" s="13" t="s">
        <v>41</v>
      </c>
      <c r="AX181" s="13" t="s">
        <v>78</v>
      </c>
      <c r="AY181" s="255" t="s">
        <v>126</v>
      </c>
    </row>
    <row r="182" spans="2:51" s="11" customFormat="1" ht="13.5">
      <c r="B182" s="215"/>
      <c r="C182" s="216"/>
      <c r="D182" s="212" t="s">
        <v>159</v>
      </c>
      <c r="E182" s="233" t="s">
        <v>34</v>
      </c>
      <c r="F182" s="228" t="s">
        <v>246</v>
      </c>
      <c r="G182" s="216"/>
      <c r="H182" s="229">
        <v>9</v>
      </c>
      <c r="I182" s="221"/>
      <c r="J182" s="216"/>
      <c r="K182" s="216"/>
      <c r="L182" s="222"/>
      <c r="M182" s="223"/>
      <c r="N182" s="224"/>
      <c r="O182" s="224"/>
      <c r="P182" s="224"/>
      <c r="Q182" s="224"/>
      <c r="R182" s="224"/>
      <c r="S182" s="224"/>
      <c r="T182" s="225"/>
      <c r="AT182" s="226" t="s">
        <v>159</v>
      </c>
      <c r="AU182" s="226" t="s">
        <v>155</v>
      </c>
      <c r="AV182" s="11" t="s">
        <v>88</v>
      </c>
      <c r="AW182" s="11" t="s">
        <v>41</v>
      </c>
      <c r="AX182" s="11" t="s">
        <v>78</v>
      </c>
      <c r="AY182" s="226" t="s">
        <v>126</v>
      </c>
    </row>
    <row r="183" spans="2:51" s="13" customFormat="1" ht="13.5">
      <c r="B183" s="245"/>
      <c r="C183" s="246"/>
      <c r="D183" s="212" t="s">
        <v>159</v>
      </c>
      <c r="E183" s="247" t="s">
        <v>34</v>
      </c>
      <c r="F183" s="248" t="s">
        <v>255</v>
      </c>
      <c r="G183" s="246"/>
      <c r="H183" s="249" t="s">
        <v>34</v>
      </c>
      <c r="I183" s="250"/>
      <c r="J183" s="246"/>
      <c r="K183" s="246"/>
      <c r="L183" s="251"/>
      <c r="M183" s="252"/>
      <c r="N183" s="253"/>
      <c r="O183" s="253"/>
      <c r="P183" s="253"/>
      <c r="Q183" s="253"/>
      <c r="R183" s="253"/>
      <c r="S183" s="253"/>
      <c r="T183" s="254"/>
      <c r="AT183" s="255" t="s">
        <v>159</v>
      </c>
      <c r="AU183" s="255" t="s">
        <v>155</v>
      </c>
      <c r="AV183" s="13" t="s">
        <v>86</v>
      </c>
      <c r="AW183" s="13" t="s">
        <v>41</v>
      </c>
      <c r="AX183" s="13" t="s">
        <v>78</v>
      </c>
      <c r="AY183" s="255" t="s">
        <v>126</v>
      </c>
    </row>
    <row r="184" spans="2:51" s="11" customFormat="1" ht="13.5">
      <c r="B184" s="215"/>
      <c r="C184" s="216"/>
      <c r="D184" s="212" t="s">
        <v>159</v>
      </c>
      <c r="E184" s="233" t="s">
        <v>34</v>
      </c>
      <c r="F184" s="228" t="s">
        <v>256</v>
      </c>
      <c r="G184" s="216"/>
      <c r="H184" s="229">
        <v>2.25</v>
      </c>
      <c r="I184" s="221"/>
      <c r="J184" s="216"/>
      <c r="K184" s="216"/>
      <c r="L184" s="222"/>
      <c r="M184" s="223"/>
      <c r="N184" s="224"/>
      <c r="O184" s="224"/>
      <c r="P184" s="224"/>
      <c r="Q184" s="224"/>
      <c r="R184" s="224"/>
      <c r="S184" s="224"/>
      <c r="T184" s="225"/>
      <c r="AT184" s="226" t="s">
        <v>159</v>
      </c>
      <c r="AU184" s="226" t="s">
        <v>155</v>
      </c>
      <c r="AV184" s="11" t="s">
        <v>88</v>
      </c>
      <c r="AW184" s="11" t="s">
        <v>41</v>
      </c>
      <c r="AX184" s="11" t="s">
        <v>78</v>
      </c>
      <c r="AY184" s="226" t="s">
        <v>126</v>
      </c>
    </row>
    <row r="185" spans="2:51" s="12" customFormat="1" ht="13.5">
      <c r="B185" s="234"/>
      <c r="C185" s="235"/>
      <c r="D185" s="212" t="s">
        <v>159</v>
      </c>
      <c r="E185" s="236" t="s">
        <v>34</v>
      </c>
      <c r="F185" s="237" t="s">
        <v>223</v>
      </c>
      <c r="G185" s="235"/>
      <c r="H185" s="238">
        <v>1918.599</v>
      </c>
      <c r="I185" s="239"/>
      <c r="J185" s="235"/>
      <c r="K185" s="235"/>
      <c r="L185" s="240"/>
      <c r="M185" s="241"/>
      <c r="N185" s="242"/>
      <c r="O185" s="242"/>
      <c r="P185" s="242"/>
      <c r="Q185" s="242"/>
      <c r="R185" s="242"/>
      <c r="S185" s="242"/>
      <c r="T185" s="243"/>
      <c r="AT185" s="244" t="s">
        <v>159</v>
      </c>
      <c r="AU185" s="244" t="s">
        <v>155</v>
      </c>
      <c r="AV185" s="12" t="s">
        <v>154</v>
      </c>
      <c r="AW185" s="12" t="s">
        <v>41</v>
      </c>
      <c r="AX185" s="12" t="s">
        <v>86</v>
      </c>
      <c r="AY185" s="244" t="s">
        <v>126</v>
      </c>
    </row>
    <row r="186" spans="2:51" s="11" customFormat="1" ht="13.5">
      <c r="B186" s="215"/>
      <c r="C186" s="216"/>
      <c r="D186" s="217" t="s">
        <v>159</v>
      </c>
      <c r="E186" s="216"/>
      <c r="F186" s="219" t="s">
        <v>344</v>
      </c>
      <c r="G186" s="216"/>
      <c r="H186" s="220">
        <v>959.3</v>
      </c>
      <c r="I186" s="221"/>
      <c r="J186" s="216"/>
      <c r="K186" s="216"/>
      <c r="L186" s="222"/>
      <c r="M186" s="223"/>
      <c r="N186" s="224"/>
      <c r="O186" s="224"/>
      <c r="P186" s="224"/>
      <c r="Q186" s="224"/>
      <c r="R186" s="224"/>
      <c r="S186" s="224"/>
      <c r="T186" s="225"/>
      <c r="AT186" s="226" t="s">
        <v>159</v>
      </c>
      <c r="AU186" s="226" t="s">
        <v>155</v>
      </c>
      <c r="AV186" s="11" t="s">
        <v>88</v>
      </c>
      <c r="AW186" s="11" t="s">
        <v>6</v>
      </c>
      <c r="AX186" s="11" t="s">
        <v>86</v>
      </c>
      <c r="AY186" s="226" t="s">
        <v>126</v>
      </c>
    </row>
    <row r="187" spans="2:65" s="1" customFormat="1" ht="44.25" customHeight="1">
      <c r="B187" s="42"/>
      <c r="C187" s="194" t="s">
        <v>345</v>
      </c>
      <c r="D187" s="194" t="s">
        <v>129</v>
      </c>
      <c r="E187" s="195" t="s">
        <v>346</v>
      </c>
      <c r="F187" s="196" t="s">
        <v>347</v>
      </c>
      <c r="G187" s="197" t="s">
        <v>153</v>
      </c>
      <c r="H187" s="198">
        <v>959.3</v>
      </c>
      <c r="I187" s="199"/>
      <c r="J187" s="200">
        <f>ROUND(I187*H187,2)</f>
        <v>0</v>
      </c>
      <c r="K187" s="196" t="s">
        <v>133</v>
      </c>
      <c r="L187" s="62"/>
      <c r="M187" s="201" t="s">
        <v>34</v>
      </c>
      <c r="N187" s="202" t="s">
        <v>49</v>
      </c>
      <c r="O187" s="43"/>
      <c r="P187" s="203">
        <f>O187*H187</f>
        <v>0</v>
      </c>
      <c r="Q187" s="203">
        <v>0</v>
      </c>
      <c r="R187" s="203">
        <f>Q187*H187</f>
        <v>0</v>
      </c>
      <c r="S187" s="203">
        <v>0</v>
      </c>
      <c r="T187" s="204">
        <f>S187*H187</f>
        <v>0</v>
      </c>
      <c r="AR187" s="24" t="s">
        <v>154</v>
      </c>
      <c r="AT187" s="24" t="s">
        <v>129</v>
      </c>
      <c r="AU187" s="24" t="s">
        <v>155</v>
      </c>
      <c r="AY187" s="24" t="s">
        <v>126</v>
      </c>
      <c r="BE187" s="205">
        <f>IF(N187="základní",J187,0)</f>
        <v>0</v>
      </c>
      <c r="BF187" s="205">
        <f>IF(N187="snížená",J187,0)</f>
        <v>0</v>
      </c>
      <c r="BG187" s="205">
        <f>IF(N187="zákl. přenesená",J187,0)</f>
        <v>0</v>
      </c>
      <c r="BH187" s="205">
        <f>IF(N187="sníž. přenesená",J187,0)</f>
        <v>0</v>
      </c>
      <c r="BI187" s="205">
        <f>IF(N187="nulová",J187,0)</f>
        <v>0</v>
      </c>
      <c r="BJ187" s="24" t="s">
        <v>86</v>
      </c>
      <c r="BK187" s="205">
        <f>ROUND(I187*H187,2)</f>
        <v>0</v>
      </c>
      <c r="BL187" s="24" t="s">
        <v>154</v>
      </c>
      <c r="BM187" s="24" t="s">
        <v>348</v>
      </c>
    </row>
    <row r="188" spans="2:47" s="1" customFormat="1" ht="94.5">
      <c r="B188" s="42"/>
      <c r="C188" s="64"/>
      <c r="D188" s="212" t="s">
        <v>157</v>
      </c>
      <c r="E188" s="64"/>
      <c r="F188" s="213" t="s">
        <v>342</v>
      </c>
      <c r="G188" s="64"/>
      <c r="H188" s="64"/>
      <c r="I188" s="164"/>
      <c r="J188" s="64"/>
      <c r="K188" s="64"/>
      <c r="L188" s="62"/>
      <c r="M188" s="214"/>
      <c r="N188" s="43"/>
      <c r="O188" s="43"/>
      <c r="P188" s="43"/>
      <c r="Q188" s="43"/>
      <c r="R188" s="43"/>
      <c r="S188" s="43"/>
      <c r="T188" s="79"/>
      <c r="AT188" s="24" t="s">
        <v>157</v>
      </c>
      <c r="AU188" s="24" t="s">
        <v>155</v>
      </c>
    </row>
    <row r="189" spans="2:51" s="13" customFormat="1" ht="13.5">
      <c r="B189" s="245"/>
      <c r="C189" s="246"/>
      <c r="D189" s="212" t="s">
        <v>159</v>
      </c>
      <c r="E189" s="247" t="s">
        <v>34</v>
      </c>
      <c r="F189" s="248" t="s">
        <v>343</v>
      </c>
      <c r="G189" s="246"/>
      <c r="H189" s="249" t="s">
        <v>34</v>
      </c>
      <c r="I189" s="250"/>
      <c r="J189" s="246"/>
      <c r="K189" s="246"/>
      <c r="L189" s="251"/>
      <c r="M189" s="252"/>
      <c r="N189" s="253"/>
      <c r="O189" s="253"/>
      <c r="P189" s="253"/>
      <c r="Q189" s="253"/>
      <c r="R189" s="253"/>
      <c r="S189" s="253"/>
      <c r="T189" s="254"/>
      <c r="AT189" s="255" t="s">
        <v>159</v>
      </c>
      <c r="AU189" s="255" t="s">
        <v>155</v>
      </c>
      <c r="AV189" s="13" t="s">
        <v>86</v>
      </c>
      <c r="AW189" s="13" t="s">
        <v>41</v>
      </c>
      <c r="AX189" s="13" t="s">
        <v>78</v>
      </c>
      <c r="AY189" s="255" t="s">
        <v>126</v>
      </c>
    </row>
    <row r="190" spans="2:51" s="11" customFormat="1" ht="13.5">
      <c r="B190" s="215"/>
      <c r="C190" s="216"/>
      <c r="D190" s="212" t="s">
        <v>159</v>
      </c>
      <c r="E190" s="233" t="s">
        <v>34</v>
      </c>
      <c r="F190" s="228" t="s">
        <v>221</v>
      </c>
      <c r="G190" s="216"/>
      <c r="H190" s="229">
        <v>3156.999</v>
      </c>
      <c r="I190" s="221"/>
      <c r="J190" s="216"/>
      <c r="K190" s="216"/>
      <c r="L190" s="222"/>
      <c r="M190" s="223"/>
      <c r="N190" s="224"/>
      <c r="O190" s="224"/>
      <c r="P190" s="224"/>
      <c r="Q190" s="224"/>
      <c r="R190" s="224"/>
      <c r="S190" s="224"/>
      <c r="T190" s="225"/>
      <c r="AT190" s="226" t="s">
        <v>159</v>
      </c>
      <c r="AU190" s="226" t="s">
        <v>155</v>
      </c>
      <c r="AV190" s="11" t="s">
        <v>88</v>
      </c>
      <c r="AW190" s="11" t="s">
        <v>41</v>
      </c>
      <c r="AX190" s="11" t="s">
        <v>78</v>
      </c>
      <c r="AY190" s="226" t="s">
        <v>126</v>
      </c>
    </row>
    <row r="191" spans="2:51" s="11" customFormat="1" ht="13.5">
      <c r="B191" s="215"/>
      <c r="C191" s="216"/>
      <c r="D191" s="212" t="s">
        <v>159</v>
      </c>
      <c r="E191" s="233" t="s">
        <v>34</v>
      </c>
      <c r="F191" s="228" t="s">
        <v>222</v>
      </c>
      <c r="G191" s="216"/>
      <c r="H191" s="229">
        <v>-1249.65</v>
      </c>
      <c r="I191" s="221"/>
      <c r="J191" s="216"/>
      <c r="K191" s="216"/>
      <c r="L191" s="222"/>
      <c r="M191" s="223"/>
      <c r="N191" s="224"/>
      <c r="O191" s="224"/>
      <c r="P191" s="224"/>
      <c r="Q191" s="224"/>
      <c r="R191" s="224"/>
      <c r="S191" s="224"/>
      <c r="T191" s="225"/>
      <c r="AT191" s="226" t="s">
        <v>159</v>
      </c>
      <c r="AU191" s="226" t="s">
        <v>155</v>
      </c>
      <c r="AV191" s="11" t="s">
        <v>88</v>
      </c>
      <c r="AW191" s="11" t="s">
        <v>41</v>
      </c>
      <c r="AX191" s="11" t="s">
        <v>78</v>
      </c>
      <c r="AY191" s="226" t="s">
        <v>126</v>
      </c>
    </row>
    <row r="192" spans="2:51" s="13" customFormat="1" ht="13.5">
      <c r="B192" s="245"/>
      <c r="C192" s="246"/>
      <c r="D192" s="212" t="s">
        <v>159</v>
      </c>
      <c r="E192" s="247" t="s">
        <v>34</v>
      </c>
      <c r="F192" s="248" t="s">
        <v>245</v>
      </c>
      <c r="G192" s="246"/>
      <c r="H192" s="249" t="s">
        <v>34</v>
      </c>
      <c r="I192" s="250"/>
      <c r="J192" s="246"/>
      <c r="K192" s="246"/>
      <c r="L192" s="251"/>
      <c r="M192" s="252"/>
      <c r="N192" s="253"/>
      <c r="O192" s="253"/>
      <c r="P192" s="253"/>
      <c r="Q192" s="253"/>
      <c r="R192" s="253"/>
      <c r="S192" s="253"/>
      <c r="T192" s="254"/>
      <c r="AT192" s="255" t="s">
        <v>159</v>
      </c>
      <c r="AU192" s="255" t="s">
        <v>155</v>
      </c>
      <c r="AV192" s="13" t="s">
        <v>86</v>
      </c>
      <c r="AW192" s="13" t="s">
        <v>41</v>
      </c>
      <c r="AX192" s="13" t="s">
        <v>78</v>
      </c>
      <c r="AY192" s="255" t="s">
        <v>126</v>
      </c>
    </row>
    <row r="193" spans="2:51" s="11" customFormat="1" ht="13.5">
      <c r="B193" s="215"/>
      <c r="C193" s="216"/>
      <c r="D193" s="212" t="s">
        <v>159</v>
      </c>
      <c r="E193" s="233" t="s">
        <v>34</v>
      </c>
      <c r="F193" s="228" t="s">
        <v>246</v>
      </c>
      <c r="G193" s="216"/>
      <c r="H193" s="229">
        <v>9</v>
      </c>
      <c r="I193" s="221"/>
      <c r="J193" s="216"/>
      <c r="K193" s="216"/>
      <c r="L193" s="222"/>
      <c r="M193" s="223"/>
      <c r="N193" s="224"/>
      <c r="O193" s="224"/>
      <c r="P193" s="224"/>
      <c r="Q193" s="224"/>
      <c r="R193" s="224"/>
      <c r="S193" s="224"/>
      <c r="T193" s="225"/>
      <c r="AT193" s="226" t="s">
        <v>159</v>
      </c>
      <c r="AU193" s="226" t="s">
        <v>155</v>
      </c>
      <c r="AV193" s="11" t="s">
        <v>88</v>
      </c>
      <c r="AW193" s="11" t="s">
        <v>41</v>
      </c>
      <c r="AX193" s="11" t="s">
        <v>78</v>
      </c>
      <c r="AY193" s="226" t="s">
        <v>126</v>
      </c>
    </row>
    <row r="194" spans="2:51" s="13" customFormat="1" ht="13.5">
      <c r="B194" s="245"/>
      <c r="C194" s="246"/>
      <c r="D194" s="212" t="s">
        <v>159</v>
      </c>
      <c r="E194" s="247" t="s">
        <v>34</v>
      </c>
      <c r="F194" s="248" t="s">
        <v>255</v>
      </c>
      <c r="G194" s="246"/>
      <c r="H194" s="249" t="s">
        <v>34</v>
      </c>
      <c r="I194" s="250"/>
      <c r="J194" s="246"/>
      <c r="K194" s="246"/>
      <c r="L194" s="251"/>
      <c r="M194" s="252"/>
      <c r="N194" s="253"/>
      <c r="O194" s="253"/>
      <c r="P194" s="253"/>
      <c r="Q194" s="253"/>
      <c r="R194" s="253"/>
      <c r="S194" s="253"/>
      <c r="T194" s="254"/>
      <c r="AT194" s="255" t="s">
        <v>159</v>
      </c>
      <c r="AU194" s="255" t="s">
        <v>155</v>
      </c>
      <c r="AV194" s="13" t="s">
        <v>86</v>
      </c>
      <c r="AW194" s="13" t="s">
        <v>41</v>
      </c>
      <c r="AX194" s="13" t="s">
        <v>78</v>
      </c>
      <c r="AY194" s="255" t="s">
        <v>126</v>
      </c>
    </row>
    <row r="195" spans="2:51" s="11" customFormat="1" ht="13.5">
      <c r="B195" s="215"/>
      <c r="C195" s="216"/>
      <c r="D195" s="212" t="s">
        <v>159</v>
      </c>
      <c r="E195" s="233" t="s">
        <v>34</v>
      </c>
      <c r="F195" s="228" t="s">
        <v>256</v>
      </c>
      <c r="G195" s="216"/>
      <c r="H195" s="229">
        <v>2.25</v>
      </c>
      <c r="I195" s="221"/>
      <c r="J195" s="216"/>
      <c r="K195" s="216"/>
      <c r="L195" s="222"/>
      <c r="M195" s="223"/>
      <c r="N195" s="224"/>
      <c r="O195" s="224"/>
      <c r="P195" s="224"/>
      <c r="Q195" s="224"/>
      <c r="R195" s="224"/>
      <c r="S195" s="224"/>
      <c r="T195" s="225"/>
      <c r="AT195" s="226" t="s">
        <v>159</v>
      </c>
      <c r="AU195" s="226" t="s">
        <v>155</v>
      </c>
      <c r="AV195" s="11" t="s">
        <v>88</v>
      </c>
      <c r="AW195" s="11" t="s">
        <v>41</v>
      </c>
      <c r="AX195" s="11" t="s">
        <v>78</v>
      </c>
      <c r="AY195" s="226" t="s">
        <v>126</v>
      </c>
    </row>
    <row r="196" spans="2:51" s="12" customFormat="1" ht="13.5">
      <c r="B196" s="234"/>
      <c r="C196" s="235"/>
      <c r="D196" s="212" t="s">
        <v>159</v>
      </c>
      <c r="E196" s="236" t="s">
        <v>34</v>
      </c>
      <c r="F196" s="237" t="s">
        <v>223</v>
      </c>
      <c r="G196" s="235"/>
      <c r="H196" s="238">
        <v>1918.599</v>
      </c>
      <c r="I196" s="239"/>
      <c r="J196" s="235"/>
      <c r="K196" s="235"/>
      <c r="L196" s="240"/>
      <c r="M196" s="241"/>
      <c r="N196" s="242"/>
      <c r="O196" s="242"/>
      <c r="P196" s="242"/>
      <c r="Q196" s="242"/>
      <c r="R196" s="242"/>
      <c r="S196" s="242"/>
      <c r="T196" s="243"/>
      <c r="AT196" s="244" t="s">
        <v>159</v>
      </c>
      <c r="AU196" s="244" t="s">
        <v>155</v>
      </c>
      <c r="AV196" s="12" t="s">
        <v>154</v>
      </c>
      <c r="AW196" s="12" t="s">
        <v>41</v>
      </c>
      <c r="AX196" s="12" t="s">
        <v>86</v>
      </c>
      <c r="AY196" s="244" t="s">
        <v>126</v>
      </c>
    </row>
    <row r="197" spans="2:51" s="11" customFormat="1" ht="13.5">
      <c r="B197" s="215"/>
      <c r="C197" s="216"/>
      <c r="D197" s="217" t="s">
        <v>159</v>
      </c>
      <c r="E197" s="216"/>
      <c r="F197" s="219" t="s">
        <v>344</v>
      </c>
      <c r="G197" s="216"/>
      <c r="H197" s="220">
        <v>959.3</v>
      </c>
      <c r="I197" s="221"/>
      <c r="J197" s="216"/>
      <c r="K197" s="216"/>
      <c r="L197" s="222"/>
      <c r="M197" s="223"/>
      <c r="N197" s="224"/>
      <c r="O197" s="224"/>
      <c r="P197" s="224"/>
      <c r="Q197" s="224"/>
      <c r="R197" s="224"/>
      <c r="S197" s="224"/>
      <c r="T197" s="225"/>
      <c r="AT197" s="226" t="s">
        <v>159</v>
      </c>
      <c r="AU197" s="226" t="s">
        <v>155</v>
      </c>
      <c r="AV197" s="11" t="s">
        <v>88</v>
      </c>
      <c r="AW197" s="11" t="s">
        <v>6</v>
      </c>
      <c r="AX197" s="11" t="s">
        <v>86</v>
      </c>
      <c r="AY197" s="226" t="s">
        <v>126</v>
      </c>
    </row>
    <row r="198" spans="2:65" s="1" customFormat="1" ht="44.25" customHeight="1">
      <c r="B198" s="42"/>
      <c r="C198" s="194" t="s">
        <v>349</v>
      </c>
      <c r="D198" s="194" t="s">
        <v>129</v>
      </c>
      <c r="E198" s="195" t="s">
        <v>350</v>
      </c>
      <c r="F198" s="196" t="s">
        <v>351</v>
      </c>
      <c r="G198" s="197" t="s">
        <v>153</v>
      </c>
      <c r="H198" s="198">
        <v>1918.599</v>
      </c>
      <c r="I198" s="199"/>
      <c r="J198" s="200">
        <f>ROUND(I198*H198,2)</f>
        <v>0</v>
      </c>
      <c r="K198" s="196" t="s">
        <v>133</v>
      </c>
      <c r="L198" s="62"/>
      <c r="M198" s="201" t="s">
        <v>34</v>
      </c>
      <c r="N198" s="202" t="s">
        <v>49</v>
      </c>
      <c r="O198" s="43"/>
      <c r="P198" s="203">
        <f>O198*H198</f>
        <v>0</v>
      </c>
      <c r="Q198" s="203">
        <v>0</v>
      </c>
      <c r="R198" s="203">
        <f>Q198*H198</f>
        <v>0</v>
      </c>
      <c r="S198" s="203">
        <v>0</v>
      </c>
      <c r="T198" s="204">
        <f>S198*H198</f>
        <v>0</v>
      </c>
      <c r="AR198" s="24" t="s">
        <v>154</v>
      </c>
      <c r="AT198" s="24" t="s">
        <v>129</v>
      </c>
      <c r="AU198" s="24" t="s">
        <v>155</v>
      </c>
      <c r="AY198" s="24" t="s">
        <v>126</v>
      </c>
      <c r="BE198" s="205">
        <f>IF(N198="základní",J198,0)</f>
        <v>0</v>
      </c>
      <c r="BF198" s="205">
        <f>IF(N198="snížená",J198,0)</f>
        <v>0</v>
      </c>
      <c r="BG198" s="205">
        <f>IF(N198="zákl. přenesená",J198,0)</f>
        <v>0</v>
      </c>
      <c r="BH198" s="205">
        <f>IF(N198="sníž. přenesená",J198,0)</f>
        <v>0</v>
      </c>
      <c r="BI198" s="205">
        <f>IF(N198="nulová",J198,0)</f>
        <v>0</v>
      </c>
      <c r="BJ198" s="24" t="s">
        <v>86</v>
      </c>
      <c r="BK198" s="205">
        <f>ROUND(I198*H198,2)</f>
        <v>0</v>
      </c>
      <c r="BL198" s="24" t="s">
        <v>154</v>
      </c>
      <c r="BM198" s="24" t="s">
        <v>352</v>
      </c>
    </row>
    <row r="199" spans="2:47" s="1" customFormat="1" ht="189">
      <c r="B199" s="42"/>
      <c r="C199" s="64"/>
      <c r="D199" s="217" t="s">
        <v>157</v>
      </c>
      <c r="E199" s="64"/>
      <c r="F199" s="227" t="s">
        <v>353</v>
      </c>
      <c r="G199" s="64"/>
      <c r="H199" s="64"/>
      <c r="I199" s="164"/>
      <c r="J199" s="64"/>
      <c r="K199" s="64"/>
      <c r="L199" s="62"/>
      <c r="M199" s="214"/>
      <c r="N199" s="43"/>
      <c r="O199" s="43"/>
      <c r="P199" s="43"/>
      <c r="Q199" s="43"/>
      <c r="R199" s="43"/>
      <c r="S199" s="43"/>
      <c r="T199" s="79"/>
      <c r="AT199" s="24" t="s">
        <v>157</v>
      </c>
      <c r="AU199" s="24" t="s">
        <v>155</v>
      </c>
    </row>
    <row r="200" spans="2:65" s="1" customFormat="1" ht="44.25" customHeight="1">
      <c r="B200" s="42"/>
      <c r="C200" s="194" t="s">
        <v>354</v>
      </c>
      <c r="D200" s="194" t="s">
        <v>129</v>
      </c>
      <c r="E200" s="195" t="s">
        <v>355</v>
      </c>
      <c r="F200" s="196" t="s">
        <v>356</v>
      </c>
      <c r="G200" s="197" t="s">
        <v>153</v>
      </c>
      <c r="H200" s="198">
        <v>1918.599</v>
      </c>
      <c r="I200" s="199"/>
      <c r="J200" s="200">
        <f>ROUND(I200*H200,2)</f>
        <v>0</v>
      </c>
      <c r="K200" s="196" t="s">
        <v>133</v>
      </c>
      <c r="L200" s="62"/>
      <c r="M200" s="201" t="s">
        <v>34</v>
      </c>
      <c r="N200" s="202" t="s">
        <v>49</v>
      </c>
      <c r="O200" s="43"/>
      <c r="P200" s="203">
        <f>O200*H200</f>
        <v>0</v>
      </c>
      <c r="Q200" s="203">
        <v>0</v>
      </c>
      <c r="R200" s="203">
        <f>Q200*H200</f>
        <v>0</v>
      </c>
      <c r="S200" s="203">
        <v>0</v>
      </c>
      <c r="T200" s="204">
        <f>S200*H200</f>
        <v>0</v>
      </c>
      <c r="AR200" s="24" t="s">
        <v>154</v>
      </c>
      <c r="AT200" s="24" t="s">
        <v>129</v>
      </c>
      <c r="AU200" s="24" t="s">
        <v>155</v>
      </c>
      <c r="AY200" s="24" t="s">
        <v>126</v>
      </c>
      <c r="BE200" s="205">
        <f>IF(N200="základní",J200,0)</f>
        <v>0</v>
      </c>
      <c r="BF200" s="205">
        <f>IF(N200="snížená",J200,0)</f>
        <v>0</v>
      </c>
      <c r="BG200" s="205">
        <f>IF(N200="zákl. přenesená",J200,0)</f>
        <v>0</v>
      </c>
      <c r="BH200" s="205">
        <f>IF(N200="sníž. přenesená",J200,0)</f>
        <v>0</v>
      </c>
      <c r="BI200" s="205">
        <f>IF(N200="nulová",J200,0)</f>
        <v>0</v>
      </c>
      <c r="BJ200" s="24" t="s">
        <v>86</v>
      </c>
      <c r="BK200" s="205">
        <f>ROUND(I200*H200,2)</f>
        <v>0</v>
      </c>
      <c r="BL200" s="24" t="s">
        <v>154</v>
      </c>
      <c r="BM200" s="24" t="s">
        <v>357</v>
      </c>
    </row>
    <row r="201" spans="2:47" s="1" customFormat="1" ht="189">
      <c r="B201" s="42"/>
      <c r="C201" s="64"/>
      <c r="D201" s="217" t="s">
        <v>157</v>
      </c>
      <c r="E201" s="64"/>
      <c r="F201" s="227" t="s">
        <v>353</v>
      </c>
      <c r="G201" s="64"/>
      <c r="H201" s="64"/>
      <c r="I201" s="164"/>
      <c r="J201" s="64"/>
      <c r="K201" s="64"/>
      <c r="L201" s="62"/>
      <c r="M201" s="214"/>
      <c r="N201" s="43"/>
      <c r="O201" s="43"/>
      <c r="P201" s="43"/>
      <c r="Q201" s="43"/>
      <c r="R201" s="43"/>
      <c r="S201" s="43"/>
      <c r="T201" s="79"/>
      <c r="AT201" s="24" t="s">
        <v>157</v>
      </c>
      <c r="AU201" s="24" t="s">
        <v>155</v>
      </c>
    </row>
    <row r="202" spans="2:65" s="1" customFormat="1" ht="44.25" customHeight="1">
      <c r="B202" s="42"/>
      <c r="C202" s="194" t="s">
        <v>358</v>
      </c>
      <c r="D202" s="194" t="s">
        <v>129</v>
      </c>
      <c r="E202" s="195" t="s">
        <v>359</v>
      </c>
      <c r="F202" s="196" t="s">
        <v>360</v>
      </c>
      <c r="G202" s="197" t="s">
        <v>153</v>
      </c>
      <c r="H202" s="198">
        <v>26860.386</v>
      </c>
      <c r="I202" s="199"/>
      <c r="J202" s="200">
        <f>ROUND(I202*H202,2)</f>
        <v>0</v>
      </c>
      <c r="K202" s="196" t="s">
        <v>133</v>
      </c>
      <c r="L202" s="62"/>
      <c r="M202" s="201" t="s">
        <v>34</v>
      </c>
      <c r="N202" s="202" t="s">
        <v>49</v>
      </c>
      <c r="O202" s="43"/>
      <c r="P202" s="203">
        <f>O202*H202</f>
        <v>0</v>
      </c>
      <c r="Q202" s="203">
        <v>0</v>
      </c>
      <c r="R202" s="203">
        <f>Q202*H202</f>
        <v>0</v>
      </c>
      <c r="S202" s="203">
        <v>0</v>
      </c>
      <c r="T202" s="204">
        <f>S202*H202</f>
        <v>0</v>
      </c>
      <c r="AR202" s="24" t="s">
        <v>154</v>
      </c>
      <c r="AT202" s="24" t="s">
        <v>129</v>
      </c>
      <c r="AU202" s="24" t="s">
        <v>155</v>
      </c>
      <c r="AY202" s="24" t="s">
        <v>126</v>
      </c>
      <c r="BE202" s="205">
        <f>IF(N202="základní",J202,0)</f>
        <v>0</v>
      </c>
      <c r="BF202" s="205">
        <f>IF(N202="snížená",J202,0)</f>
        <v>0</v>
      </c>
      <c r="BG202" s="205">
        <f>IF(N202="zákl. přenesená",J202,0)</f>
        <v>0</v>
      </c>
      <c r="BH202" s="205">
        <f>IF(N202="sníž. přenesená",J202,0)</f>
        <v>0</v>
      </c>
      <c r="BI202" s="205">
        <f>IF(N202="nulová",J202,0)</f>
        <v>0</v>
      </c>
      <c r="BJ202" s="24" t="s">
        <v>86</v>
      </c>
      <c r="BK202" s="205">
        <f>ROUND(I202*H202,2)</f>
        <v>0</v>
      </c>
      <c r="BL202" s="24" t="s">
        <v>154</v>
      </c>
      <c r="BM202" s="24" t="s">
        <v>361</v>
      </c>
    </row>
    <row r="203" spans="2:47" s="1" customFormat="1" ht="189">
      <c r="B203" s="42"/>
      <c r="C203" s="64"/>
      <c r="D203" s="212" t="s">
        <v>157</v>
      </c>
      <c r="E203" s="64"/>
      <c r="F203" s="213" t="s">
        <v>353</v>
      </c>
      <c r="G203" s="64"/>
      <c r="H203" s="64"/>
      <c r="I203" s="164"/>
      <c r="J203" s="64"/>
      <c r="K203" s="64"/>
      <c r="L203" s="62"/>
      <c r="M203" s="214"/>
      <c r="N203" s="43"/>
      <c r="O203" s="43"/>
      <c r="P203" s="43"/>
      <c r="Q203" s="43"/>
      <c r="R203" s="43"/>
      <c r="S203" s="43"/>
      <c r="T203" s="79"/>
      <c r="AT203" s="24" t="s">
        <v>157</v>
      </c>
      <c r="AU203" s="24" t="s">
        <v>155</v>
      </c>
    </row>
    <row r="204" spans="2:51" s="11" customFormat="1" ht="13.5">
      <c r="B204" s="215"/>
      <c r="C204" s="216"/>
      <c r="D204" s="217" t="s">
        <v>159</v>
      </c>
      <c r="E204" s="216"/>
      <c r="F204" s="219" t="s">
        <v>362</v>
      </c>
      <c r="G204" s="216"/>
      <c r="H204" s="220">
        <v>26860.386</v>
      </c>
      <c r="I204" s="221"/>
      <c r="J204" s="216"/>
      <c r="K204" s="216"/>
      <c r="L204" s="222"/>
      <c r="M204" s="223"/>
      <c r="N204" s="224"/>
      <c r="O204" s="224"/>
      <c r="P204" s="224"/>
      <c r="Q204" s="224"/>
      <c r="R204" s="224"/>
      <c r="S204" s="224"/>
      <c r="T204" s="225"/>
      <c r="AT204" s="226" t="s">
        <v>159</v>
      </c>
      <c r="AU204" s="226" t="s">
        <v>155</v>
      </c>
      <c r="AV204" s="11" t="s">
        <v>88</v>
      </c>
      <c r="AW204" s="11" t="s">
        <v>6</v>
      </c>
      <c r="AX204" s="11" t="s">
        <v>86</v>
      </c>
      <c r="AY204" s="226" t="s">
        <v>126</v>
      </c>
    </row>
    <row r="205" spans="2:65" s="1" customFormat="1" ht="31.5" customHeight="1">
      <c r="B205" s="42"/>
      <c r="C205" s="194" t="s">
        <v>337</v>
      </c>
      <c r="D205" s="194" t="s">
        <v>129</v>
      </c>
      <c r="E205" s="195" t="s">
        <v>363</v>
      </c>
      <c r="F205" s="196" t="s">
        <v>364</v>
      </c>
      <c r="G205" s="197" t="s">
        <v>153</v>
      </c>
      <c r="H205" s="198">
        <v>1918.599</v>
      </c>
      <c r="I205" s="199"/>
      <c r="J205" s="200">
        <f>ROUND(I205*H205,2)</f>
        <v>0</v>
      </c>
      <c r="K205" s="196" t="s">
        <v>133</v>
      </c>
      <c r="L205" s="62"/>
      <c r="M205" s="201" t="s">
        <v>34</v>
      </c>
      <c r="N205" s="202" t="s">
        <v>49</v>
      </c>
      <c r="O205" s="43"/>
      <c r="P205" s="203">
        <f>O205*H205</f>
        <v>0</v>
      </c>
      <c r="Q205" s="203">
        <v>0</v>
      </c>
      <c r="R205" s="203">
        <f>Q205*H205</f>
        <v>0</v>
      </c>
      <c r="S205" s="203">
        <v>0</v>
      </c>
      <c r="T205" s="204">
        <f>S205*H205</f>
        <v>0</v>
      </c>
      <c r="AR205" s="24" t="s">
        <v>154</v>
      </c>
      <c r="AT205" s="24" t="s">
        <v>129</v>
      </c>
      <c r="AU205" s="24" t="s">
        <v>155</v>
      </c>
      <c r="AY205" s="24" t="s">
        <v>126</v>
      </c>
      <c r="BE205" s="205">
        <f>IF(N205="základní",J205,0)</f>
        <v>0</v>
      </c>
      <c r="BF205" s="205">
        <f>IF(N205="snížená",J205,0)</f>
        <v>0</v>
      </c>
      <c r="BG205" s="205">
        <f>IF(N205="zákl. přenesená",J205,0)</f>
        <v>0</v>
      </c>
      <c r="BH205" s="205">
        <f>IF(N205="sníž. přenesená",J205,0)</f>
        <v>0</v>
      </c>
      <c r="BI205" s="205">
        <f>IF(N205="nulová",J205,0)</f>
        <v>0</v>
      </c>
      <c r="BJ205" s="24" t="s">
        <v>86</v>
      </c>
      <c r="BK205" s="205">
        <f>ROUND(I205*H205,2)</f>
        <v>0</v>
      </c>
      <c r="BL205" s="24" t="s">
        <v>154</v>
      </c>
      <c r="BM205" s="24" t="s">
        <v>365</v>
      </c>
    </row>
    <row r="206" spans="2:47" s="1" customFormat="1" ht="148.5">
      <c r="B206" s="42"/>
      <c r="C206" s="64"/>
      <c r="D206" s="212" t="s">
        <v>157</v>
      </c>
      <c r="E206" s="64"/>
      <c r="F206" s="213" t="s">
        <v>366</v>
      </c>
      <c r="G206" s="64"/>
      <c r="H206" s="64"/>
      <c r="I206" s="164"/>
      <c r="J206" s="64"/>
      <c r="K206" s="64"/>
      <c r="L206" s="62"/>
      <c r="M206" s="214"/>
      <c r="N206" s="43"/>
      <c r="O206" s="43"/>
      <c r="P206" s="43"/>
      <c r="Q206" s="43"/>
      <c r="R206" s="43"/>
      <c r="S206" s="43"/>
      <c r="T206" s="79"/>
      <c r="AT206" s="24" t="s">
        <v>157</v>
      </c>
      <c r="AU206" s="24" t="s">
        <v>155</v>
      </c>
    </row>
    <row r="207" spans="2:63" s="10" customFormat="1" ht="22.35" customHeight="1">
      <c r="B207" s="177"/>
      <c r="C207" s="178"/>
      <c r="D207" s="191" t="s">
        <v>77</v>
      </c>
      <c r="E207" s="192" t="s">
        <v>317</v>
      </c>
      <c r="F207" s="192" t="s">
        <v>367</v>
      </c>
      <c r="G207" s="178"/>
      <c r="H207" s="178"/>
      <c r="I207" s="181"/>
      <c r="J207" s="193">
        <f>BK207</f>
        <v>0</v>
      </c>
      <c r="K207" s="178"/>
      <c r="L207" s="183"/>
      <c r="M207" s="184"/>
      <c r="N207" s="185"/>
      <c r="O207" s="185"/>
      <c r="P207" s="186">
        <f>SUM(P208:P210)</f>
        <v>0</v>
      </c>
      <c r="Q207" s="185"/>
      <c r="R207" s="186">
        <f>SUM(R208:R210)</f>
        <v>0</v>
      </c>
      <c r="S207" s="185"/>
      <c r="T207" s="187">
        <f>SUM(T208:T210)</f>
        <v>0</v>
      </c>
      <c r="AR207" s="188" t="s">
        <v>86</v>
      </c>
      <c r="AT207" s="189" t="s">
        <v>77</v>
      </c>
      <c r="AU207" s="189" t="s">
        <v>88</v>
      </c>
      <c r="AY207" s="188" t="s">
        <v>126</v>
      </c>
      <c r="BK207" s="190">
        <f>SUM(BK208:BK210)</f>
        <v>0</v>
      </c>
    </row>
    <row r="208" spans="2:65" s="1" customFormat="1" ht="22.5" customHeight="1">
      <c r="B208" s="42"/>
      <c r="C208" s="194" t="s">
        <v>368</v>
      </c>
      <c r="D208" s="194" t="s">
        <v>129</v>
      </c>
      <c r="E208" s="195" t="s">
        <v>369</v>
      </c>
      <c r="F208" s="196" t="s">
        <v>370</v>
      </c>
      <c r="G208" s="197" t="s">
        <v>172</v>
      </c>
      <c r="H208" s="198">
        <v>3453.478</v>
      </c>
      <c r="I208" s="199"/>
      <c r="J208" s="200">
        <f>ROUND(I208*H208,2)</f>
        <v>0</v>
      </c>
      <c r="K208" s="196" t="s">
        <v>133</v>
      </c>
      <c r="L208" s="62"/>
      <c r="M208" s="201" t="s">
        <v>34</v>
      </c>
      <c r="N208" s="202" t="s">
        <v>49</v>
      </c>
      <c r="O208" s="43"/>
      <c r="P208" s="203">
        <f>O208*H208</f>
        <v>0</v>
      </c>
      <c r="Q208" s="203">
        <v>0</v>
      </c>
      <c r="R208" s="203">
        <f>Q208*H208</f>
        <v>0</v>
      </c>
      <c r="S208" s="203">
        <v>0</v>
      </c>
      <c r="T208" s="204">
        <f>S208*H208</f>
        <v>0</v>
      </c>
      <c r="AR208" s="24" t="s">
        <v>154</v>
      </c>
      <c r="AT208" s="24" t="s">
        <v>129</v>
      </c>
      <c r="AU208" s="24" t="s">
        <v>155</v>
      </c>
      <c r="AY208" s="24" t="s">
        <v>126</v>
      </c>
      <c r="BE208" s="205">
        <f>IF(N208="základní",J208,0)</f>
        <v>0</v>
      </c>
      <c r="BF208" s="205">
        <f>IF(N208="snížená",J208,0)</f>
        <v>0</v>
      </c>
      <c r="BG208" s="205">
        <f>IF(N208="zákl. přenesená",J208,0)</f>
        <v>0</v>
      </c>
      <c r="BH208" s="205">
        <f>IF(N208="sníž. přenesená",J208,0)</f>
        <v>0</v>
      </c>
      <c r="BI208" s="205">
        <f>IF(N208="nulová",J208,0)</f>
        <v>0</v>
      </c>
      <c r="BJ208" s="24" t="s">
        <v>86</v>
      </c>
      <c r="BK208" s="205">
        <f>ROUND(I208*H208,2)</f>
        <v>0</v>
      </c>
      <c r="BL208" s="24" t="s">
        <v>154</v>
      </c>
      <c r="BM208" s="24" t="s">
        <v>371</v>
      </c>
    </row>
    <row r="209" spans="2:47" s="1" customFormat="1" ht="297">
      <c r="B209" s="42"/>
      <c r="C209" s="64"/>
      <c r="D209" s="212" t="s">
        <v>157</v>
      </c>
      <c r="E209" s="64"/>
      <c r="F209" s="213" t="s">
        <v>372</v>
      </c>
      <c r="G209" s="64"/>
      <c r="H209" s="64"/>
      <c r="I209" s="164"/>
      <c r="J209" s="64"/>
      <c r="K209" s="64"/>
      <c r="L209" s="62"/>
      <c r="M209" s="214"/>
      <c r="N209" s="43"/>
      <c r="O209" s="43"/>
      <c r="P209" s="43"/>
      <c r="Q209" s="43"/>
      <c r="R209" s="43"/>
      <c r="S209" s="43"/>
      <c r="T209" s="79"/>
      <c r="AT209" s="24" t="s">
        <v>157</v>
      </c>
      <c r="AU209" s="24" t="s">
        <v>155</v>
      </c>
    </row>
    <row r="210" spans="2:51" s="11" customFormat="1" ht="13.5">
      <c r="B210" s="215"/>
      <c r="C210" s="216"/>
      <c r="D210" s="212" t="s">
        <v>159</v>
      </c>
      <c r="E210" s="216"/>
      <c r="F210" s="228" t="s">
        <v>373</v>
      </c>
      <c r="G210" s="216"/>
      <c r="H210" s="229">
        <v>3453.478</v>
      </c>
      <c r="I210" s="221"/>
      <c r="J210" s="216"/>
      <c r="K210" s="216"/>
      <c r="L210" s="222"/>
      <c r="M210" s="223"/>
      <c r="N210" s="224"/>
      <c r="O210" s="224"/>
      <c r="P210" s="224"/>
      <c r="Q210" s="224"/>
      <c r="R210" s="224"/>
      <c r="S210" s="224"/>
      <c r="T210" s="225"/>
      <c r="AT210" s="226" t="s">
        <v>159</v>
      </c>
      <c r="AU210" s="226" t="s">
        <v>155</v>
      </c>
      <c r="AV210" s="11" t="s">
        <v>88</v>
      </c>
      <c r="AW210" s="11" t="s">
        <v>6</v>
      </c>
      <c r="AX210" s="11" t="s">
        <v>86</v>
      </c>
      <c r="AY210" s="226" t="s">
        <v>126</v>
      </c>
    </row>
    <row r="211" spans="2:63" s="10" customFormat="1" ht="29.85" customHeight="1">
      <c r="B211" s="177"/>
      <c r="C211" s="178"/>
      <c r="D211" s="179" t="s">
        <v>77</v>
      </c>
      <c r="E211" s="210" t="s">
        <v>88</v>
      </c>
      <c r="F211" s="210" t="s">
        <v>374</v>
      </c>
      <c r="G211" s="178"/>
      <c r="H211" s="178"/>
      <c r="I211" s="181"/>
      <c r="J211" s="211">
        <f>BK211</f>
        <v>0</v>
      </c>
      <c r="K211" s="178"/>
      <c r="L211" s="183"/>
      <c r="M211" s="184"/>
      <c r="N211" s="185"/>
      <c r="O211" s="185"/>
      <c r="P211" s="186">
        <f>P212+P229</f>
        <v>0</v>
      </c>
      <c r="Q211" s="185"/>
      <c r="R211" s="186">
        <f>R212+R229</f>
        <v>0.11460575</v>
      </c>
      <c r="S211" s="185"/>
      <c r="T211" s="187">
        <f>T212+T229</f>
        <v>0</v>
      </c>
      <c r="AR211" s="188" t="s">
        <v>86</v>
      </c>
      <c r="AT211" s="189" t="s">
        <v>77</v>
      </c>
      <c r="AU211" s="189" t="s">
        <v>86</v>
      </c>
      <c r="AY211" s="188" t="s">
        <v>126</v>
      </c>
      <c r="BK211" s="190">
        <f>BK212+BK229</f>
        <v>0</v>
      </c>
    </row>
    <row r="212" spans="2:63" s="10" customFormat="1" ht="14.85" customHeight="1">
      <c r="B212" s="177"/>
      <c r="C212" s="178"/>
      <c r="D212" s="191" t="s">
        <v>77</v>
      </c>
      <c r="E212" s="192" t="s">
        <v>9</v>
      </c>
      <c r="F212" s="192" t="s">
        <v>375</v>
      </c>
      <c r="G212" s="178"/>
      <c r="H212" s="178"/>
      <c r="I212" s="181"/>
      <c r="J212" s="193">
        <f>BK212</f>
        <v>0</v>
      </c>
      <c r="K212" s="178"/>
      <c r="L212" s="183"/>
      <c r="M212" s="184"/>
      <c r="N212" s="185"/>
      <c r="O212" s="185"/>
      <c r="P212" s="186">
        <f>SUM(P213:P228)</f>
        <v>0</v>
      </c>
      <c r="Q212" s="185"/>
      <c r="R212" s="186">
        <f>SUM(R213:R228)</f>
        <v>0.046024999999999996</v>
      </c>
      <c r="S212" s="185"/>
      <c r="T212" s="187">
        <f>SUM(T213:T228)</f>
        <v>0</v>
      </c>
      <c r="AR212" s="188" t="s">
        <v>86</v>
      </c>
      <c r="AT212" s="189" t="s">
        <v>77</v>
      </c>
      <c r="AU212" s="189" t="s">
        <v>88</v>
      </c>
      <c r="AY212" s="188" t="s">
        <v>126</v>
      </c>
      <c r="BK212" s="190">
        <f>SUM(BK213:BK228)</f>
        <v>0</v>
      </c>
    </row>
    <row r="213" spans="2:65" s="1" customFormat="1" ht="31.5" customHeight="1">
      <c r="B213" s="42"/>
      <c r="C213" s="194" t="s">
        <v>376</v>
      </c>
      <c r="D213" s="194" t="s">
        <v>129</v>
      </c>
      <c r="E213" s="195" t="s">
        <v>377</v>
      </c>
      <c r="F213" s="196" t="s">
        <v>378</v>
      </c>
      <c r="G213" s="197" t="s">
        <v>153</v>
      </c>
      <c r="H213" s="198">
        <v>11.25</v>
      </c>
      <c r="I213" s="199"/>
      <c r="J213" s="200">
        <f>ROUND(I213*H213,2)</f>
        <v>0</v>
      </c>
      <c r="K213" s="196" t="s">
        <v>133</v>
      </c>
      <c r="L213" s="62"/>
      <c r="M213" s="201" t="s">
        <v>34</v>
      </c>
      <c r="N213" s="202" t="s">
        <v>49</v>
      </c>
      <c r="O213" s="43"/>
      <c r="P213" s="203">
        <f>O213*H213</f>
        <v>0</v>
      </c>
      <c r="Q213" s="203">
        <v>0</v>
      </c>
      <c r="R213" s="203">
        <f>Q213*H213</f>
        <v>0</v>
      </c>
      <c r="S213" s="203">
        <v>0</v>
      </c>
      <c r="T213" s="204">
        <f>S213*H213</f>
        <v>0</v>
      </c>
      <c r="AR213" s="24" t="s">
        <v>154</v>
      </c>
      <c r="AT213" s="24" t="s">
        <v>129</v>
      </c>
      <c r="AU213" s="24" t="s">
        <v>155</v>
      </c>
      <c r="AY213" s="24" t="s">
        <v>126</v>
      </c>
      <c r="BE213" s="205">
        <f>IF(N213="základní",J213,0)</f>
        <v>0</v>
      </c>
      <c r="BF213" s="205">
        <f>IF(N213="snížená",J213,0)</f>
        <v>0</v>
      </c>
      <c r="BG213" s="205">
        <f>IF(N213="zákl. přenesená",J213,0)</f>
        <v>0</v>
      </c>
      <c r="BH213" s="205">
        <f>IF(N213="sníž. přenesená",J213,0)</f>
        <v>0</v>
      </c>
      <c r="BI213" s="205">
        <f>IF(N213="nulová",J213,0)</f>
        <v>0</v>
      </c>
      <c r="BJ213" s="24" t="s">
        <v>86</v>
      </c>
      <c r="BK213" s="205">
        <f>ROUND(I213*H213,2)</f>
        <v>0</v>
      </c>
      <c r="BL213" s="24" t="s">
        <v>154</v>
      </c>
      <c r="BM213" s="24" t="s">
        <v>379</v>
      </c>
    </row>
    <row r="214" spans="2:47" s="1" customFormat="1" ht="81">
      <c r="B214" s="42"/>
      <c r="C214" s="64"/>
      <c r="D214" s="212" t="s">
        <v>157</v>
      </c>
      <c r="E214" s="64"/>
      <c r="F214" s="213" t="s">
        <v>380</v>
      </c>
      <c r="G214" s="64"/>
      <c r="H214" s="64"/>
      <c r="I214" s="164"/>
      <c r="J214" s="64"/>
      <c r="K214" s="64"/>
      <c r="L214" s="62"/>
      <c r="M214" s="214"/>
      <c r="N214" s="43"/>
      <c r="O214" s="43"/>
      <c r="P214" s="43"/>
      <c r="Q214" s="43"/>
      <c r="R214" s="43"/>
      <c r="S214" s="43"/>
      <c r="T214" s="79"/>
      <c r="AT214" s="24" t="s">
        <v>157</v>
      </c>
      <c r="AU214" s="24" t="s">
        <v>155</v>
      </c>
    </row>
    <row r="215" spans="2:51" s="13" customFormat="1" ht="13.5">
      <c r="B215" s="245"/>
      <c r="C215" s="246"/>
      <c r="D215" s="212" t="s">
        <v>159</v>
      </c>
      <c r="E215" s="247" t="s">
        <v>34</v>
      </c>
      <c r="F215" s="248" t="s">
        <v>381</v>
      </c>
      <c r="G215" s="246"/>
      <c r="H215" s="249" t="s">
        <v>34</v>
      </c>
      <c r="I215" s="250"/>
      <c r="J215" s="246"/>
      <c r="K215" s="246"/>
      <c r="L215" s="251"/>
      <c r="M215" s="252"/>
      <c r="N215" s="253"/>
      <c r="O215" s="253"/>
      <c r="P215" s="253"/>
      <c r="Q215" s="253"/>
      <c r="R215" s="253"/>
      <c r="S215" s="253"/>
      <c r="T215" s="254"/>
      <c r="AT215" s="255" t="s">
        <v>159</v>
      </c>
      <c r="AU215" s="255" t="s">
        <v>155</v>
      </c>
      <c r="AV215" s="13" t="s">
        <v>86</v>
      </c>
      <c r="AW215" s="13" t="s">
        <v>41</v>
      </c>
      <c r="AX215" s="13" t="s">
        <v>78</v>
      </c>
      <c r="AY215" s="255" t="s">
        <v>126</v>
      </c>
    </row>
    <row r="216" spans="2:51" s="11" customFormat="1" ht="13.5">
      <c r="B216" s="215"/>
      <c r="C216" s="216"/>
      <c r="D216" s="212" t="s">
        <v>159</v>
      </c>
      <c r="E216" s="233" t="s">
        <v>34</v>
      </c>
      <c r="F216" s="228" t="s">
        <v>246</v>
      </c>
      <c r="G216" s="216"/>
      <c r="H216" s="229">
        <v>9</v>
      </c>
      <c r="I216" s="221"/>
      <c r="J216" s="216"/>
      <c r="K216" s="216"/>
      <c r="L216" s="222"/>
      <c r="M216" s="223"/>
      <c r="N216" s="224"/>
      <c r="O216" s="224"/>
      <c r="P216" s="224"/>
      <c r="Q216" s="224"/>
      <c r="R216" s="224"/>
      <c r="S216" s="224"/>
      <c r="T216" s="225"/>
      <c r="AT216" s="226" t="s">
        <v>159</v>
      </c>
      <c r="AU216" s="226" t="s">
        <v>155</v>
      </c>
      <c r="AV216" s="11" t="s">
        <v>88</v>
      </c>
      <c r="AW216" s="11" t="s">
        <v>41</v>
      </c>
      <c r="AX216" s="11" t="s">
        <v>78</v>
      </c>
      <c r="AY216" s="226" t="s">
        <v>126</v>
      </c>
    </row>
    <row r="217" spans="2:51" s="13" customFormat="1" ht="13.5">
      <c r="B217" s="245"/>
      <c r="C217" s="246"/>
      <c r="D217" s="212" t="s">
        <v>159</v>
      </c>
      <c r="E217" s="247" t="s">
        <v>34</v>
      </c>
      <c r="F217" s="248" t="s">
        <v>255</v>
      </c>
      <c r="G217" s="246"/>
      <c r="H217" s="249" t="s">
        <v>34</v>
      </c>
      <c r="I217" s="250"/>
      <c r="J217" s="246"/>
      <c r="K217" s="246"/>
      <c r="L217" s="251"/>
      <c r="M217" s="252"/>
      <c r="N217" s="253"/>
      <c r="O217" s="253"/>
      <c r="P217" s="253"/>
      <c r="Q217" s="253"/>
      <c r="R217" s="253"/>
      <c r="S217" s="253"/>
      <c r="T217" s="254"/>
      <c r="AT217" s="255" t="s">
        <v>159</v>
      </c>
      <c r="AU217" s="255" t="s">
        <v>155</v>
      </c>
      <c r="AV217" s="13" t="s">
        <v>86</v>
      </c>
      <c r="AW217" s="13" t="s">
        <v>41</v>
      </c>
      <c r="AX217" s="13" t="s">
        <v>78</v>
      </c>
      <c r="AY217" s="255" t="s">
        <v>126</v>
      </c>
    </row>
    <row r="218" spans="2:51" s="11" customFormat="1" ht="13.5">
      <c r="B218" s="215"/>
      <c r="C218" s="216"/>
      <c r="D218" s="212" t="s">
        <v>159</v>
      </c>
      <c r="E218" s="233" t="s">
        <v>34</v>
      </c>
      <c r="F218" s="228" t="s">
        <v>256</v>
      </c>
      <c r="G218" s="216"/>
      <c r="H218" s="229">
        <v>2.25</v>
      </c>
      <c r="I218" s="221"/>
      <c r="J218" s="216"/>
      <c r="K218" s="216"/>
      <c r="L218" s="222"/>
      <c r="M218" s="223"/>
      <c r="N218" s="224"/>
      <c r="O218" s="224"/>
      <c r="P218" s="224"/>
      <c r="Q218" s="224"/>
      <c r="R218" s="224"/>
      <c r="S218" s="224"/>
      <c r="T218" s="225"/>
      <c r="AT218" s="226" t="s">
        <v>159</v>
      </c>
      <c r="AU218" s="226" t="s">
        <v>155</v>
      </c>
      <c r="AV218" s="11" t="s">
        <v>88</v>
      </c>
      <c r="AW218" s="11" t="s">
        <v>41</v>
      </c>
      <c r="AX218" s="11" t="s">
        <v>78</v>
      </c>
      <c r="AY218" s="226" t="s">
        <v>126</v>
      </c>
    </row>
    <row r="219" spans="2:51" s="12" customFormat="1" ht="13.5">
      <c r="B219" s="234"/>
      <c r="C219" s="235"/>
      <c r="D219" s="217" t="s">
        <v>159</v>
      </c>
      <c r="E219" s="267" t="s">
        <v>34</v>
      </c>
      <c r="F219" s="268" t="s">
        <v>223</v>
      </c>
      <c r="G219" s="235"/>
      <c r="H219" s="269">
        <v>11.25</v>
      </c>
      <c r="I219" s="239"/>
      <c r="J219" s="235"/>
      <c r="K219" s="235"/>
      <c r="L219" s="240"/>
      <c r="M219" s="241"/>
      <c r="N219" s="242"/>
      <c r="O219" s="242"/>
      <c r="P219" s="242"/>
      <c r="Q219" s="242"/>
      <c r="R219" s="242"/>
      <c r="S219" s="242"/>
      <c r="T219" s="243"/>
      <c r="AT219" s="244" t="s">
        <v>159</v>
      </c>
      <c r="AU219" s="244" t="s">
        <v>155</v>
      </c>
      <c r="AV219" s="12" t="s">
        <v>154</v>
      </c>
      <c r="AW219" s="12" t="s">
        <v>41</v>
      </c>
      <c r="AX219" s="12" t="s">
        <v>86</v>
      </c>
      <c r="AY219" s="244" t="s">
        <v>126</v>
      </c>
    </row>
    <row r="220" spans="2:65" s="1" customFormat="1" ht="44.25" customHeight="1">
      <c r="B220" s="42"/>
      <c r="C220" s="194" t="s">
        <v>382</v>
      </c>
      <c r="D220" s="194" t="s">
        <v>129</v>
      </c>
      <c r="E220" s="195" t="s">
        <v>383</v>
      </c>
      <c r="F220" s="196" t="s">
        <v>384</v>
      </c>
      <c r="G220" s="197" t="s">
        <v>297</v>
      </c>
      <c r="H220" s="198">
        <v>17.5</v>
      </c>
      <c r="I220" s="199"/>
      <c r="J220" s="200">
        <f>ROUND(I220*H220,2)</f>
        <v>0</v>
      </c>
      <c r="K220" s="196" t="s">
        <v>133</v>
      </c>
      <c r="L220" s="62"/>
      <c r="M220" s="201" t="s">
        <v>34</v>
      </c>
      <c r="N220" s="202" t="s">
        <v>49</v>
      </c>
      <c r="O220" s="43"/>
      <c r="P220" s="203">
        <f>O220*H220</f>
        <v>0</v>
      </c>
      <c r="Q220" s="203">
        <v>0.00031</v>
      </c>
      <c r="R220" s="203">
        <f>Q220*H220</f>
        <v>0.005425</v>
      </c>
      <c r="S220" s="203">
        <v>0</v>
      </c>
      <c r="T220" s="204">
        <f>S220*H220</f>
        <v>0</v>
      </c>
      <c r="AR220" s="24" t="s">
        <v>154</v>
      </c>
      <c r="AT220" s="24" t="s">
        <v>129</v>
      </c>
      <c r="AU220" s="24" t="s">
        <v>155</v>
      </c>
      <c r="AY220" s="24" t="s">
        <v>126</v>
      </c>
      <c r="BE220" s="205">
        <f>IF(N220="základní",J220,0)</f>
        <v>0</v>
      </c>
      <c r="BF220" s="205">
        <f>IF(N220="snížená",J220,0)</f>
        <v>0</v>
      </c>
      <c r="BG220" s="205">
        <f>IF(N220="zákl. přenesená",J220,0)</f>
        <v>0</v>
      </c>
      <c r="BH220" s="205">
        <f>IF(N220="sníž. přenesená",J220,0)</f>
        <v>0</v>
      </c>
      <c r="BI220" s="205">
        <f>IF(N220="nulová",J220,0)</f>
        <v>0</v>
      </c>
      <c r="BJ220" s="24" t="s">
        <v>86</v>
      </c>
      <c r="BK220" s="205">
        <f>ROUND(I220*H220,2)</f>
        <v>0</v>
      </c>
      <c r="BL220" s="24" t="s">
        <v>154</v>
      </c>
      <c r="BM220" s="24" t="s">
        <v>385</v>
      </c>
    </row>
    <row r="221" spans="2:47" s="1" customFormat="1" ht="189">
      <c r="B221" s="42"/>
      <c r="C221" s="64"/>
      <c r="D221" s="212" t="s">
        <v>157</v>
      </c>
      <c r="E221" s="64"/>
      <c r="F221" s="213" t="s">
        <v>386</v>
      </c>
      <c r="G221" s="64"/>
      <c r="H221" s="64"/>
      <c r="I221" s="164"/>
      <c r="J221" s="64"/>
      <c r="K221" s="64"/>
      <c r="L221" s="62"/>
      <c r="M221" s="214"/>
      <c r="N221" s="43"/>
      <c r="O221" s="43"/>
      <c r="P221" s="43"/>
      <c r="Q221" s="43"/>
      <c r="R221" s="43"/>
      <c r="S221" s="43"/>
      <c r="T221" s="79"/>
      <c r="AT221" s="24" t="s">
        <v>157</v>
      </c>
      <c r="AU221" s="24" t="s">
        <v>155</v>
      </c>
    </row>
    <row r="222" spans="2:51" s="13" customFormat="1" ht="13.5">
      <c r="B222" s="245"/>
      <c r="C222" s="246"/>
      <c r="D222" s="212" t="s">
        <v>159</v>
      </c>
      <c r="E222" s="247" t="s">
        <v>34</v>
      </c>
      <c r="F222" s="248" t="s">
        <v>381</v>
      </c>
      <c r="G222" s="246"/>
      <c r="H222" s="249" t="s">
        <v>34</v>
      </c>
      <c r="I222" s="250"/>
      <c r="J222" s="246"/>
      <c r="K222" s="246"/>
      <c r="L222" s="251"/>
      <c r="M222" s="252"/>
      <c r="N222" s="253"/>
      <c r="O222" s="253"/>
      <c r="P222" s="253"/>
      <c r="Q222" s="253"/>
      <c r="R222" s="253"/>
      <c r="S222" s="253"/>
      <c r="T222" s="254"/>
      <c r="AT222" s="255" t="s">
        <v>159</v>
      </c>
      <c r="AU222" s="255" t="s">
        <v>155</v>
      </c>
      <c r="AV222" s="13" t="s">
        <v>86</v>
      </c>
      <c r="AW222" s="13" t="s">
        <v>41</v>
      </c>
      <c r="AX222" s="13" t="s">
        <v>78</v>
      </c>
      <c r="AY222" s="255" t="s">
        <v>126</v>
      </c>
    </row>
    <row r="223" spans="2:51" s="11" customFormat="1" ht="13.5">
      <c r="B223" s="215"/>
      <c r="C223" s="216"/>
      <c r="D223" s="217" t="s">
        <v>159</v>
      </c>
      <c r="E223" s="218" t="s">
        <v>34</v>
      </c>
      <c r="F223" s="219" t="s">
        <v>387</v>
      </c>
      <c r="G223" s="216"/>
      <c r="H223" s="220">
        <v>17.5</v>
      </c>
      <c r="I223" s="221"/>
      <c r="J223" s="216"/>
      <c r="K223" s="216"/>
      <c r="L223" s="222"/>
      <c r="M223" s="223"/>
      <c r="N223" s="224"/>
      <c r="O223" s="224"/>
      <c r="P223" s="224"/>
      <c r="Q223" s="224"/>
      <c r="R223" s="224"/>
      <c r="S223" s="224"/>
      <c r="T223" s="225"/>
      <c r="AT223" s="226" t="s">
        <v>159</v>
      </c>
      <c r="AU223" s="226" t="s">
        <v>155</v>
      </c>
      <c r="AV223" s="11" t="s">
        <v>88</v>
      </c>
      <c r="AW223" s="11" t="s">
        <v>41</v>
      </c>
      <c r="AX223" s="11" t="s">
        <v>86</v>
      </c>
      <c r="AY223" s="226" t="s">
        <v>126</v>
      </c>
    </row>
    <row r="224" spans="2:65" s="1" customFormat="1" ht="31.5" customHeight="1">
      <c r="B224" s="42"/>
      <c r="C224" s="270" t="s">
        <v>388</v>
      </c>
      <c r="D224" s="270" t="s">
        <v>278</v>
      </c>
      <c r="E224" s="271" t="s">
        <v>389</v>
      </c>
      <c r="F224" s="272" t="s">
        <v>390</v>
      </c>
      <c r="G224" s="273" t="s">
        <v>297</v>
      </c>
      <c r="H224" s="274">
        <v>19.25</v>
      </c>
      <c r="I224" s="275"/>
      <c r="J224" s="276">
        <f>ROUND(I224*H224,2)</f>
        <v>0</v>
      </c>
      <c r="K224" s="272" t="s">
        <v>34</v>
      </c>
      <c r="L224" s="277"/>
      <c r="M224" s="278" t="s">
        <v>34</v>
      </c>
      <c r="N224" s="279" t="s">
        <v>49</v>
      </c>
      <c r="O224" s="43"/>
      <c r="P224" s="203">
        <f>O224*H224</f>
        <v>0</v>
      </c>
      <c r="Q224" s="203">
        <v>0</v>
      </c>
      <c r="R224" s="203">
        <f>Q224*H224</f>
        <v>0</v>
      </c>
      <c r="S224" s="203">
        <v>0</v>
      </c>
      <c r="T224" s="204">
        <f>S224*H224</f>
        <v>0</v>
      </c>
      <c r="AR224" s="24" t="s">
        <v>190</v>
      </c>
      <c r="AT224" s="24" t="s">
        <v>278</v>
      </c>
      <c r="AU224" s="24" t="s">
        <v>155</v>
      </c>
      <c r="AY224" s="24" t="s">
        <v>126</v>
      </c>
      <c r="BE224" s="205">
        <f>IF(N224="základní",J224,0)</f>
        <v>0</v>
      </c>
      <c r="BF224" s="205">
        <f>IF(N224="snížená",J224,0)</f>
        <v>0</v>
      </c>
      <c r="BG224" s="205">
        <f>IF(N224="zákl. přenesená",J224,0)</f>
        <v>0</v>
      </c>
      <c r="BH224" s="205">
        <f>IF(N224="sníž. přenesená",J224,0)</f>
        <v>0</v>
      </c>
      <c r="BI224" s="205">
        <f>IF(N224="nulová",J224,0)</f>
        <v>0</v>
      </c>
      <c r="BJ224" s="24" t="s">
        <v>86</v>
      </c>
      <c r="BK224" s="205">
        <f>ROUND(I224*H224,2)</f>
        <v>0</v>
      </c>
      <c r="BL224" s="24" t="s">
        <v>154</v>
      </c>
      <c r="BM224" s="24" t="s">
        <v>391</v>
      </c>
    </row>
    <row r="225" spans="2:51" s="11" customFormat="1" ht="13.5">
      <c r="B225" s="215"/>
      <c r="C225" s="216"/>
      <c r="D225" s="217" t="s">
        <v>159</v>
      </c>
      <c r="E225" s="216"/>
      <c r="F225" s="219" t="s">
        <v>392</v>
      </c>
      <c r="G225" s="216"/>
      <c r="H225" s="220">
        <v>19.25</v>
      </c>
      <c r="I225" s="221"/>
      <c r="J225" s="216"/>
      <c r="K225" s="216"/>
      <c r="L225" s="222"/>
      <c r="M225" s="223"/>
      <c r="N225" s="224"/>
      <c r="O225" s="224"/>
      <c r="P225" s="224"/>
      <c r="Q225" s="224"/>
      <c r="R225" s="224"/>
      <c r="S225" s="224"/>
      <c r="T225" s="225"/>
      <c r="AT225" s="226" t="s">
        <v>159</v>
      </c>
      <c r="AU225" s="226" t="s">
        <v>155</v>
      </c>
      <c r="AV225" s="11" t="s">
        <v>88</v>
      </c>
      <c r="AW225" s="11" t="s">
        <v>6</v>
      </c>
      <c r="AX225" s="11" t="s">
        <v>86</v>
      </c>
      <c r="AY225" s="226" t="s">
        <v>126</v>
      </c>
    </row>
    <row r="226" spans="2:65" s="1" customFormat="1" ht="22.5" customHeight="1">
      <c r="B226" s="42"/>
      <c r="C226" s="194" t="s">
        <v>393</v>
      </c>
      <c r="D226" s="194" t="s">
        <v>129</v>
      </c>
      <c r="E226" s="195" t="s">
        <v>394</v>
      </c>
      <c r="F226" s="196" t="s">
        <v>395</v>
      </c>
      <c r="G226" s="197" t="s">
        <v>264</v>
      </c>
      <c r="H226" s="198">
        <v>5</v>
      </c>
      <c r="I226" s="199"/>
      <c r="J226" s="200">
        <f>ROUND(I226*H226,2)</f>
        <v>0</v>
      </c>
      <c r="K226" s="196" t="s">
        <v>34</v>
      </c>
      <c r="L226" s="62"/>
      <c r="M226" s="201" t="s">
        <v>34</v>
      </c>
      <c r="N226" s="202" t="s">
        <v>49</v>
      </c>
      <c r="O226" s="43"/>
      <c r="P226" s="203">
        <f>O226*H226</f>
        <v>0</v>
      </c>
      <c r="Q226" s="203">
        <v>0</v>
      </c>
      <c r="R226" s="203">
        <f>Q226*H226</f>
        <v>0</v>
      </c>
      <c r="S226" s="203">
        <v>0</v>
      </c>
      <c r="T226" s="204">
        <f>S226*H226</f>
        <v>0</v>
      </c>
      <c r="AR226" s="24" t="s">
        <v>154</v>
      </c>
      <c r="AT226" s="24" t="s">
        <v>129</v>
      </c>
      <c r="AU226" s="24" t="s">
        <v>155</v>
      </c>
      <c r="AY226" s="24" t="s">
        <v>126</v>
      </c>
      <c r="BE226" s="205">
        <f>IF(N226="základní",J226,0)</f>
        <v>0</v>
      </c>
      <c r="BF226" s="205">
        <f>IF(N226="snížená",J226,0)</f>
        <v>0</v>
      </c>
      <c r="BG226" s="205">
        <f>IF(N226="zákl. přenesená",J226,0)</f>
        <v>0</v>
      </c>
      <c r="BH226" s="205">
        <f>IF(N226="sníž. přenesená",J226,0)</f>
        <v>0</v>
      </c>
      <c r="BI226" s="205">
        <f>IF(N226="nulová",J226,0)</f>
        <v>0</v>
      </c>
      <c r="BJ226" s="24" t="s">
        <v>86</v>
      </c>
      <c r="BK226" s="205">
        <f>ROUND(I226*H226,2)</f>
        <v>0</v>
      </c>
      <c r="BL226" s="24" t="s">
        <v>154</v>
      </c>
      <c r="BM226" s="24" t="s">
        <v>396</v>
      </c>
    </row>
    <row r="227" spans="2:65" s="1" customFormat="1" ht="22.5" customHeight="1">
      <c r="B227" s="42"/>
      <c r="C227" s="194" t="s">
        <v>397</v>
      </c>
      <c r="D227" s="194" t="s">
        <v>129</v>
      </c>
      <c r="E227" s="195" t="s">
        <v>398</v>
      </c>
      <c r="F227" s="196" t="s">
        <v>399</v>
      </c>
      <c r="G227" s="197" t="s">
        <v>264</v>
      </c>
      <c r="H227" s="198">
        <v>35</v>
      </c>
      <c r="I227" s="199"/>
      <c r="J227" s="200">
        <f>ROUND(I227*H227,2)</f>
        <v>0</v>
      </c>
      <c r="K227" s="196" t="s">
        <v>133</v>
      </c>
      <c r="L227" s="62"/>
      <c r="M227" s="201" t="s">
        <v>34</v>
      </c>
      <c r="N227" s="202" t="s">
        <v>49</v>
      </c>
      <c r="O227" s="43"/>
      <c r="P227" s="203">
        <f>O227*H227</f>
        <v>0</v>
      </c>
      <c r="Q227" s="203">
        <v>0.00116</v>
      </c>
      <c r="R227" s="203">
        <f>Q227*H227</f>
        <v>0.0406</v>
      </c>
      <c r="S227" s="203">
        <v>0</v>
      </c>
      <c r="T227" s="204">
        <f>S227*H227</f>
        <v>0</v>
      </c>
      <c r="AR227" s="24" t="s">
        <v>154</v>
      </c>
      <c r="AT227" s="24" t="s">
        <v>129</v>
      </c>
      <c r="AU227" s="24" t="s">
        <v>155</v>
      </c>
      <c r="AY227" s="24" t="s">
        <v>126</v>
      </c>
      <c r="BE227" s="205">
        <f>IF(N227="základní",J227,0)</f>
        <v>0</v>
      </c>
      <c r="BF227" s="205">
        <f>IF(N227="snížená",J227,0)</f>
        <v>0</v>
      </c>
      <c r="BG227" s="205">
        <f>IF(N227="zákl. přenesená",J227,0)</f>
        <v>0</v>
      </c>
      <c r="BH227" s="205">
        <f>IF(N227="sníž. přenesená",J227,0)</f>
        <v>0</v>
      </c>
      <c r="BI227" s="205">
        <f>IF(N227="nulová",J227,0)</f>
        <v>0</v>
      </c>
      <c r="BJ227" s="24" t="s">
        <v>86</v>
      </c>
      <c r="BK227" s="205">
        <f>ROUND(I227*H227,2)</f>
        <v>0</v>
      </c>
      <c r="BL227" s="24" t="s">
        <v>154</v>
      </c>
      <c r="BM227" s="24" t="s">
        <v>400</v>
      </c>
    </row>
    <row r="228" spans="2:47" s="1" customFormat="1" ht="54">
      <c r="B228" s="42"/>
      <c r="C228" s="64"/>
      <c r="D228" s="212" t="s">
        <v>157</v>
      </c>
      <c r="E228" s="64"/>
      <c r="F228" s="213" t="s">
        <v>401</v>
      </c>
      <c r="G228" s="64"/>
      <c r="H228" s="64"/>
      <c r="I228" s="164"/>
      <c r="J228" s="64"/>
      <c r="K228" s="64"/>
      <c r="L228" s="62"/>
      <c r="M228" s="214"/>
      <c r="N228" s="43"/>
      <c r="O228" s="43"/>
      <c r="P228" s="43"/>
      <c r="Q228" s="43"/>
      <c r="R228" s="43"/>
      <c r="S228" s="43"/>
      <c r="T228" s="79"/>
      <c r="AT228" s="24" t="s">
        <v>157</v>
      </c>
      <c r="AU228" s="24" t="s">
        <v>155</v>
      </c>
    </row>
    <row r="229" spans="2:63" s="10" customFormat="1" ht="22.35" customHeight="1">
      <c r="B229" s="177"/>
      <c r="C229" s="178"/>
      <c r="D229" s="191" t="s">
        <v>77</v>
      </c>
      <c r="E229" s="192" t="s">
        <v>345</v>
      </c>
      <c r="F229" s="192" t="s">
        <v>402</v>
      </c>
      <c r="G229" s="178"/>
      <c r="H229" s="178"/>
      <c r="I229" s="181"/>
      <c r="J229" s="193">
        <f>BK229</f>
        <v>0</v>
      </c>
      <c r="K229" s="178"/>
      <c r="L229" s="183"/>
      <c r="M229" s="184"/>
      <c r="N229" s="185"/>
      <c r="O229" s="185"/>
      <c r="P229" s="186">
        <f>SUM(P230:P242)</f>
        <v>0</v>
      </c>
      <c r="Q229" s="185"/>
      <c r="R229" s="186">
        <f>SUM(R230:R242)</f>
        <v>0.06858075000000001</v>
      </c>
      <c r="S229" s="185"/>
      <c r="T229" s="187">
        <f>SUM(T230:T242)</f>
        <v>0</v>
      </c>
      <c r="AR229" s="188" t="s">
        <v>86</v>
      </c>
      <c r="AT229" s="189" t="s">
        <v>77</v>
      </c>
      <c r="AU229" s="189" t="s">
        <v>88</v>
      </c>
      <c r="AY229" s="188" t="s">
        <v>126</v>
      </c>
      <c r="BK229" s="190">
        <f>SUM(BK230:BK242)</f>
        <v>0</v>
      </c>
    </row>
    <row r="230" spans="2:65" s="1" customFormat="1" ht="31.5" customHeight="1">
      <c r="B230" s="42"/>
      <c r="C230" s="194" t="s">
        <v>403</v>
      </c>
      <c r="D230" s="194" t="s">
        <v>129</v>
      </c>
      <c r="E230" s="195" t="s">
        <v>404</v>
      </c>
      <c r="F230" s="196" t="s">
        <v>405</v>
      </c>
      <c r="G230" s="197" t="s">
        <v>264</v>
      </c>
      <c r="H230" s="198">
        <v>878.025</v>
      </c>
      <c r="I230" s="199"/>
      <c r="J230" s="200">
        <f>ROUND(I230*H230,2)</f>
        <v>0</v>
      </c>
      <c r="K230" s="196" t="s">
        <v>133</v>
      </c>
      <c r="L230" s="62"/>
      <c r="M230" s="201" t="s">
        <v>34</v>
      </c>
      <c r="N230" s="202" t="s">
        <v>49</v>
      </c>
      <c r="O230" s="43"/>
      <c r="P230" s="203">
        <f>O230*H230</f>
        <v>0</v>
      </c>
      <c r="Q230" s="203">
        <v>3E-05</v>
      </c>
      <c r="R230" s="203">
        <f>Q230*H230</f>
        <v>0.02634075</v>
      </c>
      <c r="S230" s="203">
        <v>0</v>
      </c>
      <c r="T230" s="204">
        <f>S230*H230</f>
        <v>0</v>
      </c>
      <c r="AR230" s="24" t="s">
        <v>154</v>
      </c>
      <c r="AT230" s="24" t="s">
        <v>129</v>
      </c>
      <c r="AU230" s="24" t="s">
        <v>155</v>
      </c>
      <c r="AY230" s="24" t="s">
        <v>126</v>
      </c>
      <c r="BE230" s="205">
        <f>IF(N230="základní",J230,0)</f>
        <v>0</v>
      </c>
      <c r="BF230" s="205">
        <f>IF(N230="snížená",J230,0)</f>
        <v>0</v>
      </c>
      <c r="BG230" s="205">
        <f>IF(N230="zákl. přenesená",J230,0)</f>
        <v>0</v>
      </c>
      <c r="BH230" s="205">
        <f>IF(N230="sníž. přenesená",J230,0)</f>
        <v>0</v>
      </c>
      <c r="BI230" s="205">
        <f>IF(N230="nulová",J230,0)</f>
        <v>0</v>
      </c>
      <c r="BJ230" s="24" t="s">
        <v>86</v>
      </c>
      <c r="BK230" s="205">
        <f>ROUND(I230*H230,2)</f>
        <v>0</v>
      </c>
      <c r="BL230" s="24" t="s">
        <v>154</v>
      </c>
      <c r="BM230" s="24" t="s">
        <v>406</v>
      </c>
    </row>
    <row r="231" spans="2:51" s="13" customFormat="1" ht="13.5">
      <c r="B231" s="245"/>
      <c r="C231" s="246"/>
      <c r="D231" s="212" t="s">
        <v>159</v>
      </c>
      <c r="E231" s="247" t="s">
        <v>34</v>
      </c>
      <c r="F231" s="248" t="s">
        <v>407</v>
      </c>
      <c r="G231" s="246"/>
      <c r="H231" s="249" t="s">
        <v>34</v>
      </c>
      <c r="I231" s="250"/>
      <c r="J231" s="246"/>
      <c r="K231" s="246"/>
      <c r="L231" s="251"/>
      <c r="M231" s="252"/>
      <c r="N231" s="253"/>
      <c r="O231" s="253"/>
      <c r="P231" s="253"/>
      <c r="Q231" s="253"/>
      <c r="R231" s="253"/>
      <c r="S231" s="253"/>
      <c r="T231" s="254"/>
      <c r="AT231" s="255" t="s">
        <v>159</v>
      </c>
      <c r="AU231" s="255" t="s">
        <v>155</v>
      </c>
      <c r="AV231" s="13" t="s">
        <v>86</v>
      </c>
      <c r="AW231" s="13" t="s">
        <v>41</v>
      </c>
      <c r="AX231" s="13" t="s">
        <v>78</v>
      </c>
      <c r="AY231" s="255" t="s">
        <v>126</v>
      </c>
    </row>
    <row r="232" spans="2:51" s="11" customFormat="1" ht="13.5">
      <c r="B232" s="215"/>
      <c r="C232" s="216"/>
      <c r="D232" s="212" t="s">
        <v>159</v>
      </c>
      <c r="E232" s="233" t="s">
        <v>34</v>
      </c>
      <c r="F232" s="228" t="s">
        <v>268</v>
      </c>
      <c r="G232" s="216"/>
      <c r="H232" s="229">
        <v>314.15</v>
      </c>
      <c r="I232" s="221"/>
      <c r="J232" s="216"/>
      <c r="K232" s="216"/>
      <c r="L232" s="222"/>
      <c r="M232" s="223"/>
      <c r="N232" s="224"/>
      <c r="O232" s="224"/>
      <c r="P232" s="224"/>
      <c r="Q232" s="224"/>
      <c r="R232" s="224"/>
      <c r="S232" s="224"/>
      <c r="T232" s="225"/>
      <c r="AT232" s="226" t="s">
        <v>159</v>
      </c>
      <c r="AU232" s="226" t="s">
        <v>155</v>
      </c>
      <c r="AV232" s="11" t="s">
        <v>88</v>
      </c>
      <c r="AW232" s="11" t="s">
        <v>41</v>
      </c>
      <c r="AX232" s="11" t="s">
        <v>78</v>
      </c>
      <c r="AY232" s="226" t="s">
        <v>126</v>
      </c>
    </row>
    <row r="233" spans="2:51" s="11" customFormat="1" ht="13.5">
      <c r="B233" s="215"/>
      <c r="C233" s="216"/>
      <c r="D233" s="212" t="s">
        <v>159</v>
      </c>
      <c r="E233" s="233" t="s">
        <v>34</v>
      </c>
      <c r="F233" s="228" t="s">
        <v>269</v>
      </c>
      <c r="G233" s="216"/>
      <c r="H233" s="229">
        <v>151.85</v>
      </c>
      <c r="I233" s="221"/>
      <c r="J233" s="216"/>
      <c r="K233" s="216"/>
      <c r="L233" s="222"/>
      <c r="M233" s="223"/>
      <c r="N233" s="224"/>
      <c r="O233" s="224"/>
      <c r="P233" s="224"/>
      <c r="Q233" s="224"/>
      <c r="R233" s="224"/>
      <c r="S233" s="224"/>
      <c r="T233" s="225"/>
      <c r="AT233" s="226" t="s">
        <v>159</v>
      </c>
      <c r="AU233" s="226" t="s">
        <v>155</v>
      </c>
      <c r="AV233" s="11" t="s">
        <v>88</v>
      </c>
      <c r="AW233" s="11" t="s">
        <v>41</v>
      </c>
      <c r="AX233" s="11" t="s">
        <v>78</v>
      </c>
      <c r="AY233" s="226" t="s">
        <v>126</v>
      </c>
    </row>
    <row r="234" spans="2:51" s="11" customFormat="1" ht="13.5">
      <c r="B234" s="215"/>
      <c r="C234" s="216"/>
      <c r="D234" s="212" t="s">
        <v>159</v>
      </c>
      <c r="E234" s="233" t="s">
        <v>34</v>
      </c>
      <c r="F234" s="228" t="s">
        <v>270</v>
      </c>
      <c r="G234" s="216"/>
      <c r="H234" s="229">
        <v>117.01</v>
      </c>
      <c r="I234" s="221"/>
      <c r="J234" s="216"/>
      <c r="K234" s="216"/>
      <c r="L234" s="222"/>
      <c r="M234" s="223"/>
      <c r="N234" s="224"/>
      <c r="O234" s="224"/>
      <c r="P234" s="224"/>
      <c r="Q234" s="224"/>
      <c r="R234" s="224"/>
      <c r="S234" s="224"/>
      <c r="T234" s="225"/>
      <c r="AT234" s="226" t="s">
        <v>159</v>
      </c>
      <c r="AU234" s="226" t="s">
        <v>155</v>
      </c>
      <c r="AV234" s="11" t="s">
        <v>88</v>
      </c>
      <c r="AW234" s="11" t="s">
        <v>41</v>
      </c>
      <c r="AX234" s="11" t="s">
        <v>78</v>
      </c>
      <c r="AY234" s="226" t="s">
        <v>126</v>
      </c>
    </row>
    <row r="235" spans="2:51" s="11" customFormat="1" ht="13.5">
      <c r="B235" s="215"/>
      <c r="C235" s="216"/>
      <c r="D235" s="212" t="s">
        <v>159</v>
      </c>
      <c r="E235" s="233" t="s">
        <v>34</v>
      </c>
      <c r="F235" s="228" t="s">
        <v>271</v>
      </c>
      <c r="G235" s="216"/>
      <c r="H235" s="229">
        <v>143.17</v>
      </c>
      <c r="I235" s="221"/>
      <c r="J235" s="216"/>
      <c r="K235" s="216"/>
      <c r="L235" s="222"/>
      <c r="M235" s="223"/>
      <c r="N235" s="224"/>
      <c r="O235" s="224"/>
      <c r="P235" s="224"/>
      <c r="Q235" s="224"/>
      <c r="R235" s="224"/>
      <c r="S235" s="224"/>
      <c r="T235" s="225"/>
      <c r="AT235" s="226" t="s">
        <v>159</v>
      </c>
      <c r="AU235" s="226" t="s">
        <v>155</v>
      </c>
      <c r="AV235" s="11" t="s">
        <v>88</v>
      </c>
      <c r="AW235" s="11" t="s">
        <v>41</v>
      </c>
      <c r="AX235" s="11" t="s">
        <v>78</v>
      </c>
      <c r="AY235" s="226" t="s">
        <v>126</v>
      </c>
    </row>
    <row r="236" spans="2:51" s="11" customFormat="1" ht="13.5">
      <c r="B236" s="215"/>
      <c r="C236" s="216"/>
      <c r="D236" s="212" t="s">
        <v>159</v>
      </c>
      <c r="E236" s="233" t="s">
        <v>34</v>
      </c>
      <c r="F236" s="228" t="s">
        <v>272</v>
      </c>
      <c r="G236" s="216"/>
      <c r="H236" s="229">
        <v>151.845</v>
      </c>
      <c r="I236" s="221"/>
      <c r="J236" s="216"/>
      <c r="K236" s="216"/>
      <c r="L236" s="222"/>
      <c r="M236" s="223"/>
      <c r="N236" s="224"/>
      <c r="O236" s="224"/>
      <c r="P236" s="224"/>
      <c r="Q236" s="224"/>
      <c r="R236" s="224"/>
      <c r="S236" s="224"/>
      <c r="T236" s="225"/>
      <c r="AT236" s="226" t="s">
        <v>159</v>
      </c>
      <c r="AU236" s="226" t="s">
        <v>155</v>
      </c>
      <c r="AV236" s="11" t="s">
        <v>88</v>
      </c>
      <c r="AW236" s="11" t="s">
        <v>41</v>
      </c>
      <c r="AX236" s="11" t="s">
        <v>78</v>
      </c>
      <c r="AY236" s="226" t="s">
        <v>126</v>
      </c>
    </row>
    <row r="237" spans="2:51" s="12" customFormat="1" ht="13.5">
      <c r="B237" s="234"/>
      <c r="C237" s="235"/>
      <c r="D237" s="217" t="s">
        <v>159</v>
      </c>
      <c r="E237" s="267" t="s">
        <v>34</v>
      </c>
      <c r="F237" s="268" t="s">
        <v>223</v>
      </c>
      <c r="G237" s="235"/>
      <c r="H237" s="269">
        <v>878.025</v>
      </c>
      <c r="I237" s="239"/>
      <c r="J237" s="235"/>
      <c r="K237" s="235"/>
      <c r="L237" s="240"/>
      <c r="M237" s="241"/>
      <c r="N237" s="242"/>
      <c r="O237" s="242"/>
      <c r="P237" s="242"/>
      <c r="Q237" s="242"/>
      <c r="R237" s="242"/>
      <c r="S237" s="242"/>
      <c r="T237" s="243"/>
      <c r="AT237" s="244" t="s">
        <v>159</v>
      </c>
      <c r="AU237" s="244" t="s">
        <v>155</v>
      </c>
      <c r="AV237" s="12" t="s">
        <v>154</v>
      </c>
      <c r="AW237" s="12" t="s">
        <v>41</v>
      </c>
      <c r="AX237" s="12" t="s">
        <v>86</v>
      </c>
      <c r="AY237" s="244" t="s">
        <v>126</v>
      </c>
    </row>
    <row r="238" spans="2:65" s="1" customFormat="1" ht="31.5" customHeight="1">
      <c r="B238" s="42"/>
      <c r="C238" s="194" t="s">
        <v>408</v>
      </c>
      <c r="D238" s="194" t="s">
        <v>129</v>
      </c>
      <c r="E238" s="195" t="s">
        <v>409</v>
      </c>
      <c r="F238" s="196" t="s">
        <v>410</v>
      </c>
      <c r="G238" s="197" t="s">
        <v>264</v>
      </c>
      <c r="H238" s="198">
        <v>264</v>
      </c>
      <c r="I238" s="199"/>
      <c r="J238" s="200">
        <f>ROUND(I238*H238,2)</f>
        <v>0</v>
      </c>
      <c r="K238" s="196" t="s">
        <v>133</v>
      </c>
      <c r="L238" s="62"/>
      <c r="M238" s="201" t="s">
        <v>34</v>
      </c>
      <c r="N238" s="202" t="s">
        <v>49</v>
      </c>
      <c r="O238" s="43"/>
      <c r="P238" s="203">
        <f>O238*H238</f>
        <v>0</v>
      </c>
      <c r="Q238" s="203">
        <v>0.00016</v>
      </c>
      <c r="R238" s="203">
        <f>Q238*H238</f>
        <v>0.04224000000000001</v>
      </c>
      <c r="S238" s="203">
        <v>0</v>
      </c>
      <c r="T238" s="204">
        <f>S238*H238</f>
        <v>0</v>
      </c>
      <c r="AR238" s="24" t="s">
        <v>154</v>
      </c>
      <c r="AT238" s="24" t="s">
        <v>129</v>
      </c>
      <c r="AU238" s="24" t="s">
        <v>155</v>
      </c>
      <c r="AY238" s="24" t="s">
        <v>126</v>
      </c>
      <c r="BE238" s="205">
        <f>IF(N238="základní",J238,0)</f>
        <v>0</v>
      </c>
      <c r="BF238" s="205">
        <f>IF(N238="snížená",J238,0)</f>
        <v>0</v>
      </c>
      <c r="BG238" s="205">
        <f>IF(N238="zákl. přenesená",J238,0)</f>
        <v>0</v>
      </c>
      <c r="BH238" s="205">
        <f>IF(N238="sníž. přenesená",J238,0)</f>
        <v>0</v>
      </c>
      <c r="BI238" s="205">
        <f>IF(N238="nulová",J238,0)</f>
        <v>0</v>
      </c>
      <c r="BJ238" s="24" t="s">
        <v>86</v>
      </c>
      <c r="BK238" s="205">
        <f>ROUND(I238*H238,2)</f>
        <v>0</v>
      </c>
      <c r="BL238" s="24" t="s">
        <v>154</v>
      </c>
      <c r="BM238" s="24" t="s">
        <v>411</v>
      </c>
    </row>
    <row r="239" spans="2:51" s="13" customFormat="1" ht="13.5">
      <c r="B239" s="245"/>
      <c r="C239" s="246"/>
      <c r="D239" s="212" t="s">
        <v>159</v>
      </c>
      <c r="E239" s="247" t="s">
        <v>34</v>
      </c>
      <c r="F239" s="248" t="s">
        <v>412</v>
      </c>
      <c r="G239" s="246"/>
      <c r="H239" s="249" t="s">
        <v>34</v>
      </c>
      <c r="I239" s="250"/>
      <c r="J239" s="246"/>
      <c r="K239" s="246"/>
      <c r="L239" s="251"/>
      <c r="M239" s="252"/>
      <c r="N239" s="253"/>
      <c r="O239" s="253"/>
      <c r="P239" s="253"/>
      <c r="Q239" s="253"/>
      <c r="R239" s="253"/>
      <c r="S239" s="253"/>
      <c r="T239" s="254"/>
      <c r="AT239" s="255" t="s">
        <v>159</v>
      </c>
      <c r="AU239" s="255" t="s">
        <v>155</v>
      </c>
      <c r="AV239" s="13" t="s">
        <v>86</v>
      </c>
      <c r="AW239" s="13" t="s">
        <v>41</v>
      </c>
      <c r="AX239" s="13" t="s">
        <v>78</v>
      </c>
      <c r="AY239" s="255" t="s">
        <v>126</v>
      </c>
    </row>
    <row r="240" spans="2:51" s="11" customFormat="1" ht="13.5">
      <c r="B240" s="215"/>
      <c r="C240" s="216"/>
      <c r="D240" s="212" t="s">
        <v>159</v>
      </c>
      <c r="E240" s="233" t="s">
        <v>34</v>
      </c>
      <c r="F240" s="228" t="s">
        <v>413</v>
      </c>
      <c r="G240" s="216"/>
      <c r="H240" s="229">
        <v>108</v>
      </c>
      <c r="I240" s="221"/>
      <c r="J240" s="216"/>
      <c r="K240" s="216"/>
      <c r="L240" s="222"/>
      <c r="M240" s="223"/>
      <c r="N240" s="224"/>
      <c r="O240" s="224"/>
      <c r="P240" s="224"/>
      <c r="Q240" s="224"/>
      <c r="R240" s="224"/>
      <c r="S240" s="224"/>
      <c r="T240" s="225"/>
      <c r="AT240" s="226" t="s">
        <v>159</v>
      </c>
      <c r="AU240" s="226" t="s">
        <v>155</v>
      </c>
      <c r="AV240" s="11" t="s">
        <v>88</v>
      </c>
      <c r="AW240" s="11" t="s">
        <v>41</v>
      </c>
      <c r="AX240" s="11" t="s">
        <v>78</v>
      </c>
      <c r="AY240" s="226" t="s">
        <v>126</v>
      </c>
    </row>
    <row r="241" spans="2:51" s="11" customFormat="1" ht="13.5">
      <c r="B241" s="215"/>
      <c r="C241" s="216"/>
      <c r="D241" s="212" t="s">
        <v>159</v>
      </c>
      <c r="E241" s="233" t="s">
        <v>34</v>
      </c>
      <c r="F241" s="228" t="s">
        <v>414</v>
      </c>
      <c r="G241" s="216"/>
      <c r="H241" s="229">
        <v>156</v>
      </c>
      <c r="I241" s="221"/>
      <c r="J241" s="216"/>
      <c r="K241" s="216"/>
      <c r="L241" s="222"/>
      <c r="M241" s="223"/>
      <c r="N241" s="224"/>
      <c r="O241" s="224"/>
      <c r="P241" s="224"/>
      <c r="Q241" s="224"/>
      <c r="R241" s="224"/>
      <c r="S241" s="224"/>
      <c r="T241" s="225"/>
      <c r="AT241" s="226" t="s">
        <v>159</v>
      </c>
      <c r="AU241" s="226" t="s">
        <v>155</v>
      </c>
      <c r="AV241" s="11" t="s">
        <v>88</v>
      </c>
      <c r="AW241" s="11" t="s">
        <v>41</v>
      </c>
      <c r="AX241" s="11" t="s">
        <v>78</v>
      </c>
      <c r="AY241" s="226" t="s">
        <v>126</v>
      </c>
    </row>
    <row r="242" spans="2:51" s="12" customFormat="1" ht="13.5">
      <c r="B242" s="234"/>
      <c r="C242" s="235"/>
      <c r="D242" s="212" t="s">
        <v>159</v>
      </c>
      <c r="E242" s="236" t="s">
        <v>34</v>
      </c>
      <c r="F242" s="237" t="s">
        <v>223</v>
      </c>
      <c r="G242" s="235"/>
      <c r="H242" s="238">
        <v>264</v>
      </c>
      <c r="I242" s="239"/>
      <c r="J242" s="235"/>
      <c r="K242" s="235"/>
      <c r="L242" s="240"/>
      <c r="M242" s="241"/>
      <c r="N242" s="242"/>
      <c r="O242" s="242"/>
      <c r="P242" s="242"/>
      <c r="Q242" s="242"/>
      <c r="R242" s="242"/>
      <c r="S242" s="242"/>
      <c r="T242" s="243"/>
      <c r="AT242" s="244" t="s">
        <v>159</v>
      </c>
      <c r="AU242" s="244" t="s">
        <v>155</v>
      </c>
      <c r="AV242" s="12" t="s">
        <v>154</v>
      </c>
      <c r="AW242" s="12" t="s">
        <v>41</v>
      </c>
      <c r="AX242" s="12" t="s">
        <v>86</v>
      </c>
      <c r="AY242" s="244" t="s">
        <v>126</v>
      </c>
    </row>
    <row r="243" spans="2:63" s="10" customFormat="1" ht="29.85" customHeight="1">
      <c r="B243" s="177"/>
      <c r="C243" s="178"/>
      <c r="D243" s="191" t="s">
        <v>77</v>
      </c>
      <c r="E243" s="192" t="s">
        <v>415</v>
      </c>
      <c r="F243" s="192" t="s">
        <v>416</v>
      </c>
      <c r="G243" s="178"/>
      <c r="H243" s="178"/>
      <c r="I243" s="181"/>
      <c r="J243" s="193">
        <f>BK243</f>
        <v>0</v>
      </c>
      <c r="K243" s="178"/>
      <c r="L243" s="183"/>
      <c r="M243" s="184"/>
      <c r="N243" s="185"/>
      <c r="O243" s="185"/>
      <c r="P243" s="186">
        <f>SUM(P244:P245)</f>
        <v>0</v>
      </c>
      <c r="Q243" s="185"/>
      <c r="R243" s="186">
        <f>SUM(R244:R245)</f>
        <v>0</v>
      </c>
      <c r="S243" s="185"/>
      <c r="T243" s="187">
        <f>SUM(T244:T245)</f>
        <v>0</v>
      </c>
      <c r="AR243" s="188" t="s">
        <v>86</v>
      </c>
      <c r="AT243" s="189" t="s">
        <v>77</v>
      </c>
      <c r="AU243" s="189" t="s">
        <v>86</v>
      </c>
      <c r="AY243" s="188" t="s">
        <v>126</v>
      </c>
      <c r="BK243" s="190">
        <f>SUM(BK244:BK245)</f>
        <v>0</v>
      </c>
    </row>
    <row r="244" spans="2:65" s="1" customFormat="1" ht="31.5" customHeight="1">
      <c r="B244" s="42"/>
      <c r="C244" s="194" t="s">
        <v>417</v>
      </c>
      <c r="D244" s="194" t="s">
        <v>129</v>
      </c>
      <c r="E244" s="195" t="s">
        <v>418</v>
      </c>
      <c r="F244" s="196" t="s">
        <v>419</v>
      </c>
      <c r="G244" s="197" t="s">
        <v>172</v>
      </c>
      <c r="H244" s="198">
        <v>126.026</v>
      </c>
      <c r="I244" s="199"/>
      <c r="J244" s="200">
        <f>ROUND(I244*H244,2)</f>
        <v>0</v>
      </c>
      <c r="K244" s="196" t="s">
        <v>133</v>
      </c>
      <c r="L244" s="62"/>
      <c r="M244" s="201" t="s">
        <v>34</v>
      </c>
      <c r="N244" s="202" t="s">
        <v>49</v>
      </c>
      <c r="O244" s="43"/>
      <c r="P244" s="203">
        <f>O244*H244</f>
        <v>0</v>
      </c>
      <c r="Q244" s="203">
        <v>0</v>
      </c>
      <c r="R244" s="203">
        <f>Q244*H244</f>
        <v>0</v>
      </c>
      <c r="S244" s="203">
        <v>0</v>
      </c>
      <c r="T244" s="204">
        <f>S244*H244</f>
        <v>0</v>
      </c>
      <c r="AR244" s="24" t="s">
        <v>154</v>
      </c>
      <c r="AT244" s="24" t="s">
        <v>129</v>
      </c>
      <c r="AU244" s="24" t="s">
        <v>88</v>
      </c>
      <c r="AY244" s="24" t="s">
        <v>126</v>
      </c>
      <c r="BE244" s="205">
        <f>IF(N244="základní",J244,0)</f>
        <v>0</v>
      </c>
      <c r="BF244" s="205">
        <f>IF(N244="snížená",J244,0)</f>
        <v>0</v>
      </c>
      <c r="BG244" s="205">
        <f>IF(N244="zákl. přenesená",J244,0)</f>
        <v>0</v>
      </c>
      <c r="BH244" s="205">
        <f>IF(N244="sníž. přenesená",J244,0)</f>
        <v>0</v>
      </c>
      <c r="BI244" s="205">
        <f>IF(N244="nulová",J244,0)</f>
        <v>0</v>
      </c>
      <c r="BJ244" s="24" t="s">
        <v>86</v>
      </c>
      <c r="BK244" s="205">
        <f>ROUND(I244*H244,2)</f>
        <v>0</v>
      </c>
      <c r="BL244" s="24" t="s">
        <v>154</v>
      </c>
      <c r="BM244" s="24" t="s">
        <v>420</v>
      </c>
    </row>
    <row r="245" spans="2:47" s="1" customFormat="1" ht="40.5">
      <c r="B245" s="42"/>
      <c r="C245" s="64"/>
      <c r="D245" s="212" t="s">
        <v>157</v>
      </c>
      <c r="E245" s="64"/>
      <c r="F245" s="213" t="s">
        <v>421</v>
      </c>
      <c r="G245" s="64"/>
      <c r="H245" s="64"/>
      <c r="I245" s="164"/>
      <c r="J245" s="64"/>
      <c r="K245" s="64"/>
      <c r="L245" s="62"/>
      <c r="M245" s="280"/>
      <c r="N245" s="207"/>
      <c r="O245" s="207"/>
      <c r="P245" s="207"/>
      <c r="Q245" s="207"/>
      <c r="R245" s="207"/>
      <c r="S245" s="207"/>
      <c r="T245" s="281"/>
      <c r="AT245" s="24" t="s">
        <v>157</v>
      </c>
      <c r="AU245" s="24" t="s">
        <v>88</v>
      </c>
    </row>
    <row r="246" spans="2:12" s="1" customFormat="1" ht="6.95" customHeight="1">
      <c r="B246" s="57"/>
      <c r="C246" s="58"/>
      <c r="D246" s="58"/>
      <c r="E246" s="58"/>
      <c r="F246" s="58"/>
      <c r="G246" s="58"/>
      <c r="H246" s="58"/>
      <c r="I246" s="140"/>
      <c r="J246" s="58"/>
      <c r="K246" s="58"/>
      <c r="L246" s="62"/>
    </row>
  </sheetData>
  <sheetProtection algorithmName="SHA-512" hashValue="D33r5BldbzwczS5uEZvhiP+8pwo11nP8/86VGSRcvge2SbFkMcFMGDDZQLMHKRDPud0spCN1KlWje2w3PvDM+w==" saltValue="6eN/bw5+wlfTTmYwXBFbEQ==" spinCount="100000" sheet="1" objects="1" scenarios="1" formatCells="0" formatColumns="0" formatRows="0" sort="0" autoFilter="0"/>
  <autoFilter ref="C85:K245"/>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5" customFormat="1" ht="45" customHeight="1">
      <c r="B3" s="286"/>
      <c r="C3" s="409" t="s">
        <v>422</v>
      </c>
      <c r="D3" s="409"/>
      <c r="E3" s="409"/>
      <c r="F3" s="409"/>
      <c r="G3" s="409"/>
      <c r="H3" s="409"/>
      <c r="I3" s="409"/>
      <c r="J3" s="409"/>
      <c r="K3" s="287"/>
    </row>
    <row r="4" spans="2:11" ht="25.5" customHeight="1">
      <c r="B4" s="288"/>
      <c r="C4" s="413" t="s">
        <v>423</v>
      </c>
      <c r="D4" s="413"/>
      <c r="E4" s="413"/>
      <c r="F4" s="413"/>
      <c r="G4" s="413"/>
      <c r="H4" s="413"/>
      <c r="I4" s="413"/>
      <c r="J4" s="413"/>
      <c r="K4" s="289"/>
    </row>
    <row r="5" spans="2:11" ht="5.25" customHeight="1">
      <c r="B5" s="288"/>
      <c r="C5" s="290"/>
      <c r="D5" s="290"/>
      <c r="E5" s="290"/>
      <c r="F5" s="290"/>
      <c r="G5" s="290"/>
      <c r="H5" s="290"/>
      <c r="I5" s="290"/>
      <c r="J5" s="290"/>
      <c r="K5" s="289"/>
    </row>
    <row r="6" spans="2:11" ht="15" customHeight="1">
      <c r="B6" s="288"/>
      <c r="C6" s="412" t="s">
        <v>424</v>
      </c>
      <c r="D6" s="412"/>
      <c r="E6" s="412"/>
      <c r="F6" s="412"/>
      <c r="G6" s="412"/>
      <c r="H6" s="412"/>
      <c r="I6" s="412"/>
      <c r="J6" s="412"/>
      <c r="K6" s="289"/>
    </row>
    <row r="7" spans="2:11" ht="15" customHeight="1">
      <c r="B7" s="292"/>
      <c r="C7" s="412" t="s">
        <v>425</v>
      </c>
      <c r="D7" s="412"/>
      <c r="E7" s="412"/>
      <c r="F7" s="412"/>
      <c r="G7" s="412"/>
      <c r="H7" s="412"/>
      <c r="I7" s="412"/>
      <c r="J7" s="412"/>
      <c r="K7" s="289"/>
    </row>
    <row r="8" spans="2:11" ht="12.75" customHeight="1">
      <c r="B8" s="292"/>
      <c r="C8" s="291"/>
      <c r="D8" s="291"/>
      <c r="E8" s="291"/>
      <c r="F8" s="291"/>
      <c r="G8" s="291"/>
      <c r="H8" s="291"/>
      <c r="I8" s="291"/>
      <c r="J8" s="291"/>
      <c r="K8" s="289"/>
    </row>
    <row r="9" spans="2:11" ht="15" customHeight="1">
      <c r="B9" s="292"/>
      <c r="C9" s="412" t="s">
        <v>426</v>
      </c>
      <c r="D9" s="412"/>
      <c r="E9" s="412"/>
      <c r="F9" s="412"/>
      <c r="G9" s="412"/>
      <c r="H9" s="412"/>
      <c r="I9" s="412"/>
      <c r="J9" s="412"/>
      <c r="K9" s="289"/>
    </row>
    <row r="10" spans="2:11" ht="15" customHeight="1">
      <c r="B10" s="292"/>
      <c r="C10" s="291"/>
      <c r="D10" s="412" t="s">
        <v>427</v>
      </c>
      <c r="E10" s="412"/>
      <c r="F10" s="412"/>
      <c r="G10" s="412"/>
      <c r="H10" s="412"/>
      <c r="I10" s="412"/>
      <c r="J10" s="412"/>
      <c r="K10" s="289"/>
    </row>
    <row r="11" spans="2:11" ht="15" customHeight="1">
      <c r="B11" s="292"/>
      <c r="C11" s="293"/>
      <c r="D11" s="412" t="s">
        <v>428</v>
      </c>
      <c r="E11" s="412"/>
      <c r="F11" s="412"/>
      <c r="G11" s="412"/>
      <c r="H11" s="412"/>
      <c r="I11" s="412"/>
      <c r="J11" s="412"/>
      <c r="K11" s="289"/>
    </row>
    <row r="12" spans="2:11" ht="12.75" customHeight="1">
      <c r="B12" s="292"/>
      <c r="C12" s="293"/>
      <c r="D12" s="293"/>
      <c r="E12" s="293"/>
      <c r="F12" s="293"/>
      <c r="G12" s="293"/>
      <c r="H12" s="293"/>
      <c r="I12" s="293"/>
      <c r="J12" s="293"/>
      <c r="K12" s="289"/>
    </row>
    <row r="13" spans="2:11" ht="15" customHeight="1">
      <c r="B13" s="292"/>
      <c r="C13" s="293"/>
      <c r="D13" s="412" t="s">
        <v>429</v>
      </c>
      <c r="E13" s="412"/>
      <c r="F13" s="412"/>
      <c r="G13" s="412"/>
      <c r="H13" s="412"/>
      <c r="I13" s="412"/>
      <c r="J13" s="412"/>
      <c r="K13" s="289"/>
    </row>
    <row r="14" spans="2:11" ht="15" customHeight="1">
      <c r="B14" s="292"/>
      <c r="C14" s="293"/>
      <c r="D14" s="412" t="s">
        <v>430</v>
      </c>
      <c r="E14" s="412"/>
      <c r="F14" s="412"/>
      <c r="G14" s="412"/>
      <c r="H14" s="412"/>
      <c r="I14" s="412"/>
      <c r="J14" s="412"/>
      <c r="K14" s="289"/>
    </row>
    <row r="15" spans="2:11" ht="15" customHeight="1">
      <c r="B15" s="292"/>
      <c r="C15" s="293"/>
      <c r="D15" s="412" t="s">
        <v>431</v>
      </c>
      <c r="E15" s="412"/>
      <c r="F15" s="412"/>
      <c r="G15" s="412"/>
      <c r="H15" s="412"/>
      <c r="I15" s="412"/>
      <c r="J15" s="412"/>
      <c r="K15" s="289"/>
    </row>
    <row r="16" spans="2:11" ht="15" customHeight="1">
      <c r="B16" s="292"/>
      <c r="C16" s="293"/>
      <c r="D16" s="293"/>
      <c r="E16" s="294" t="s">
        <v>85</v>
      </c>
      <c r="F16" s="412" t="s">
        <v>432</v>
      </c>
      <c r="G16" s="412"/>
      <c r="H16" s="412"/>
      <c r="I16" s="412"/>
      <c r="J16" s="412"/>
      <c r="K16" s="289"/>
    </row>
    <row r="17" spans="2:11" ht="15" customHeight="1">
      <c r="B17" s="292"/>
      <c r="C17" s="293"/>
      <c r="D17" s="293"/>
      <c r="E17" s="294" t="s">
        <v>433</v>
      </c>
      <c r="F17" s="412" t="s">
        <v>434</v>
      </c>
      <c r="G17" s="412"/>
      <c r="H17" s="412"/>
      <c r="I17" s="412"/>
      <c r="J17" s="412"/>
      <c r="K17" s="289"/>
    </row>
    <row r="18" spans="2:11" ht="15" customHeight="1">
      <c r="B18" s="292"/>
      <c r="C18" s="293"/>
      <c r="D18" s="293"/>
      <c r="E18" s="294" t="s">
        <v>435</v>
      </c>
      <c r="F18" s="412" t="s">
        <v>436</v>
      </c>
      <c r="G18" s="412"/>
      <c r="H18" s="412"/>
      <c r="I18" s="412"/>
      <c r="J18" s="412"/>
      <c r="K18" s="289"/>
    </row>
    <row r="19" spans="2:11" ht="15" customHeight="1">
      <c r="B19" s="292"/>
      <c r="C19" s="293"/>
      <c r="D19" s="293"/>
      <c r="E19" s="294" t="s">
        <v>437</v>
      </c>
      <c r="F19" s="412" t="s">
        <v>438</v>
      </c>
      <c r="G19" s="412"/>
      <c r="H19" s="412"/>
      <c r="I19" s="412"/>
      <c r="J19" s="412"/>
      <c r="K19" s="289"/>
    </row>
    <row r="20" spans="2:11" ht="15" customHeight="1">
      <c r="B20" s="292"/>
      <c r="C20" s="293"/>
      <c r="D20" s="293"/>
      <c r="E20" s="294" t="s">
        <v>439</v>
      </c>
      <c r="F20" s="412" t="s">
        <v>440</v>
      </c>
      <c r="G20" s="412"/>
      <c r="H20" s="412"/>
      <c r="I20" s="412"/>
      <c r="J20" s="412"/>
      <c r="K20" s="289"/>
    </row>
    <row r="21" spans="2:11" ht="15" customHeight="1">
      <c r="B21" s="292"/>
      <c r="C21" s="293"/>
      <c r="D21" s="293"/>
      <c r="E21" s="294" t="s">
        <v>441</v>
      </c>
      <c r="F21" s="412" t="s">
        <v>442</v>
      </c>
      <c r="G21" s="412"/>
      <c r="H21" s="412"/>
      <c r="I21" s="412"/>
      <c r="J21" s="412"/>
      <c r="K21" s="289"/>
    </row>
    <row r="22" spans="2:11" ht="12.75" customHeight="1">
      <c r="B22" s="292"/>
      <c r="C22" s="293"/>
      <c r="D22" s="293"/>
      <c r="E22" s="293"/>
      <c r="F22" s="293"/>
      <c r="G22" s="293"/>
      <c r="H22" s="293"/>
      <c r="I22" s="293"/>
      <c r="J22" s="293"/>
      <c r="K22" s="289"/>
    </row>
    <row r="23" spans="2:11" ht="15" customHeight="1">
      <c r="B23" s="292"/>
      <c r="C23" s="412" t="s">
        <v>443</v>
      </c>
      <c r="D23" s="412"/>
      <c r="E23" s="412"/>
      <c r="F23" s="412"/>
      <c r="G23" s="412"/>
      <c r="H23" s="412"/>
      <c r="I23" s="412"/>
      <c r="J23" s="412"/>
      <c r="K23" s="289"/>
    </row>
    <row r="24" spans="2:11" ht="15" customHeight="1">
      <c r="B24" s="292"/>
      <c r="C24" s="412" t="s">
        <v>444</v>
      </c>
      <c r="D24" s="412"/>
      <c r="E24" s="412"/>
      <c r="F24" s="412"/>
      <c r="G24" s="412"/>
      <c r="H24" s="412"/>
      <c r="I24" s="412"/>
      <c r="J24" s="412"/>
      <c r="K24" s="289"/>
    </row>
    <row r="25" spans="2:11" ht="15" customHeight="1">
      <c r="B25" s="292"/>
      <c r="C25" s="291"/>
      <c r="D25" s="412" t="s">
        <v>445</v>
      </c>
      <c r="E25" s="412"/>
      <c r="F25" s="412"/>
      <c r="G25" s="412"/>
      <c r="H25" s="412"/>
      <c r="I25" s="412"/>
      <c r="J25" s="412"/>
      <c r="K25" s="289"/>
    </row>
    <row r="26" spans="2:11" ht="15" customHeight="1">
      <c r="B26" s="292"/>
      <c r="C26" s="293"/>
      <c r="D26" s="412" t="s">
        <v>446</v>
      </c>
      <c r="E26" s="412"/>
      <c r="F26" s="412"/>
      <c r="G26" s="412"/>
      <c r="H26" s="412"/>
      <c r="I26" s="412"/>
      <c r="J26" s="412"/>
      <c r="K26" s="289"/>
    </row>
    <row r="27" spans="2:11" ht="12.75" customHeight="1">
      <c r="B27" s="292"/>
      <c r="C27" s="293"/>
      <c r="D27" s="293"/>
      <c r="E27" s="293"/>
      <c r="F27" s="293"/>
      <c r="G27" s="293"/>
      <c r="H27" s="293"/>
      <c r="I27" s="293"/>
      <c r="J27" s="293"/>
      <c r="K27" s="289"/>
    </row>
    <row r="28" spans="2:11" ht="15" customHeight="1">
      <c r="B28" s="292"/>
      <c r="C28" s="293"/>
      <c r="D28" s="412" t="s">
        <v>447</v>
      </c>
      <c r="E28" s="412"/>
      <c r="F28" s="412"/>
      <c r="G28" s="412"/>
      <c r="H28" s="412"/>
      <c r="I28" s="412"/>
      <c r="J28" s="412"/>
      <c r="K28" s="289"/>
    </row>
    <row r="29" spans="2:11" ht="15" customHeight="1">
      <c r="B29" s="292"/>
      <c r="C29" s="293"/>
      <c r="D29" s="412" t="s">
        <v>448</v>
      </c>
      <c r="E29" s="412"/>
      <c r="F29" s="412"/>
      <c r="G29" s="412"/>
      <c r="H29" s="412"/>
      <c r="I29" s="412"/>
      <c r="J29" s="412"/>
      <c r="K29" s="289"/>
    </row>
    <row r="30" spans="2:11" ht="12.75" customHeight="1">
      <c r="B30" s="292"/>
      <c r="C30" s="293"/>
      <c r="D30" s="293"/>
      <c r="E30" s="293"/>
      <c r="F30" s="293"/>
      <c r="G30" s="293"/>
      <c r="H30" s="293"/>
      <c r="I30" s="293"/>
      <c r="J30" s="293"/>
      <c r="K30" s="289"/>
    </row>
    <row r="31" spans="2:11" ht="15" customHeight="1">
      <c r="B31" s="292"/>
      <c r="C31" s="293"/>
      <c r="D31" s="412" t="s">
        <v>449</v>
      </c>
      <c r="E31" s="412"/>
      <c r="F31" s="412"/>
      <c r="G31" s="412"/>
      <c r="H31" s="412"/>
      <c r="I31" s="412"/>
      <c r="J31" s="412"/>
      <c r="K31" s="289"/>
    </row>
    <row r="32" spans="2:11" ht="15" customHeight="1">
      <c r="B32" s="292"/>
      <c r="C32" s="293"/>
      <c r="D32" s="412" t="s">
        <v>450</v>
      </c>
      <c r="E32" s="412"/>
      <c r="F32" s="412"/>
      <c r="G32" s="412"/>
      <c r="H32" s="412"/>
      <c r="I32" s="412"/>
      <c r="J32" s="412"/>
      <c r="K32" s="289"/>
    </row>
    <row r="33" spans="2:11" ht="15" customHeight="1">
      <c r="B33" s="292"/>
      <c r="C33" s="293"/>
      <c r="D33" s="412" t="s">
        <v>451</v>
      </c>
      <c r="E33" s="412"/>
      <c r="F33" s="412"/>
      <c r="G33" s="412"/>
      <c r="H33" s="412"/>
      <c r="I33" s="412"/>
      <c r="J33" s="412"/>
      <c r="K33" s="289"/>
    </row>
    <row r="34" spans="2:11" ht="15" customHeight="1">
      <c r="B34" s="292"/>
      <c r="C34" s="293"/>
      <c r="D34" s="291"/>
      <c r="E34" s="295" t="s">
        <v>111</v>
      </c>
      <c r="F34" s="291"/>
      <c r="G34" s="412" t="s">
        <v>452</v>
      </c>
      <c r="H34" s="412"/>
      <c r="I34" s="412"/>
      <c r="J34" s="412"/>
      <c r="K34" s="289"/>
    </row>
    <row r="35" spans="2:11" ht="30.75" customHeight="1">
      <c r="B35" s="292"/>
      <c r="C35" s="293"/>
      <c r="D35" s="291"/>
      <c r="E35" s="295" t="s">
        <v>453</v>
      </c>
      <c r="F35" s="291"/>
      <c r="G35" s="412" t="s">
        <v>454</v>
      </c>
      <c r="H35" s="412"/>
      <c r="I35" s="412"/>
      <c r="J35" s="412"/>
      <c r="K35" s="289"/>
    </row>
    <row r="36" spans="2:11" ht="15" customHeight="1">
      <c r="B36" s="292"/>
      <c r="C36" s="293"/>
      <c r="D36" s="291"/>
      <c r="E36" s="295" t="s">
        <v>59</v>
      </c>
      <c r="F36" s="291"/>
      <c r="G36" s="412" t="s">
        <v>455</v>
      </c>
      <c r="H36" s="412"/>
      <c r="I36" s="412"/>
      <c r="J36" s="412"/>
      <c r="K36" s="289"/>
    </row>
    <row r="37" spans="2:11" ht="15" customHeight="1">
      <c r="B37" s="292"/>
      <c r="C37" s="293"/>
      <c r="D37" s="291"/>
      <c r="E37" s="295" t="s">
        <v>112</v>
      </c>
      <c r="F37" s="291"/>
      <c r="G37" s="412" t="s">
        <v>456</v>
      </c>
      <c r="H37" s="412"/>
      <c r="I37" s="412"/>
      <c r="J37" s="412"/>
      <c r="K37" s="289"/>
    </row>
    <row r="38" spans="2:11" ht="15" customHeight="1">
      <c r="B38" s="292"/>
      <c r="C38" s="293"/>
      <c r="D38" s="291"/>
      <c r="E38" s="295" t="s">
        <v>113</v>
      </c>
      <c r="F38" s="291"/>
      <c r="G38" s="412" t="s">
        <v>457</v>
      </c>
      <c r="H38" s="412"/>
      <c r="I38" s="412"/>
      <c r="J38" s="412"/>
      <c r="K38" s="289"/>
    </row>
    <row r="39" spans="2:11" ht="15" customHeight="1">
      <c r="B39" s="292"/>
      <c r="C39" s="293"/>
      <c r="D39" s="291"/>
      <c r="E39" s="295" t="s">
        <v>114</v>
      </c>
      <c r="F39" s="291"/>
      <c r="G39" s="412" t="s">
        <v>458</v>
      </c>
      <c r="H39" s="412"/>
      <c r="I39" s="412"/>
      <c r="J39" s="412"/>
      <c r="K39" s="289"/>
    </row>
    <row r="40" spans="2:11" ht="15" customHeight="1">
      <c r="B40" s="292"/>
      <c r="C40" s="293"/>
      <c r="D40" s="291"/>
      <c r="E40" s="295" t="s">
        <v>459</v>
      </c>
      <c r="F40" s="291"/>
      <c r="G40" s="412" t="s">
        <v>460</v>
      </c>
      <c r="H40" s="412"/>
      <c r="I40" s="412"/>
      <c r="J40" s="412"/>
      <c r="K40" s="289"/>
    </row>
    <row r="41" spans="2:11" ht="15" customHeight="1">
      <c r="B41" s="292"/>
      <c r="C41" s="293"/>
      <c r="D41" s="291"/>
      <c r="E41" s="295"/>
      <c r="F41" s="291"/>
      <c r="G41" s="412" t="s">
        <v>461</v>
      </c>
      <c r="H41" s="412"/>
      <c r="I41" s="412"/>
      <c r="J41" s="412"/>
      <c r="K41" s="289"/>
    </row>
    <row r="42" spans="2:11" ht="15" customHeight="1">
      <c r="B42" s="292"/>
      <c r="C42" s="293"/>
      <c r="D42" s="291"/>
      <c r="E42" s="295" t="s">
        <v>462</v>
      </c>
      <c r="F42" s="291"/>
      <c r="G42" s="412" t="s">
        <v>463</v>
      </c>
      <c r="H42" s="412"/>
      <c r="I42" s="412"/>
      <c r="J42" s="412"/>
      <c r="K42" s="289"/>
    </row>
    <row r="43" spans="2:11" ht="15" customHeight="1">
      <c r="B43" s="292"/>
      <c r="C43" s="293"/>
      <c r="D43" s="291"/>
      <c r="E43" s="295" t="s">
        <v>116</v>
      </c>
      <c r="F43" s="291"/>
      <c r="G43" s="412" t="s">
        <v>464</v>
      </c>
      <c r="H43" s="412"/>
      <c r="I43" s="412"/>
      <c r="J43" s="412"/>
      <c r="K43" s="289"/>
    </row>
    <row r="44" spans="2:11" ht="12.75" customHeight="1">
      <c r="B44" s="292"/>
      <c r="C44" s="293"/>
      <c r="D44" s="291"/>
      <c r="E44" s="291"/>
      <c r="F44" s="291"/>
      <c r="G44" s="291"/>
      <c r="H44" s="291"/>
      <c r="I44" s="291"/>
      <c r="J44" s="291"/>
      <c r="K44" s="289"/>
    </row>
    <row r="45" spans="2:11" ht="15" customHeight="1">
      <c r="B45" s="292"/>
      <c r="C45" s="293"/>
      <c r="D45" s="412" t="s">
        <v>465</v>
      </c>
      <c r="E45" s="412"/>
      <c r="F45" s="412"/>
      <c r="G45" s="412"/>
      <c r="H45" s="412"/>
      <c r="I45" s="412"/>
      <c r="J45" s="412"/>
      <c r="K45" s="289"/>
    </row>
    <row r="46" spans="2:11" ht="15" customHeight="1">
      <c r="B46" s="292"/>
      <c r="C46" s="293"/>
      <c r="D46" s="293"/>
      <c r="E46" s="412" t="s">
        <v>466</v>
      </c>
      <c r="F46" s="412"/>
      <c r="G46" s="412"/>
      <c r="H46" s="412"/>
      <c r="I46" s="412"/>
      <c r="J46" s="412"/>
      <c r="K46" s="289"/>
    </row>
    <row r="47" spans="2:11" ht="15" customHeight="1">
      <c r="B47" s="292"/>
      <c r="C47" s="293"/>
      <c r="D47" s="293"/>
      <c r="E47" s="412" t="s">
        <v>467</v>
      </c>
      <c r="F47" s="412"/>
      <c r="G47" s="412"/>
      <c r="H47" s="412"/>
      <c r="I47" s="412"/>
      <c r="J47" s="412"/>
      <c r="K47" s="289"/>
    </row>
    <row r="48" spans="2:11" ht="15" customHeight="1">
      <c r="B48" s="292"/>
      <c r="C48" s="293"/>
      <c r="D48" s="293"/>
      <c r="E48" s="412" t="s">
        <v>468</v>
      </c>
      <c r="F48" s="412"/>
      <c r="G48" s="412"/>
      <c r="H48" s="412"/>
      <c r="I48" s="412"/>
      <c r="J48" s="412"/>
      <c r="K48" s="289"/>
    </row>
    <row r="49" spans="2:11" ht="15" customHeight="1">
      <c r="B49" s="292"/>
      <c r="C49" s="293"/>
      <c r="D49" s="412" t="s">
        <v>469</v>
      </c>
      <c r="E49" s="412"/>
      <c r="F49" s="412"/>
      <c r="G49" s="412"/>
      <c r="H49" s="412"/>
      <c r="I49" s="412"/>
      <c r="J49" s="412"/>
      <c r="K49" s="289"/>
    </row>
    <row r="50" spans="2:11" ht="25.5" customHeight="1">
      <c r="B50" s="288"/>
      <c r="C50" s="413" t="s">
        <v>470</v>
      </c>
      <c r="D50" s="413"/>
      <c r="E50" s="413"/>
      <c r="F50" s="413"/>
      <c r="G50" s="413"/>
      <c r="H50" s="413"/>
      <c r="I50" s="413"/>
      <c r="J50" s="413"/>
      <c r="K50" s="289"/>
    </row>
    <row r="51" spans="2:11" ht="5.25" customHeight="1">
      <c r="B51" s="288"/>
      <c r="C51" s="290"/>
      <c r="D51" s="290"/>
      <c r="E51" s="290"/>
      <c r="F51" s="290"/>
      <c r="G51" s="290"/>
      <c r="H51" s="290"/>
      <c r="I51" s="290"/>
      <c r="J51" s="290"/>
      <c r="K51" s="289"/>
    </row>
    <row r="52" spans="2:11" ht="15" customHeight="1">
      <c r="B52" s="288"/>
      <c r="C52" s="412" t="s">
        <v>471</v>
      </c>
      <c r="D52" s="412"/>
      <c r="E52" s="412"/>
      <c r="F52" s="412"/>
      <c r="G52" s="412"/>
      <c r="H52" s="412"/>
      <c r="I52" s="412"/>
      <c r="J52" s="412"/>
      <c r="K52" s="289"/>
    </row>
    <row r="53" spans="2:11" ht="15" customHeight="1">
      <c r="B53" s="288"/>
      <c r="C53" s="412" t="s">
        <v>472</v>
      </c>
      <c r="D53" s="412"/>
      <c r="E53" s="412"/>
      <c r="F53" s="412"/>
      <c r="G53" s="412"/>
      <c r="H53" s="412"/>
      <c r="I53" s="412"/>
      <c r="J53" s="412"/>
      <c r="K53" s="289"/>
    </row>
    <row r="54" spans="2:11" ht="12.75" customHeight="1">
      <c r="B54" s="288"/>
      <c r="C54" s="291"/>
      <c r="D54" s="291"/>
      <c r="E54" s="291"/>
      <c r="F54" s="291"/>
      <c r="G54" s="291"/>
      <c r="H54" s="291"/>
      <c r="I54" s="291"/>
      <c r="J54" s="291"/>
      <c r="K54" s="289"/>
    </row>
    <row r="55" spans="2:11" ht="15" customHeight="1">
      <c r="B55" s="288"/>
      <c r="C55" s="412" t="s">
        <v>473</v>
      </c>
      <c r="D55" s="412"/>
      <c r="E55" s="412"/>
      <c r="F55" s="412"/>
      <c r="G55" s="412"/>
      <c r="H55" s="412"/>
      <c r="I55" s="412"/>
      <c r="J55" s="412"/>
      <c r="K55" s="289"/>
    </row>
    <row r="56" spans="2:11" ht="15" customHeight="1">
      <c r="B56" s="288"/>
      <c r="C56" s="293"/>
      <c r="D56" s="412" t="s">
        <v>474</v>
      </c>
      <c r="E56" s="412"/>
      <c r="F56" s="412"/>
      <c r="G56" s="412"/>
      <c r="H56" s="412"/>
      <c r="I56" s="412"/>
      <c r="J56" s="412"/>
      <c r="K56" s="289"/>
    </row>
    <row r="57" spans="2:11" ht="15" customHeight="1">
      <c r="B57" s="288"/>
      <c r="C57" s="293"/>
      <c r="D57" s="412" t="s">
        <v>475</v>
      </c>
      <c r="E57" s="412"/>
      <c r="F57" s="412"/>
      <c r="G57" s="412"/>
      <c r="H57" s="412"/>
      <c r="I57" s="412"/>
      <c r="J57" s="412"/>
      <c r="K57" s="289"/>
    </row>
    <row r="58" spans="2:11" ht="15" customHeight="1">
      <c r="B58" s="288"/>
      <c r="C58" s="293"/>
      <c r="D58" s="412" t="s">
        <v>476</v>
      </c>
      <c r="E58" s="412"/>
      <c r="F58" s="412"/>
      <c r="G58" s="412"/>
      <c r="H58" s="412"/>
      <c r="I58" s="412"/>
      <c r="J58" s="412"/>
      <c r="K58" s="289"/>
    </row>
    <row r="59" spans="2:11" ht="15" customHeight="1">
      <c r="B59" s="288"/>
      <c r="C59" s="293"/>
      <c r="D59" s="412" t="s">
        <v>477</v>
      </c>
      <c r="E59" s="412"/>
      <c r="F59" s="412"/>
      <c r="G59" s="412"/>
      <c r="H59" s="412"/>
      <c r="I59" s="412"/>
      <c r="J59" s="412"/>
      <c r="K59" s="289"/>
    </row>
    <row r="60" spans="2:11" ht="15" customHeight="1">
      <c r="B60" s="288"/>
      <c r="C60" s="293"/>
      <c r="D60" s="411" t="s">
        <v>478</v>
      </c>
      <c r="E60" s="411"/>
      <c r="F60" s="411"/>
      <c r="G60" s="411"/>
      <c r="H60" s="411"/>
      <c r="I60" s="411"/>
      <c r="J60" s="411"/>
      <c r="K60" s="289"/>
    </row>
    <row r="61" spans="2:11" ht="15" customHeight="1">
      <c r="B61" s="288"/>
      <c r="C61" s="293"/>
      <c r="D61" s="412" t="s">
        <v>479</v>
      </c>
      <c r="E61" s="412"/>
      <c r="F61" s="412"/>
      <c r="G61" s="412"/>
      <c r="H61" s="412"/>
      <c r="I61" s="412"/>
      <c r="J61" s="412"/>
      <c r="K61" s="289"/>
    </row>
    <row r="62" spans="2:11" ht="12.75" customHeight="1">
      <c r="B62" s="288"/>
      <c r="C62" s="293"/>
      <c r="D62" s="293"/>
      <c r="E62" s="296"/>
      <c r="F62" s="293"/>
      <c r="G62" s="293"/>
      <c r="H62" s="293"/>
      <c r="I62" s="293"/>
      <c r="J62" s="293"/>
      <c r="K62" s="289"/>
    </row>
    <row r="63" spans="2:11" ht="15" customHeight="1">
      <c r="B63" s="288"/>
      <c r="C63" s="293"/>
      <c r="D63" s="412" t="s">
        <v>480</v>
      </c>
      <c r="E63" s="412"/>
      <c r="F63" s="412"/>
      <c r="G63" s="412"/>
      <c r="H63" s="412"/>
      <c r="I63" s="412"/>
      <c r="J63" s="412"/>
      <c r="K63" s="289"/>
    </row>
    <row r="64" spans="2:11" ht="15" customHeight="1">
      <c r="B64" s="288"/>
      <c r="C64" s="293"/>
      <c r="D64" s="411" t="s">
        <v>481</v>
      </c>
      <c r="E64" s="411"/>
      <c r="F64" s="411"/>
      <c r="G64" s="411"/>
      <c r="H64" s="411"/>
      <c r="I64" s="411"/>
      <c r="J64" s="411"/>
      <c r="K64" s="289"/>
    </row>
    <row r="65" spans="2:11" ht="15" customHeight="1">
      <c r="B65" s="288"/>
      <c r="C65" s="293"/>
      <c r="D65" s="412" t="s">
        <v>482</v>
      </c>
      <c r="E65" s="412"/>
      <c r="F65" s="412"/>
      <c r="G65" s="412"/>
      <c r="H65" s="412"/>
      <c r="I65" s="412"/>
      <c r="J65" s="412"/>
      <c r="K65" s="289"/>
    </row>
    <row r="66" spans="2:11" ht="15" customHeight="1">
      <c r="B66" s="288"/>
      <c r="C66" s="293"/>
      <c r="D66" s="412" t="s">
        <v>483</v>
      </c>
      <c r="E66" s="412"/>
      <c r="F66" s="412"/>
      <c r="G66" s="412"/>
      <c r="H66" s="412"/>
      <c r="I66" s="412"/>
      <c r="J66" s="412"/>
      <c r="K66" s="289"/>
    </row>
    <row r="67" spans="2:11" ht="15" customHeight="1">
      <c r="B67" s="288"/>
      <c r="C67" s="293"/>
      <c r="D67" s="412" t="s">
        <v>484</v>
      </c>
      <c r="E67" s="412"/>
      <c r="F67" s="412"/>
      <c r="G67" s="412"/>
      <c r="H67" s="412"/>
      <c r="I67" s="412"/>
      <c r="J67" s="412"/>
      <c r="K67" s="289"/>
    </row>
    <row r="68" spans="2:11" ht="15" customHeight="1">
      <c r="B68" s="288"/>
      <c r="C68" s="293"/>
      <c r="D68" s="412" t="s">
        <v>485</v>
      </c>
      <c r="E68" s="412"/>
      <c r="F68" s="412"/>
      <c r="G68" s="412"/>
      <c r="H68" s="412"/>
      <c r="I68" s="412"/>
      <c r="J68" s="412"/>
      <c r="K68" s="289"/>
    </row>
    <row r="69" spans="2:11" ht="12.75" customHeight="1">
      <c r="B69" s="297"/>
      <c r="C69" s="298"/>
      <c r="D69" s="298"/>
      <c r="E69" s="298"/>
      <c r="F69" s="298"/>
      <c r="G69" s="298"/>
      <c r="H69" s="298"/>
      <c r="I69" s="298"/>
      <c r="J69" s="298"/>
      <c r="K69" s="299"/>
    </row>
    <row r="70" spans="2:11" ht="18.75" customHeight="1">
      <c r="B70" s="300"/>
      <c r="C70" s="300"/>
      <c r="D70" s="300"/>
      <c r="E70" s="300"/>
      <c r="F70" s="300"/>
      <c r="G70" s="300"/>
      <c r="H70" s="300"/>
      <c r="I70" s="300"/>
      <c r="J70" s="300"/>
      <c r="K70" s="301"/>
    </row>
    <row r="71" spans="2:11" ht="18.75" customHeight="1">
      <c r="B71" s="301"/>
      <c r="C71" s="301"/>
      <c r="D71" s="301"/>
      <c r="E71" s="301"/>
      <c r="F71" s="301"/>
      <c r="G71" s="301"/>
      <c r="H71" s="301"/>
      <c r="I71" s="301"/>
      <c r="J71" s="301"/>
      <c r="K71" s="301"/>
    </row>
    <row r="72" spans="2:11" ht="7.5" customHeight="1">
      <c r="B72" s="302"/>
      <c r="C72" s="303"/>
      <c r="D72" s="303"/>
      <c r="E72" s="303"/>
      <c r="F72" s="303"/>
      <c r="G72" s="303"/>
      <c r="H72" s="303"/>
      <c r="I72" s="303"/>
      <c r="J72" s="303"/>
      <c r="K72" s="304"/>
    </row>
    <row r="73" spans="2:11" ht="45" customHeight="1">
      <c r="B73" s="305"/>
      <c r="C73" s="410" t="s">
        <v>99</v>
      </c>
      <c r="D73" s="410"/>
      <c r="E73" s="410"/>
      <c r="F73" s="410"/>
      <c r="G73" s="410"/>
      <c r="H73" s="410"/>
      <c r="I73" s="410"/>
      <c r="J73" s="410"/>
      <c r="K73" s="306"/>
    </row>
    <row r="74" spans="2:11" ht="17.25" customHeight="1">
      <c r="B74" s="305"/>
      <c r="C74" s="307" t="s">
        <v>486</v>
      </c>
      <c r="D74" s="307"/>
      <c r="E74" s="307"/>
      <c r="F74" s="307" t="s">
        <v>487</v>
      </c>
      <c r="G74" s="308"/>
      <c r="H74" s="307" t="s">
        <v>112</v>
      </c>
      <c r="I74" s="307" t="s">
        <v>63</v>
      </c>
      <c r="J74" s="307" t="s">
        <v>488</v>
      </c>
      <c r="K74" s="306"/>
    </row>
    <row r="75" spans="2:11" ht="17.25" customHeight="1">
      <c r="B75" s="305"/>
      <c r="C75" s="309" t="s">
        <v>489</v>
      </c>
      <c r="D75" s="309"/>
      <c r="E75" s="309"/>
      <c r="F75" s="310" t="s">
        <v>490</v>
      </c>
      <c r="G75" s="311"/>
      <c r="H75" s="309"/>
      <c r="I75" s="309"/>
      <c r="J75" s="309" t="s">
        <v>491</v>
      </c>
      <c r="K75" s="306"/>
    </row>
    <row r="76" spans="2:11" ht="5.25" customHeight="1">
      <c r="B76" s="305"/>
      <c r="C76" s="312"/>
      <c r="D76" s="312"/>
      <c r="E76" s="312"/>
      <c r="F76" s="312"/>
      <c r="G76" s="313"/>
      <c r="H76" s="312"/>
      <c r="I76" s="312"/>
      <c r="J76" s="312"/>
      <c r="K76" s="306"/>
    </row>
    <row r="77" spans="2:11" ht="15" customHeight="1">
      <c r="B77" s="305"/>
      <c r="C77" s="295" t="s">
        <v>59</v>
      </c>
      <c r="D77" s="312"/>
      <c r="E77" s="312"/>
      <c r="F77" s="314" t="s">
        <v>492</v>
      </c>
      <c r="G77" s="313"/>
      <c r="H77" s="295" t="s">
        <v>493</v>
      </c>
      <c r="I77" s="295" t="s">
        <v>494</v>
      </c>
      <c r="J77" s="295">
        <v>20</v>
      </c>
      <c r="K77" s="306"/>
    </row>
    <row r="78" spans="2:11" ht="15" customHeight="1">
      <c r="B78" s="305"/>
      <c r="C78" s="295" t="s">
        <v>495</v>
      </c>
      <c r="D78" s="295"/>
      <c r="E78" s="295"/>
      <c r="F78" s="314" t="s">
        <v>492</v>
      </c>
      <c r="G78" s="313"/>
      <c r="H78" s="295" t="s">
        <v>496</v>
      </c>
      <c r="I78" s="295" t="s">
        <v>494</v>
      </c>
      <c r="J78" s="295">
        <v>120</v>
      </c>
      <c r="K78" s="306"/>
    </row>
    <row r="79" spans="2:11" ht="15" customHeight="1">
      <c r="B79" s="315"/>
      <c r="C79" s="295" t="s">
        <v>497</v>
      </c>
      <c r="D79" s="295"/>
      <c r="E79" s="295"/>
      <c r="F79" s="314" t="s">
        <v>498</v>
      </c>
      <c r="G79" s="313"/>
      <c r="H79" s="295" t="s">
        <v>499</v>
      </c>
      <c r="I79" s="295" t="s">
        <v>494</v>
      </c>
      <c r="J79" s="295">
        <v>50</v>
      </c>
      <c r="K79" s="306"/>
    </row>
    <row r="80" spans="2:11" ht="15" customHeight="1">
      <c r="B80" s="315"/>
      <c r="C80" s="295" t="s">
        <v>500</v>
      </c>
      <c r="D80" s="295"/>
      <c r="E80" s="295"/>
      <c r="F80" s="314" t="s">
        <v>492</v>
      </c>
      <c r="G80" s="313"/>
      <c r="H80" s="295" t="s">
        <v>501</v>
      </c>
      <c r="I80" s="295" t="s">
        <v>502</v>
      </c>
      <c r="J80" s="295"/>
      <c r="K80" s="306"/>
    </row>
    <row r="81" spans="2:11" ht="15" customHeight="1">
      <c r="B81" s="315"/>
      <c r="C81" s="316" t="s">
        <v>503</v>
      </c>
      <c r="D81" s="316"/>
      <c r="E81" s="316"/>
      <c r="F81" s="317" t="s">
        <v>498</v>
      </c>
      <c r="G81" s="316"/>
      <c r="H81" s="316" t="s">
        <v>504</v>
      </c>
      <c r="I81" s="316" t="s">
        <v>494</v>
      </c>
      <c r="J81" s="316">
        <v>15</v>
      </c>
      <c r="K81" s="306"/>
    </row>
    <row r="82" spans="2:11" ht="15" customHeight="1">
      <c r="B82" s="315"/>
      <c r="C82" s="316" t="s">
        <v>505</v>
      </c>
      <c r="D82" s="316"/>
      <c r="E82" s="316"/>
      <c r="F82" s="317" t="s">
        <v>498</v>
      </c>
      <c r="G82" s="316"/>
      <c r="H82" s="316" t="s">
        <v>506</v>
      </c>
      <c r="I82" s="316" t="s">
        <v>494</v>
      </c>
      <c r="J82" s="316">
        <v>15</v>
      </c>
      <c r="K82" s="306"/>
    </row>
    <row r="83" spans="2:11" ht="15" customHeight="1">
      <c r="B83" s="315"/>
      <c r="C83" s="316" t="s">
        <v>507</v>
      </c>
      <c r="D83" s="316"/>
      <c r="E83" s="316"/>
      <c r="F83" s="317" t="s">
        <v>498</v>
      </c>
      <c r="G83" s="316"/>
      <c r="H83" s="316" t="s">
        <v>508</v>
      </c>
      <c r="I83" s="316" t="s">
        <v>494</v>
      </c>
      <c r="J83" s="316">
        <v>20</v>
      </c>
      <c r="K83" s="306"/>
    </row>
    <row r="84" spans="2:11" ht="15" customHeight="1">
      <c r="B84" s="315"/>
      <c r="C84" s="316" t="s">
        <v>509</v>
      </c>
      <c r="D84" s="316"/>
      <c r="E84" s="316"/>
      <c r="F84" s="317" t="s">
        <v>498</v>
      </c>
      <c r="G84" s="316"/>
      <c r="H84" s="316" t="s">
        <v>510</v>
      </c>
      <c r="I84" s="316" t="s">
        <v>494</v>
      </c>
      <c r="J84" s="316">
        <v>20</v>
      </c>
      <c r="K84" s="306"/>
    </row>
    <row r="85" spans="2:11" ht="15" customHeight="1">
      <c r="B85" s="315"/>
      <c r="C85" s="295" t="s">
        <v>511</v>
      </c>
      <c r="D85" s="295"/>
      <c r="E85" s="295"/>
      <c r="F85" s="314" t="s">
        <v>498</v>
      </c>
      <c r="G85" s="313"/>
      <c r="H85" s="295" t="s">
        <v>512</v>
      </c>
      <c r="I85" s="295" t="s">
        <v>494</v>
      </c>
      <c r="J85" s="295">
        <v>50</v>
      </c>
      <c r="K85" s="306"/>
    </row>
    <row r="86" spans="2:11" ht="15" customHeight="1">
      <c r="B86" s="315"/>
      <c r="C86" s="295" t="s">
        <v>513</v>
      </c>
      <c r="D86" s="295"/>
      <c r="E86" s="295"/>
      <c r="F86" s="314" t="s">
        <v>498</v>
      </c>
      <c r="G86" s="313"/>
      <c r="H86" s="295" t="s">
        <v>514</v>
      </c>
      <c r="I86" s="295" t="s">
        <v>494</v>
      </c>
      <c r="J86" s="295">
        <v>20</v>
      </c>
      <c r="K86" s="306"/>
    </row>
    <row r="87" spans="2:11" ht="15" customHeight="1">
      <c r="B87" s="315"/>
      <c r="C87" s="295" t="s">
        <v>515</v>
      </c>
      <c r="D87" s="295"/>
      <c r="E87" s="295"/>
      <c r="F87" s="314" t="s">
        <v>498</v>
      </c>
      <c r="G87" s="313"/>
      <c r="H87" s="295" t="s">
        <v>516</v>
      </c>
      <c r="I87" s="295" t="s">
        <v>494</v>
      </c>
      <c r="J87" s="295">
        <v>20</v>
      </c>
      <c r="K87" s="306"/>
    </row>
    <row r="88" spans="2:11" ht="15" customHeight="1">
      <c r="B88" s="315"/>
      <c r="C88" s="295" t="s">
        <v>517</v>
      </c>
      <c r="D88" s="295"/>
      <c r="E88" s="295"/>
      <c r="F88" s="314" t="s">
        <v>498</v>
      </c>
      <c r="G88" s="313"/>
      <c r="H88" s="295" t="s">
        <v>518</v>
      </c>
      <c r="I88" s="295" t="s">
        <v>494</v>
      </c>
      <c r="J88" s="295">
        <v>50</v>
      </c>
      <c r="K88" s="306"/>
    </row>
    <row r="89" spans="2:11" ht="15" customHeight="1">
      <c r="B89" s="315"/>
      <c r="C89" s="295" t="s">
        <v>519</v>
      </c>
      <c r="D89" s="295"/>
      <c r="E89" s="295"/>
      <c r="F89" s="314" t="s">
        <v>498</v>
      </c>
      <c r="G89" s="313"/>
      <c r="H89" s="295" t="s">
        <v>519</v>
      </c>
      <c r="I89" s="295" t="s">
        <v>494</v>
      </c>
      <c r="J89" s="295">
        <v>50</v>
      </c>
      <c r="K89" s="306"/>
    </row>
    <row r="90" spans="2:11" ht="15" customHeight="1">
      <c r="B90" s="315"/>
      <c r="C90" s="295" t="s">
        <v>117</v>
      </c>
      <c r="D90" s="295"/>
      <c r="E90" s="295"/>
      <c r="F90" s="314" t="s">
        <v>498</v>
      </c>
      <c r="G90" s="313"/>
      <c r="H90" s="295" t="s">
        <v>520</v>
      </c>
      <c r="I90" s="295" t="s">
        <v>494</v>
      </c>
      <c r="J90" s="295">
        <v>255</v>
      </c>
      <c r="K90" s="306"/>
    </row>
    <row r="91" spans="2:11" ht="15" customHeight="1">
      <c r="B91" s="315"/>
      <c r="C91" s="295" t="s">
        <v>521</v>
      </c>
      <c r="D91" s="295"/>
      <c r="E91" s="295"/>
      <c r="F91" s="314" t="s">
        <v>492</v>
      </c>
      <c r="G91" s="313"/>
      <c r="H91" s="295" t="s">
        <v>522</v>
      </c>
      <c r="I91" s="295" t="s">
        <v>523</v>
      </c>
      <c r="J91" s="295"/>
      <c r="K91" s="306"/>
    </row>
    <row r="92" spans="2:11" ht="15" customHeight="1">
      <c r="B92" s="315"/>
      <c r="C92" s="295" t="s">
        <v>524</v>
      </c>
      <c r="D92" s="295"/>
      <c r="E92" s="295"/>
      <c r="F92" s="314" t="s">
        <v>492</v>
      </c>
      <c r="G92" s="313"/>
      <c r="H92" s="295" t="s">
        <v>525</v>
      </c>
      <c r="I92" s="295" t="s">
        <v>526</v>
      </c>
      <c r="J92" s="295"/>
      <c r="K92" s="306"/>
    </row>
    <row r="93" spans="2:11" ht="15" customHeight="1">
      <c r="B93" s="315"/>
      <c r="C93" s="295" t="s">
        <v>527</v>
      </c>
      <c r="D93" s="295"/>
      <c r="E93" s="295"/>
      <c r="F93" s="314" t="s">
        <v>492</v>
      </c>
      <c r="G93" s="313"/>
      <c r="H93" s="295" t="s">
        <v>527</v>
      </c>
      <c r="I93" s="295" t="s">
        <v>526</v>
      </c>
      <c r="J93" s="295"/>
      <c r="K93" s="306"/>
    </row>
    <row r="94" spans="2:11" ht="15" customHeight="1">
      <c r="B94" s="315"/>
      <c r="C94" s="295" t="s">
        <v>44</v>
      </c>
      <c r="D94" s="295"/>
      <c r="E94" s="295"/>
      <c r="F94" s="314" t="s">
        <v>492</v>
      </c>
      <c r="G94" s="313"/>
      <c r="H94" s="295" t="s">
        <v>528</v>
      </c>
      <c r="I94" s="295" t="s">
        <v>526</v>
      </c>
      <c r="J94" s="295"/>
      <c r="K94" s="306"/>
    </row>
    <row r="95" spans="2:11" ht="15" customHeight="1">
      <c r="B95" s="315"/>
      <c r="C95" s="295" t="s">
        <v>54</v>
      </c>
      <c r="D95" s="295"/>
      <c r="E95" s="295"/>
      <c r="F95" s="314" t="s">
        <v>492</v>
      </c>
      <c r="G95" s="313"/>
      <c r="H95" s="295" t="s">
        <v>529</v>
      </c>
      <c r="I95" s="295" t="s">
        <v>526</v>
      </c>
      <c r="J95" s="295"/>
      <c r="K95" s="306"/>
    </row>
    <row r="96" spans="2:11" ht="15" customHeight="1">
      <c r="B96" s="318"/>
      <c r="C96" s="319"/>
      <c r="D96" s="319"/>
      <c r="E96" s="319"/>
      <c r="F96" s="319"/>
      <c r="G96" s="319"/>
      <c r="H96" s="319"/>
      <c r="I96" s="319"/>
      <c r="J96" s="319"/>
      <c r="K96" s="320"/>
    </row>
    <row r="97" spans="2:11" ht="18.75" customHeight="1">
      <c r="B97" s="321"/>
      <c r="C97" s="322"/>
      <c r="D97" s="322"/>
      <c r="E97" s="322"/>
      <c r="F97" s="322"/>
      <c r="G97" s="322"/>
      <c r="H97" s="322"/>
      <c r="I97" s="322"/>
      <c r="J97" s="322"/>
      <c r="K97" s="321"/>
    </row>
    <row r="98" spans="2:11" ht="18.75" customHeight="1">
      <c r="B98" s="301"/>
      <c r="C98" s="301"/>
      <c r="D98" s="301"/>
      <c r="E98" s="301"/>
      <c r="F98" s="301"/>
      <c r="G98" s="301"/>
      <c r="H98" s="301"/>
      <c r="I98" s="301"/>
      <c r="J98" s="301"/>
      <c r="K98" s="301"/>
    </row>
    <row r="99" spans="2:11" ht="7.5" customHeight="1">
      <c r="B99" s="302"/>
      <c r="C99" s="303"/>
      <c r="D99" s="303"/>
      <c r="E99" s="303"/>
      <c r="F99" s="303"/>
      <c r="G99" s="303"/>
      <c r="H99" s="303"/>
      <c r="I99" s="303"/>
      <c r="J99" s="303"/>
      <c r="K99" s="304"/>
    </row>
    <row r="100" spans="2:11" ht="45" customHeight="1">
      <c r="B100" s="305"/>
      <c r="C100" s="410" t="s">
        <v>530</v>
      </c>
      <c r="D100" s="410"/>
      <c r="E100" s="410"/>
      <c r="F100" s="410"/>
      <c r="G100" s="410"/>
      <c r="H100" s="410"/>
      <c r="I100" s="410"/>
      <c r="J100" s="410"/>
      <c r="K100" s="306"/>
    </row>
    <row r="101" spans="2:11" ht="17.25" customHeight="1">
      <c r="B101" s="305"/>
      <c r="C101" s="307" t="s">
        <v>486</v>
      </c>
      <c r="D101" s="307"/>
      <c r="E101" s="307"/>
      <c r="F101" s="307" t="s">
        <v>487</v>
      </c>
      <c r="G101" s="308"/>
      <c r="H101" s="307" t="s">
        <v>112</v>
      </c>
      <c r="I101" s="307" t="s">
        <v>63</v>
      </c>
      <c r="J101" s="307" t="s">
        <v>488</v>
      </c>
      <c r="K101" s="306"/>
    </row>
    <row r="102" spans="2:11" ht="17.25" customHeight="1">
      <c r="B102" s="305"/>
      <c r="C102" s="309" t="s">
        <v>489</v>
      </c>
      <c r="D102" s="309"/>
      <c r="E102" s="309"/>
      <c r="F102" s="310" t="s">
        <v>490</v>
      </c>
      <c r="G102" s="311"/>
      <c r="H102" s="309"/>
      <c r="I102" s="309"/>
      <c r="J102" s="309" t="s">
        <v>491</v>
      </c>
      <c r="K102" s="306"/>
    </row>
    <row r="103" spans="2:11" ht="5.25" customHeight="1">
      <c r="B103" s="305"/>
      <c r="C103" s="307"/>
      <c r="D103" s="307"/>
      <c r="E103" s="307"/>
      <c r="F103" s="307"/>
      <c r="G103" s="323"/>
      <c r="H103" s="307"/>
      <c r="I103" s="307"/>
      <c r="J103" s="307"/>
      <c r="K103" s="306"/>
    </row>
    <row r="104" spans="2:11" ht="15" customHeight="1">
      <c r="B104" s="305"/>
      <c r="C104" s="295" t="s">
        <v>59</v>
      </c>
      <c r="D104" s="312"/>
      <c r="E104" s="312"/>
      <c r="F104" s="314" t="s">
        <v>492</v>
      </c>
      <c r="G104" s="323"/>
      <c r="H104" s="295" t="s">
        <v>531</v>
      </c>
      <c r="I104" s="295" t="s">
        <v>494</v>
      </c>
      <c r="J104" s="295">
        <v>20</v>
      </c>
      <c r="K104" s="306"/>
    </row>
    <row r="105" spans="2:11" ht="15" customHeight="1">
      <c r="B105" s="305"/>
      <c r="C105" s="295" t="s">
        <v>495</v>
      </c>
      <c r="D105" s="295"/>
      <c r="E105" s="295"/>
      <c r="F105" s="314" t="s">
        <v>492</v>
      </c>
      <c r="G105" s="295"/>
      <c r="H105" s="295" t="s">
        <v>531</v>
      </c>
      <c r="I105" s="295" t="s">
        <v>494</v>
      </c>
      <c r="J105" s="295">
        <v>120</v>
      </c>
      <c r="K105" s="306"/>
    </row>
    <row r="106" spans="2:11" ht="15" customHeight="1">
      <c r="B106" s="315"/>
      <c r="C106" s="295" t="s">
        <v>497</v>
      </c>
      <c r="D106" s="295"/>
      <c r="E106" s="295"/>
      <c r="F106" s="314" t="s">
        <v>498</v>
      </c>
      <c r="G106" s="295"/>
      <c r="H106" s="295" t="s">
        <v>531</v>
      </c>
      <c r="I106" s="295" t="s">
        <v>494</v>
      </c>
      <c r="J106" s="295">
        <v>50</v>
      </c>
      <c r="K106" s="306"/>
    </row>
    <row r="107" spans="2:11" ht="15" customHeight="1">
      <c r="B107" s="315"/>
      <c r="C107" s="295" t="s">
        <v>500</v>
      </c>
      <c r="D107" s="295"/>
      <c r="E107" s="295"/>
      <c r="F107" s="314" t="s">
        <v>492</v>
      </c>
      <c r="G107" s="295"/>
      <c r="H107" s="295" t="s">
        <v>531</v>
      </c>
      <c r="I107" s="295" t="s">
        <v>502</v>
      </c>
      <c r="J107" s="295"/>
      <c r="K107" s="306"/>
    </row>
    <row r="108" spans="2:11" ht="15" customHeight="1">
      <c r="B108" s="315"/>
      <c r="C108" s="295" t="s">
        <v>511</v>
      </c>
      <c r="D108" s="295"/>
      <c r="E108" s="295"/>
      <c r="F108" s="314" t="s">
        <v>498</v>
      </c>
      <c r="G108" s="295"/>
      <c r="H108" s="295" t="s">
        <v>531</v>
      </c>
      <c r="I108" s="295" t="s">
        <v>494</v>
      </c>
      <c r="J108" s="295">
        <v>50</v>
      </c>
      <c r="K108" s="306"/>
    </row>
    <row r="109" spans="2:11" ht="15" customHeight="1">
      <c r="B109" s="315"/>
      <c r="C109" s="295" t="s">
        <v>519</v>
      </c>
      <c r="D109" s="295"/>
      <c r="E109" s="295"/>
      <c r="F109" s="314" t="s">
        <v>498</v>
      </c>
      <c r="G109" s="295"/>
      <c r="H109" s="295" t="s">
        <v>531</v>
      </c>
      <c r="I109" s="295" t="s">
        <v>494</v>
      </c>
      <c r="J109" s="295">
        <v>50</v>
      </c>
      <c r="K109" s="306"/>
    </row>
    <row r="110" spans="2:11" ht="15" customHeight="1">
      <c r="B110" s="315"/>
      <c r="C110" s="295" t="s">
        <v>517</v>
      </c>
      <c r="D110" s="295"/>
      <c r="E110" s="295"/>
      <c r="F110" s="314" t="s">
        <v>498</v>
      </c>
      <c r="G110" s="295"/>
      <c r="H110" s="295" t="s">
        <v>531</v>
      </c>
      <c r="I110" s="295" t="s">
        <v>494</v>
      </c>
      <c r="J110" s="295">
        <v>50</v>
      </c>
      <c r="K110" s="306"/>
    </row>
    <row r="111" spans="2:11" ht="15" customHeight="1">
      <c r="B111" s="315"/>
      <c r="C111" s="295" t="s">
        <v>59</v>
      </c>
      <c r="D111" s="295"/>
      <c r="E111" s="295"/>
      <c r="F111" s="314" t="s">
        <v>492</v>
      </c>
      <c r="G111" s="295"/>
      <c r="H111" s="295" t="s">
        <v>532</v>
      </c>
      <c r="I111" s="295" t="s">
        <v>494</v>
      </c>
      <c r="J111" s="295">
        <v>20</v>
      </c>
      <c r="K111" s="306"/>
    </row>
    <row r="112" spans="2:11" ht="15" customHeight="1">
      <c r="B112" s="315"/>
      <c r="C112" s="295" t="s">
        <v>533</v>
      </c>
      <c r="D112" s="295"/>
      <c r="E112" s="295"/>
      <c r="F112" s="314" t="s">
        <v>492</v>
      </c>
      <c r="G112" s="295"/>
      <c r="H112" s="295" t="s">
        <v>534</v>
      </c>
      <c r="I112" s="295" t="s">
        <v>494</v>
      </c>
      <c r="J112" s="295">
        <v>120</v>
      </c>
      <c r="K112" s="306"/>
    </row>
    <row r="113" spans="2:11" ht="15" customHeight="1">
      <c r="B113" s="315"/>
      <c r="C113" s="295" t="s">
        <v>44</v>
      </c>
      <c r="D113" s="295"/>
      <c r="E113" s="295"/>
      <c r="F113" s="314" t="s">
        <v>492</v>
      </c>
      <c r="G113" s="295"/>
      <c r="H113" s="295" t="s">
        <v>535</v>
      </c>
      <c r="I113" s="295" t="s">
        <v>526</v>
      </c>
      <c r="J113" s="295"/>
      <c r="K113" s="306"/>
    </row>
    <row r="114" spans="2:11" ht="15" customHeight="1">
      <c r="B114" s="315"/>
      <c r="C114" s="295" t="s">
        <v>54</v>
      </c>
      <c r="D114" s="295"/>
      <c r="E114" s="295"/>
      <c r="F114" s="314" t="s">
        <v>492</v>
      </c>
      <c r="G114" s="295"/>
      <c r="H114" s="295" t="s">
        <v>536</v>
      </c>
      <c r="I114" s="295" t="s">
        <v>526</v>
      </c>
      <c r="J114" s="295"/>
      <c r="K114" s="306"/>
    </row>
    <row r="115" spans="2:11" ht="15" customHeight="1">
      <c r="B115" s="315"/>
      <c r="C115" s="295" t="s">
        <v>63</v>
      </c>
      <c r="D115" s="295"/>
      <c r="E115" s="295"/>
      <c r="F115" s="314" t="s">
        <v>492</v>
      </c>
      <c r="G115" s="295"/>
      <c r="H115" s="295" t="s">
        <v>537</v>
      </c>
      <c r="I115" s="295" t="s">
        <v>538</v>
      </c>
      <c r="J115" s="295"/>
      <c r="K115" s="306"/>
    </row>
    <row r="116" spans="2:11" ht="15" customHeight="1">
      <c r="B116" s="318"/>
      <c r="C116" s="324"/>
      <c r="D116" s="324"/>
      <c r="E116" s="324"/>
      <c r="F116" s="324"/>
      <c r="G116" s="324"/>
      <c r="H116" s="324"/>
      <c r="I116" s="324"/>
      <c r="J116" s="324"/>
      <c r="K116" s="320"/>
    </row>
    <row r="117" spans="2:11" ht="18.75" customHeight="1">
      <c r="B117" s="325"/>
      <c r="C117" s="291"/>
      <c r="D117" s="291"/>
      <c r="E117" s="291"/>
      <c r="F117" s="326"/>
      <c r="G117" s="291"/>
      <c r="H117" s="291"/>
      <c r="I117" s="291"/>
      <c r="J117" s="291"/>
      <c r="K117" s="325"/>
    </row>
    <row r="118" spans="2:11" ht="18.75" customHeight="1">
      <c r="B118" s="301"/>
      <c r="C118" s="301"/>
      <c r="D118" s="301"/>
      <c r="E118" s="301"/>
      <c r="F118" s="301"/>
      <c r="G118" s="301"/>
      <c r="H118" s="301"/>
      <c r="I118" s="301"/>
      <c r="J118" s="301"/>
      <c r="K118" s="301"/>
    </row>
    <row r="119" spans="2:11" ht="7.5" customHeight="1">
      <c r="B119" s="327"/>
      <c r="C119" s="328"/>
      <c r="D119" s="328"/>
      <c r="E119" s="328"/>
      <c r="F119" s="328"/>
      <c r="G119" s="328"/>
      <c r="H119" s="328"/>
      <c r="I119" s="328"/>
      <c r="J119" s="328"/>
      <c r="K119" s="329"/>
    </row>
    <row r="120" spans="2:11" ht="45" customHeight="1">
      <c r="B120" s="330"/>
      <c r="C120" s="409" t="s">
        <v>539</v>
      </c>
      <c r="D120" s="409"/>
      <c r="E120" s="409"/>
      <c r="F120" s="409"/>
      <c r="G120" s="409"/>
      <c r="H120" s="409"/>
      <c r="I120" s="409"/>
      <c r="J120" s="409"/>
      <c r="K120" s="331"/>
    </row>
    <row r="121" spans="2:11" ht="17.25" customHeight="1">
      <c r="B121" s="332"/>
      <c r="C121" s="307" t="s">
        <v>486</v>
      </c>
      <c r="D121" s="307"/>
      <c r="E121" s="307"/>
      <c r="F121" s="307" t="s">
        <v>487</v>
      </c>
      <c r="G121" s="308"/>
      <c r="H121" s="307" t="s">
        <v>112</v>
      </c>
      <c r="I121" s="307" t="s">
        <v>63</v>
      </c>
      <c r="J121" s="307" t="s">
        <v>488</v>
      </c>
      <c r="K121" s="333"/>
    </row>
    <row r="122" spans="2:11" ht="17.25" customHeight="1">
      <c r="B122" s="332"/>
      <c r="C122" s="309" t="s">
        <v>489</v>
      </c>
      <c r="D122" s="309"/>
      <c r="E122" s="309"/>
      <c r="F122" s="310" t="s">
        <v>490</v>
      </c>
      <c r="G122" s="311"/>
      <c r="H122" s="309"/>
      <c r="I122" s="309"/>
      <c r="J122" s="309" t="s">
        <v>491</v>
      </c>
      <c r="K122" s="333"/>
    </row>
    <row r="123" spans="2:11" ht="5.25" customHeight="1">
      <c r="B123" s="334"/>
      <c r="C123" s="312"/>
      <c r="D123" s="312"/>
      <c r="E123" s="312"/>
      <c r="F123" s="312"/>
      <c r="G123" s="295"/>
      <c r="H123" s="312"/>
      <c r="I123" s="312"/>
      <c r="J123" s="312"/>
      <c r="K123" s="335"/>
    </row>
    <row r="124" spans="2:11" ht="15" customHeight="1">
      <c r="B124" s="334"/>
      <c r="C124" s="295" t="s">
        <v>495</v>
      </c>
      <c r="D124" s="312"/>
      <c r="E124" s="312"/>
      <c r="F124" s="314" t="s">
        <v>492</v>
      </c>
      <c r="G124" s="295"/>
      <c r="H124" s="295" t="s">
        <v>531</v>
      </c>
      <c r="I124" s="295" t="s">
        <v>494</v>
      </c>
      <c r="J124" s="295">
        <v>120</v>
      </c>
      <c r="K124" s="336"/>
    </row>
    <row r="125" spans="2:11" ht="15" customHeight="1">
      <c r="B125" s="334"/>
      <c r="C125" s="295" t="s">
        <v>540</v>
      </c>
      <c r="D125" s="295"/>
      <c r="E125" s="295"/>
      <c r="F125" s="314" t="s">
        <v>492</v>
      </c>
      <c r="G125" s="295"/>
      <c r="H125" s="295" t="s">
        <v>541</v>
      </c>
      <c r="I125" s="295" t="s">
        <v>494</v>
      </c>
      <c r="J125" s="295" t="s">
        <v>542</v>
      </c>
      <c r="K125" s="336"/>
    </row>
    <row r="126" spans="2:11" ht="15" customHeight="1">
      <c r="B126" s="334"/>
      <c r="C126" s="295" t="s">
        <v>441</v>
      </c>
      <c r="D126" s="295"/>
      <c r="E126" s="295"/>
      <c r="F126" s="314" t="s">
        <v>492</v>
      </c>
      <c r="G126" s="295"/>
      <c r="H126" s="295" t="s">
        <v>543</v>
      </c>
      <c r="I126" s="295" t="s">
        <v>494</v>
      </c>
      <c r="J126" s="295" t="s">
        <v>542</v>
      </c>
      <c r="K126" s="336"/>
    </row>
    <row r="127" spans="2:11" ht="15" customHeight="1">
      <c r="B127" s="334"/>
      <c r="C127" s="295" t="s">
        <v>503</v>
      </c>
      <c r="D127" s="295"/>
      <c r="E127" s="295"/>
      <c r="F127" s="314" t="s">
        <v>498</v>
      </c>
      <c r="G127" s="295"/>
      <c r="H127" s="295" t="s">
        <v>504</v>
      </c>
      <c r="I127" s="295" t="s">
        <v>494</v>
      </c>
      <c r="J127" s="295">
        <v>15</v>
      </c>
      <c r="K127" s="336"/>
    </row>
    <row r="128" spans="2:11" ht="15" customHeight="1">
      <c r="B128" s="334"/>
      <c r="C128" s="316" t="s">
        <v>505</v>
      </c>
      <c r="D128" s="316"/>
      <c r="E128" s="316"/>
      <c r="F128" s="317" t="s">
        <v>498</v>
      </c>
      <c r="G128" s="316"/>
      <c r="H128" s="316" t="s">
        <v>506</v>
      </c>
      <c r="I128" s="316" t="s">
        <v>494</v>
      </c>
      <c r="J128" s="316">
        <v>15</v>
      </c>
      <c r="K128" s="336"/>
    </row>
    <row r="129" spans="2:11" ht="15" customHeight="1">
      <c r="B129" s="334"/>
      <c r="C129" s="316" t="s">
        <v>507</v>
      </c>
      <c r="D129" s="316"/>
      <c r="E129" s="316"/>
      <c r="F129" s="317" t="s">
        <v>498</v>
      </c>
      <c r="G129" s="316"/>
      <c r="H129" s="316" t="s">
        <v>508</v>
      </c>
      <c r="I129" s="316" t="s">
        <v>494</v>
      </c>
      <c r="J129" s="316">
        <v>20</v>
      </c>
      <c r="K129" s="336"/>
    </row>
    <row r="130" spans="2:11" ht="15" customHeight="1">
      <c r="B130" s="334"/>
      <c r="C130" s="316" t="s">
        <v>509</v>
      </c>
      <c r="D130" s="316"/>
      <c r="E130" s="316"/>
      <c r="F130" s="317" t="s">
        <v>498</v>
      </c>
      <c r="G130" s="316"/>
      <c r="H130" s="316" t="s">
        <v>510</v>
      </c>
      <c r="I130" s="316" t="s">
        <v>494</v>
      </c>
      <c r="J130" s="316">
        <v>20</v>
      </c>
      <c r="K130" s="336"/>
    </row>
    <row r="131" spans="2:11" ht="15" customHeight="1">
      <c r="B131" s="334"/>
      <c r="C131" s="295" t="s">
        <v>497</v>
      </c>
      <c r="D131" s="295"/>
      <c r="E131" s="295"/>
      <c r="F131" s="314" t="s">
        <v>498</v>
      </c>
      <c r="G131" s="295"/>
      <c r="H131" s="295" t="s">
        <v>531</v>
      </c>
      <c r="I131" s="295" t="s">
        <v>494</v>
      </c>
      <c r="J131" s="295">
        <v>50</v>
      </c>
      <c r="K131" s="336"/>
    </row>
    <row r="132" spans="2:11" ht="15" customHeight="1">
      <c r="B132" s="334"/>
      <c r="C132" s="295" t="s">
        <v>511</v>
      </c>
      <c r="D132" s="295"/>
      <c r="E132" s="295"/>
      <c r="F132" s="314" t="s">
        <v>498</v>
      </c>
      <c r="G132" s="295"/>
      <c r="H132" s="295" t="s">
        <v>531</v>
      </c>
      <c r="I132" s="295" t="s">
        <v>494</v>
      </c>
      <c r="J132" s="295">
        <v>50</v>
      </c>
      <c r="K132" s="336"/>
    </row>
    <row r="133" spans="2:11" ht="15" customHeight="1">
      <c r="B133" s="334"/>
      <c r="C133" s="295" t="s">
        <v>517</v>
      </c>
      <c r="D133" s="295"/>
      <c r="E133" s="295"/>
      <c r="F133" s="314" t="s">
        <v>498</v>
      </c>
      <c r="G133" s="295"/>
      <c r="H133" s="295" t="s">
        <v>531</v>
      </c>
      <c r="I133" s="295" t="s">
        <v>494</v>
      </c>
      <c r="J133" s="295">
        <v>50</v>
      </c>
      <c r="K133" s="336"/>
    </row>
    <row r="134" spans="2:11" ht="15" customHeight="1">
      <c r="B134" s="334"/>
      <c r="C134" s="295" t="s">
        <v>519</v>
      </c>
      <c r="D134" s="295"/>
      <c r="E134" s="295"/>
      <c r="F134" s="314" t="s">
        <v>498</v>
      </c>
      <c r="G134" s="295"/>
      <c r="H134" s="295" t="s">
        <v>531</v>
      </c>
      <c r="I134" s="295" t="s">
        <v>494</v>
      </c>
      <c r="J134" s="295">
        <v>50</v>
      </c>
      <c r="K134" s="336"/>
    </row>
    <row r="135" spans="2:11" ht="15" customHeight="1">
      <c r="B135" s="334"/>
      <c r="C135" s="295" t="s">
        <v>117</v>
      </c>
      <c r="D135" s="295"/>
      <c r="E135" s="295"/>
      <c r="F135" s="314" t="s">
        <v>498</v>
      </c>
      <c r="G135" s="295"/>
      <c r="H135" s="295" t="s">
        <v>544</v>
      </c>
      <c r="I135" s="295" t="s">
        <v>494</v>
      </c>
      <c r="J135" s="295">
        <v>255</v>
      </c>
      <c r="K135" s="336"/>
    </row>
    <row r="136" spans="2:11" ht="15" customHeight="1">
      <c r="B136" s="334"/>
      <c r="C136" s="295" t="s">
        <v>521</v>
      </c>
      <c r="D136" s="295"/>
      <c r="E136" s="295"/>
      <c r="F136" s="314" t="s">
        <v>492</v>
      </c>
      <c r="G136" s="295"/>
      <c r="H136" s="295" t="s">
        <v>545</v>
      </c>
      <c r="I136" s="295" t="s">
        <v>523</v>
      </c>
      <c r="J136" s="295"/>
      <c r="K136" s="336"/>
    </row>
    <row r="137" spans="2:11" ht="15" customHeight="1">
      <c r="B137" s="334"/>
      <c r="C137" s="295" t="s">
        <v>524</v>
      </c>
      <c r="D137" s="295"/>
      <c r="E137" s="295"/>
      <c r="F137" s="314" t="s">
        <v>492</v>
      </c>
      <c r="G137" s="295"/>
      <c r="H137" s="295" t="s">
        <v>546</v>
      </c>
      <c r="I137" s="295" t="s">
        <v>526</v>
      </c>
      <c r="J137" s="295"/>
      <c r="K137" s="336"/>
    </row>
    <row r="138" spans="2:11" ht="15" customHeight="1">
      <c r="B138" s="334"/>
      <c r="C138" s="295" t="s">
        <v>527</v>
      </c>
      <c r="D138" s="295"/>
      <c r="E138" s="295"/>
      <c r="F138" s="314" t="s">
        <v>492</v>
      </c>
      <c r="G138" s="295"/>
      <c r="H138" s="295" t="s">
        <v>527</v>
      </c>
      <c r="I138" s="295" t="s">
        <v>526</v>
      </c>
      <c r="J138" s="295"/>
      <c r="K138" s="336"/>
    </row>
    <row r="139" spans="2:11" ht="15" customHeight="1">
      <c r="B139" s="334"/>
      <c r="C139" s="295" t="s">
        <v>44</v>
      </c>
      <c r="D139" s="295"/>
      <c r="E139" s="295"/>
      <c r="F139" s="314" t="s">
        <v>492</v>
      </c>
      <c r="G139" s="295"/>
      <c r="H139" s="295" t="s">
        <v>547</v>
      </c>
      <c r="I139" s="295" t="s">
        <v>526</v>
      </c>
      <c r="J139" s="295"/>
      <c r="K139" s="336"/>
    </row>
    <row r="140" spans="2:11" ht="15" customHeight="1">
      <c r="B140" s="334"/>
      <c r="C140" s="295" t="s">
        <v>548</v>
      </c>
      <c r="D140" s="295"/>
      <c r="E140" s="295"/>
      <c r="F140" s="314" t="s">
        <v>492</v>
      </c>
      <c r="G140" s="295"/>
      <c r="H140" s="295" t="s">
        <v>549</v>
      </c>
      <c r="I140" s="295" t="s">
        <v>526</v>
      </c>
      <c r="J140" s="295"/>
      <c r="K140" s="336"/>
    </row>
    <row r="141" spans="2:11" ht="15" customHeight="1">
      <c r="B141" s="337"/>
      <c r="C141" s="338"/>
      <c r="D141" s="338"/>
      <c r="E141" s="338"/>
      <c r="F141" s="338"/>
      <c r="G141" s="338"/>
      <c r="H141" s="338"/>
      <c r="I141" s="338"/>
      <c r="J141" s="338"/>
      <c r="K141" s="339"/>
    </row>
    <row r="142" spans="2:11" ht="18.75" customHeight="1">
      <c r="B142" s="291"/>
      <c r="C142" s="291"/>
      <c r="D142" s="291"/>
      <c r="E142" s="291"/>
      <c r="F142" s="326"/>
      <c r="G142" s="291"/>
      <c r="H142" s="291"/>
      <c r="I142" s="291"/>
      <c r="J142" s="291"/>
      <c r="K142" s="291"/>
    </row>
    <row r="143" spans="2:11" ht="18.75" customHeight="1">
      <c r="B143" s="301"/>
      <c r="C143" s="301"/>
      <c r="D143" s="301"/>
      <c r="E143" s="301"/>
      <c r="F143" s="301"/>
      <c r="G143" s="301"/>
      <c r="H143" s="301"/>
      <c r="I143" s="301"/>
      <c r="J143" s="301"/>
      <c r="K143" s="301"/>
    </row>
    <row r="144" spans="2:11" ht="7.5" customHeight="1">
      <c r="B144" s="302"/>
      <c r="C144" s="303"/>
      <c r="D144" s="303"/>
      <c r="E144" s="303"/>
      <c r="F144" s="303"/>
      <c r="G144" s="303"/>
      <c r="H144" s="303"/>
      <c r="I144" s="303"/>
      <c r="J144" s="303"/>
      <c r="K144" s="304"/>
    </row>
    <row r="145" spans="2:11" ht="45" customHeight="1">
      <c r="B145" s="305"/>
      <c r="C145" s="410" t="s">
        <v>550</v>
      </c>
      <c r="D145" s="410"/>
      <c r="E145" s="410"/>
      <c r="F145" s="410"/>
      <c r="G145" s="410"/>
      <c r="H145" s="410"/>
      <c r="I145" s="410"/>
      <c r="J145" s="410"/>
      <c r="K145" s="306"/>
    </row>
    <row r="146" spans="2:11" ht="17.25" customHeight="1">
      <c r="B146" s="305"/>
      <c r="C146" s="307" t="s">
        <v>486</v>
      </c>
      <c r="D146" s="307"/>
      <c r="E146" s="307"/>
      <c r="F146" s="307" t="s">
        <v>487</v>
      </c>
      <c r="G146" s="308"/>
      <c r="H146" s="307" t="s">
        <v>112</v>
      </c>
      <c r="I146" s="307" t="s">
        <v>63</v>
      </c>
      <c r="J146" s="307" t="s">
        <v>488</v>
      </c>
      <c r="K146" s="306"/>
    </row>
    <row r="147" spans="2:11" ht="17.25" customHeight="1">
      <c r="B147" s="305"/>
      <c r="C147" s="309" t="s">
        <v>489</v>
      </c>
      <c r="D147" s="309"/>
      <c r="E147" s="309"/>
      <c r="F147" s="310" t="s">
        <v>490</v>
      </c>
      <c r="G147" s="311"/>
      <c r="H147" s="309"/>
      <c r="I147" s="309"/>
      <c r="J147" s="309" t="s">
        <v>491</v>
      </c>
      <c r="K147" s="306"/>
    </row>
    <row r="148" spans="2:11" ht="5.25" customHeight="1">
      <c r="B148" s="315"/>
      <c r="C148" s="312"/>
      <c r="D148" s="312"/>
      <c r="E148" s="312"/>
      <c r="F148" s="312"/>
      <c r="G148" s="313"/>
      <c r="H148" s="312"/>
      <c r="I148" s="312"/>
      <c r="J148" s="312"/>
      <c r="K148" s="336"/>
    </row>
    <row r="149" spans="2:11" ht="15" customHeight="1">
      <c r="B149" s="315"/>
      <c r="C149" s="340" t="s">
        <v>495</v>
      </c>
      <c r="D149" s="295"/>
      <c r="E149" s="295"/>
      <c r="F149" s="341" t="s">
        <v>492</v>
      </c>
      <c r="G149" s="295"/>
      <c r="H149" s="340" t="s">
        <v>531</v>
      </c>
      <c r="I149" s="340" t="s">
        <v>494</v>
      </c>
      <c r="J149" s="340">
        <v>120</v>
      </c>
      <c r="K149" s="336"/>
    </row>
    <row r="150" spans="2:11" ht="15" customHeight="1">
      <c r="B150" s="315"/>
      <c r="C150" s="340" t="s">
        <v>540</v>
      </c>
      <c r="D150" s="295"/>
      <c r="E150" s="295"/>
      <c r="F150" s="341" t="s">
        <v>492</v>
      </c>
      <c r="G150" s="295"/>
      <c r="H150" s="340" t="s">
        <v>551</v>
      </c>
      <c r="I150" s="340" t="s">
        <v>494</v>
      </c>
      <c r="J150" s="340" t="s">
        <v>542</v>
      </c>
      <c r="K150" s="336"/>
    </row>
    <row r="151" spans="2:11" ht="15" customHeight="1">
      <c r="B151" s="315"/>
      <c r="C151" s="340" t="s">
        <v>441</v>
      </c>
      <c r="D151" s="295"/>
      <c r="E151" s="295"/>
      <c r="F151" s="341" t="s">
        <v>492</v>
      </c>
      <c r="G151" s="295"/>
      <c r="H151" s="340" t="s">
        <v>552</v>
      </c>
      <c r="I151" s="340" t="s">
        <v>494</v>
      </c>
      <c r="J151" s="340" t="s">
        <v>542</v>
      </c>
      <c r="K151" s="336"/>
    </row>
    <row r="152" spans="2:11" ht="15" customHeight="1">
      <c r="B152" s="315"/>
      <c r="C152" s="340" t="s">
        <v>497</v>
      </c>
      <c r="D152" s="295"/>
      <c r="E152" s="295"/>
      <c r="F152" s="341" t="s">
        <v>498</v>
      </c>
      <c r="G152" s="295"/>
      <c r="H152" s="340" t="s">
        <v>531</v>
      </c>
      <c r="I152" s="340" t="s">
        <v>494</v>
      </c>
      <c r="J152" s="340">
        <v>50</v>
      </c>
      <c r="K152" s="336"/>
    </row>
    <row r="153" spans="2:11" ht="15" customHeight="1">
      <c r="B153" s="315"/>
      <c r="C153" s="340" t="s">
        <v>500</v>
      </c>
      <c r="D153" s="295"/>
      <c r="E153" s="295"/>
      <c r="F153" s="341" t="s">
        <v>492</v>
      </c>
      <c r="G153" s="295"/>
      <c r="H153" s="340" t="s">
        <v>531</v>
      </c>
      <c r="I153" s="340" t="s">
        <v>502</v>
      </c>
      <c r="J153" s="340"/>
      <c r="K153" s="336"/>
    </row>
    <row r="154" spans="2:11" ht="15" customHeight="1">
      <c r="B154" s="315"/>
      <c r="C154" s="340" t="s">
        <v>511</v>
      </c>
      <c r="D154" s="295"/>
      <c r="E154" s="295"/>
      <c r="F154" s="341" t="s">
        <v>498</v>
      </c>
      <c r="G154" s="295"/>
      <c r="H154" s="340" t="s">
        <v>531</v>
      </c>
      <c r="I154" s="340" t="s">
        <v>494</v>
      </c>
      <c r="J154" s="340">
        <v>50</v>
      </c>
      <c r="K154" s="336"/>
    </row>
    <row r="155" spans="2:11" ht="15" customHeight="1">
      <c r="B155" s="315"/>
      <c r="C155" s="340" t="s">
        <v>519</v>
      </c>
      <c r="D155" s="295"/>
      <c r="E155" s="295"/>
      <c r="F155" s="341" t="s">
        <v>498</v>
      </c>
      <c r="G155" s="295"/>
      <c r="H155" s="340" t="s">
        <v>531</v>
      </c>
      <c r="I155" s="340" t="s">
        <v>494</v>
      </c>
      <c r="J155" s="340">
        <v>50</v>
      </c>
      <c r="K155" s="336"/>
    </row>
    <row r="156" spans="2:11" ht="15" customHeight="1">
      <c r="B156" s="315"/>
      <c r="C156" s="340" t="s">
        <v>517</v>
      </c>
      <c r="D156" s="295"/>
      <c r="E156" s="295"/>
      <c r="F156" s="341" t="s">
        <v>498</v>
      </c>
      <c r="G156" s="295"/>
      <c r="H156" s="340" t="s">
        <v>531</v>
      </c>
      <c r="I156" s="340" t="s">
        <v>494</v>
      </c>
      <c r="J156" s="340">
        <v>50</v>
      </c>
      <c r="K156" s="336"/>
    </row>
    <row r="157" spans="2:11" ht="15" customHeight="1">
      <c r="B157" s="315"/>
      <c r="C157" s="340" t="s">
        <v>104</v>
      </c>
      <c r="D157" s="295"/>
      <c r="E157" s="295"/>
      <c r="F157" s="341" t="s">
        <v>492</v>
      </c>
      <c r="G157" s="295"/>
      <c r="H157" s="340" t="s">
        <v>553</v>
      </c>
      <c r="I157" s="340" t="s">
        <v>494</v>
      </c>
      <c r="J157" s="340" t="s">
        <v>554</v>
      </c>
      <c r="K157" s="336"/>
    </row>
    <row r="158" spans="2:11" ht="15" customHeight="1">
      <c r="B158" s="315"/>
      <c r="C158" s="340" t="s">
        <v>555</v>
      </c>
      <c r="D158" s="295"/>
      <c r="E158" s="295"/>
      <c r="F158" s="341" t="s">
        <v>492</v>
      </c>
      <c r="G158" s="295"/>
      <c r="H158" s="340" t="s">
        <v>556</v>
      </c>
      <c r="I158" s="340" t="s">
        <v>526</v>
      </c>
      <c r="J158" s="340"/>
      <c r="K158" s="336"/>
    </row>
    <row r="159" spans="2:11" ht="15" customHeight="1">
      <c r="B159" s="342"/>
      <c r="C159" s="324"/>
      <c r="D159" s="324"/>
      <c r="E159" s="324"/>
      <c r="F159" s="324"/>
      <c r="G159" s="324"/>
      <c r="H159" s="324"/>
      <c r="I159" s="324"/>
      <c r="J159" s="324"/>
      <c r="K159" s="343"/>
    </row>
    <row r="160" spans="2:11" ht="18.75" customHeight="1">
      <c r="B160" s="291"/>
      <c r="C160" s="295"/>
      <c r="D160" s="295"/>
      <c r="E160" s="295"/>
      <c r="F160" s="314"/>
      <c r="G160" s="295"/>
      <c r="H160" s="295"/>
      <c r="I160" s="295"/>
      <c r="J160" s="295"/>
      <c r="K160" s="291"/>
    </row>
    <row r="161" spans="2:11" ht="18.75" customHeight="1">
      <c r="B161" s="301"/>
      <c r="C161" s="301"/>
      <c r="D161" s="301"/>
      <c r="E161" s="301"/>
      <c r="F161" s="301"/>
      <c r="G161" s="301"/>
      <c r="H161" s="301"/>
      <c r="I161" s="301"/>
      <c r="J161" s="301"/>
      <c r="K161" s="301"/>
    </row>
    <row r="162" spans="2:11" ht="7.5" customHeight="1">
      <c r="B162" s="283"/>
      <c r="C162" s="284"/>
      <c r="D162" s="284"/>
      <c r="E162" s="284"/>
      <c r="F162" s="284"/>
      <c r="G162" s="284"/>
      <c r="H162" s="284"/>
      <c r="I162" s="284"/>
      <c r="J162" s="284"/>
      <c r="K162" s="285"/>
    </row>
    <row r="163" spans="2:11" ht="45" customHeight="1">
      <c r="B163" s="286"/>
      <c r="C163" s="409" t="s">
        <v>557</v>
      </c>
      <c r="D163" s="409"/>
      <c r="E163" s="409"/>
      <c r="F163" s="409"/>
      <c r="G163" s="409"/>
      <c r="H163" s="409"/>
      <c r="I163" s="409"/>
      <c r="J163" s="409"/>
      <c r="K163" s="287"/>
    </row>
    <row r="164" spans="2:11" ht="17.25" customHeight="1">
      <c r="B164" s="286"/>
      <c r="C164" s="307" t="s">
        <v>486</v>
      </c>
      <c r="D164" s="307"/>
      <c r="E164" s="307"/>
      <c r="F164" s="307" t="s">
        <v>487</v>
      </c>
      <c r="G164" s="344"/>
      <c r="H164" s="345" t="s">
        <v>112</v>
      </c>
      <c r="I164" s="345" t="s">
        <v>63</v>
      </c>
      <c r="J164" s="307" t="s">
        <v>488</v>
      </c>
      <c r="K164" s="287"/>
    </row>
    <row r="165" spans="2:11" ht="17.25" customHeight="1">
      <c r="B165" s="288"/>
      <c r="C165" s="309" t="s">
        <v>489</v>
      </c>
      <c r="D165" s="309"/>
      <c r="E165" s="309"/>
      <c r="F165" s="310" t="s">
        <v>490</v>
      </c>
      <c r="G165" s="346"/>
      <c r="H165" s="347"/>
      <c r="I165" s="347"/>
      <c r="J165" s="309" t="s">
        <v>491</v>
      </c>
      <c r="K165" s="289"/>
    </row>
    <row r="166" spans="2:11" ht="5.25" customHeight="1">
      <c r="B166" s="315"/>
      <c r="C166" s="312"/>
      <c r="D166" s="312"/>
      <c r="E166" s="312"/>
      <c r="F166" s="312"/>
      <c r="G166" s="313"/>
      <c r="H166" s="312"/>
      <c r="I166" s="312"/>
      <c r="J166" s="312"/>
      <c r="K166" s="336"/>
    </row>
    <row r="167" spans="2:11" ht="15" customHeight="1">
      <c r="B167" s="315"/>
      <c r="C167" s="295" t="s">
        <v>495</v>
      </c>
      <c r="D167" s="295"/>
      <c r="E167" s="295"/>
      <c r="F167" s="314" t="s">
        <v>492</v>
      </c>
      <c r="G167" s="295"/>
      <c r="H167" s="295" t="s">
        <v>531</v>
      </c>
      <c r="I167" s="295" t="s">
        <v>494</v>
      </c>
      <c r="J167" s="295">
        <v>120</v>
      </c>
      <c r="K167" s="336"/>
    </row>
    <row r="168" spans="2:11" ht="15" customHeight="1">
      <c r="B168" s="315"/>
      <c r="C168" s="295" t="s">
        <v>540</v>
      </c>
      <c r="D168" s="295"/>
      <c r="E168" s="295"/>
      <c r="F168" s="314" t="s">
        <v>492</v>
      </c>
      <c r="G168" s="295"/>
      <c r="H168" s="295" t="s">
        <v>541</v>
      </c>
      <c r="I168" s="295" t="s">
        <v>494</v>
      </c>
      <c r="J168" s="295" t="s">
        <v>542</v>
      </c>
      <c r="K168" s="336"/>
    </row>
    <row r="169" spans="2:11" ht="15" customHeight="1">
      <c r="B169" s="315"/>
      <c r="C169" s="295" t="s">
        <v>441</v>
      </c>
      <c r="D169" s="295"/>
      <c r="E169" s="295"/>
      <c r="F169" s="314" t="s">
        <v>492</v>
      </c>
      <c r="G169" s="295"/>
      <c r="H169" s="295" t="s">
        <v>558</v>
      </c>
      <c r="I169" s="295" t="s">
        <v>494</v>
      </c>
      <c r="J169" s="295" t="s">
        <v>542</v>
      </c>
      <c r="K169" s="336"/>
    </row>
    <row r="170" spans="2:11" ht="15" customHeight="1">
      <c r="B170" s="315"/>
      <c r="C170" s="295" t="s">
        <v>497</v>
      </c>
      <c r="D170" s="295"/>
      <c r="E170" s="295"/>
      <c r="F170" s="314" t="s">
        <v>498</v>
      </c>
      <c r="G170" s="295"/>
      <c r="H170" s="295" t="s">
        <v>558</v>
      </c>
      <c r="I170" s="295" t="s">
        <v>494</v>
      </c>
      <c r="J170" s="295">
        <v>50</v>
      </c>
      <c r="K170" s="336"/>
    </row>
    <row r="171" spans="2:11" ht="15" customHeight="1">
      <c r="B171" s="315"/>
      <c r="C171" s="295" t="s">
        <v>500</v>
      </c>
      <c r="D171" s="295"/>
      <c r="E171" s="295"/>
      <c r="F171" s="314" t="s">
        <v>492</v>
      </c>
      <c r="G171" s="295"/>
      <c r="H171" s="295" t="s">
        <v>558</v>
      </c>
      <c r="I171" s="295" t="s">
        <v>502</v>
      </c>
      <c r="J171" s="295"/>
      <c r="K171" s="336"/>
    </row>
    <row r="172" spans="2:11" ht="15" customHeight="1">
      <c r="B172" s="315"/>
      <c r="C172" s="295" t="s">
        <v>511</v>
      </c>
      <c r="D172" s="295"/>
      <c r="E172" s="295"/>
      <c r="F172" s="314" t="s">
        <v>498</v>
      </c>
      <c r="G172" s="295"/>
      <c r="H172" s="295" t="s">
        <v>558</v>
      </c>
      <c r="I172" s="295" t="s">
        <v>494</v>
      </c>
      <c r="J172" s="295">
        <v>50</v>
      </c>
      <c r="K172" s="336"/>
    </row>
    <row r="173" spans="2:11" ht="15" customHeight="1">
      <c r="B173" s="315"/>
      <c r="C173" s="295" t="s">
        <v>519</v>
      </c>
      <c r="D173" s="295"/>
      <c r="E173" s="295"/>
      <c r="F173" s="314" t="s">
        <v>498</v>
      </c>
      <c r="G173" s="295"/>
      <c r="H173" s="295" t="s">
        <v>558</v>
      </c>
      <c r="I173" s="295" t="s">
        <v>494</v>
      </c>
      <c r="J173" s="295">
        <v>50</v>
      </c>
      <c r="K173" s="336"/>
    </row>
    <row r="174" spans="2:11" ht="15" customHeight="1">
      <c r="B174" s="315"/>
      <c r="C174" s="295" t="s">
        <v>517</v>
      </c>
      <c r="D174" s="295"/>
      <c r="E174" s="295"/>
      <c r="F174" s="314" t="s">
        <v>498</v>
      </c>
      <c r="G174" s="295"/>
      <c r="H174" s="295" t="s">
        <v>558</v>
      </c>
      <c r="I174" s="295" t="s">
        <v>494</v>
      </c>
      <c r="J174" s="295">
        <v>50</v>
      </c>
      <c r="K174" s="336"/>
    </row>
    <row r="175" spans="2:11" ht="15" customHeight="1">
      <c r="B175" s="315"/>
      <c r="C175" s="295" t="s">
        <v>111</v>
      </c>
      <c r="D175" s="295"/>
      <c r="E175" s="295"/>
      <c r="F175" s="314" t="s">
        <v>492</v>
      </c>
      <c r="G175" s="295"/>
      <c r="H175" s="295" t="s">
        <v>559</v>
      </c>
      <c r="I175" s="295" t="s">
        <v>560</v>
      </c>
      <c r="J175" s="295"/>
      <c r="K175" s="336"/>
    </row>
    <row r="176" spans="2:11" ht="15" customHeight="1">
      <c r="B176" s="315"/>
      <c r="C176" s="295" t="s">
        <v>63</v>
      </c>
      <c r="D176" s="295"/>
      <c r="E176" s="295"/>
      <c r="F176" s="314" t="s">
        <v>492</v>
      </c>
      <c r="G176" s="295"/>
      <c r="H176" s="295" t="s">
        <v>561</v>
      </c>
      <c r="I176" s="295" t="s">
        <v>562</v>
      </c>
      <c r="J176" s="295">
        <v>1</v>
      </c>
      <c r="K176" s="336"/>
    </row>
    <row r="177" spans="2:11" ht="15" customHeight="1">
      <c r="B177" s="315"/>
      <c r="C177" s="295" t="s">
        <v>59</v>
      </c>
      <c r="D177" s="295"/>
      <c r="E177" s="295"/>
      <c r="F177" s="314" t="s">
        <v>492</v>
      </c>
      <c r="G177" s="295"/>
      <c r="H177" s="295" t="s">
        <v>563</v>
      </c>
      <c r="I177" s="295" t="s">
        <v>494</v>
      </c>
      <c r="J177" s="295">
        <v>20</v>
      </c>
      <c r="K177" s="336"/>
    </row>
    <row r="178" spans="2:11" ht="15" customHeight="1">
      <c r="B178" s="315"/>
      <c r="C178" s="295" t="s">
        <v>112</v>
      </c>
      <c r="D178" s="295"/>
      <c r="E178" s="295"/>
      <c r="F178" s="314" t="s">
        <v>492</v>
      </c>
      <c r="G178" s="295"/>
      <c r="H178" s="295" t="s">
        <v>564</v>
      </c>
      <c r="I178" s="295" t="s">
        <v>494</v>
      </c>
      <c r="J178" s="295">
        <v>255</v>
      </c>
      <c r="K178" s="336"/>
    </row>
    <row r="179" spans="2:11" ht="15" customHeight="1">
      <c r="B179" s="315"/>
      <c r="C179" s="295" t="s">
        <v>113</v>
      </c>
      <c r="D179" s="295"/>
      <c r="E179" s="295"/>
      <c r="F179" s="314" t="s">
        <v>492</v>
      </c>
      <c r="G179" s="295"/>
      <c r="H179" s="295" t="s">
        <v>457</v>
      </c>
      <c r="I179" s="295" t="s">
        <v>494</v>
      </c>
      <c r="J179" s="295">
        <v>10</v>
      </c>
      <c r="K179" s="336"/>
    </row>
    <row r="180" spans="2:11" ht="15" customHeight="1">
      <c r="B180" s="315"/>
      <c r="C180" s="295" t="s">
        <v>114</v>
      </c>
      <c r="D180" s="295"/>
      <c r="E180" s="295"/>
      <c r="F180" s="314" t="s">
        <v>492</v>
      </c>
      <c r="G180" s="295"/>
      <c r="H180" s="295" t="s">
        <v>565</v>
      </c>
      <c r="I180" s="295" t="s">
        <v>526</v>
      </c>
      <c r="J180" s="295"/>
      <c r="K180" s="336"/>
    </row>
    <row r="181" spans="2:11" ht="15" customHeight="1">
      <c r="B181" s="315"/>
      <c r="C181" s="295" t="s">
        <v>566</v>
      </c>
      <c r="D181" s="295"/>
      <c r="E181" s="295"/>
      <c r="F181" s="314" t="s">
        <v>492</v>
      </c>
      <c r="G181" s="295"/>
      <c r="H181" s="295" t="s">
        <v>567</v>
      </c>
      <c r="I181" s="295" t="s">
        <v>526</v>
      </c>
      <c r="J181" s="295"/>
      <c r="K181" s="336"/>
    </row>
    <row r="182" spans="2:11" ht="15" customHeight="1">
      <c r="B182" s="315"/>
      <c r="C182" s="295" t="s">
        <v>555</v>
      </c>
      <c r="D182" s="295"/>
      <c r="E182" s="295"/>
      <c r="F182" s="314" t="s">
        <v>492</v>
      </c>
      <c r="G182" s="295"/>
      <c r="H182" s="295" t="s">
        <v>568</v>
      </c>
      <c r="I182" s="295" t="s">
        <v>526</v>
      </c>
      <c r="J182" s="295"/>
      <c r="K182" s="336"/>
    </row>
    <row r="183" spans="2:11" ht="15" customHeight="1">
      <c r="B183" s="315"/>
      <c r="C183" s="295" t="s">
        <v>116</v>
      </c>
      <c r="D183" s="295"/>
      <c r="E183" s="295"/>
      <c r="F183" s="314" t="s">
        <v>498</v>
      </c>
      <c r="G183" s="295"/>
      <c r="H183" s="295" t="s">
        <v>569</v>
      </c>
      <c r="I183" s="295" t="s">
        <v>494</v>
      </c>
      <c r="J183" s="295">
        <v>50</v>
      </c>
      <c r="K183" s="336"/>
    </row>
    <row r="184" spans="2:11" ht="15" customHeight="1">
      <c r="B184" s="315"/>
      <c r="C184" s="295" t="s">
        <v>570</v>
      </c>
      <c r="D184" s="295"/>
      <c r="E184" s="295"/>
      <c r="F184" s="314" t="s">
        <v>498</v>
      </c>
      <c r="G184" s="295"/>
      <c r="H184" s="295" t="s">
        <v>571</v>
      </c>
      <c r="I184" s="295" t="s">
        <v>572</v>
      </c>
      <c r="J184" s="295"/>
      <c r="K184" s="336"/>
    </row>
    <row r="185" spans="2:11" ht="15" customHeight="1">
      <c r="B185" s="315"/>
      <c r="C185" s="295" t="s">
        <v>573</v>
      </c>
      <c r="D185" s="295"/>
      <c r="E185" s="295"/>
      <c r="F185" s="314" t="s">
        <v>498</v>
      </c>
      <c r="G185" s="295"/>
      <c r="H185" s="295" t="s">
        <v>574</v>
      </c>
      <c r="I185" s="295" t="s">
        <v>572</v>
      </c>
      <c r="J185" s="295"/>
      <c r="K185" s="336"/>
    </row>
    <row r="186" spans="2:11" ht="15" customHeight="1">
      <c r="B186" s="315"/>
      <c r="C186" s="295" t="s">
        <v>575</v>
      </c>
      <c r="D186" s="295"/>
      <c r="E186" s="295"/>
      <c r="F186" s="314" t="s">
        <v>498</v>
      </c>
      <c r="G186" s="295"/>
      <c r="H186" s="295" t="s">
        <v>576</v>
      </c>
      <c r="I186" s="295" t="s">
        <v>572</v>
      </c>
      <c r="J186" s="295"/>
      <c r="K186" s="336"/>
    </row>
    <row r="187" spans="2:11" ht="15" customHeight="1">
      <c r="B187" s="315"/>
      <c r="C187" s="348" t="s">
        <v>577</v>
      </c>
      <c r="D187" s="295"/>
      <c r="E187" s="295"/>
      <c r="F187" s="314" t="s">
        <v>498</v>
      </c>
      <c r="G187" s="295"/>
      <c r="H187" s="295" t="s">
        <v>578</v>
      </c>
      <c r="I187" s="295" t="s">
        <v>579</v>
      </c>
      <c r="J187" s="349" t="s">
        <v>580</v>
      </c>
      <c r="K187" s="336"/>
    </row>
    <row r="188" spans="2:11" ht="15" customHeight="1">
      <c r="B188" s="315"/>
      <c r="C188" s="300" t="s">
        <v>48</v>
      </c>
      <c r="D188" s="295"/>
      <c r="E188" s="295"/>
      <c r="F188" s="314" t="s">
        <v>492</v>
      </c>
      <c r="G188" s="295"/>
      <c r="H188" s="291" t="s">
        <v>581</v>
      </c>
      <c r="I188" s="295" t="s">
        <v>582</v>
      </c>
      <c r="J188" s="295"/>
      <c r="K188" s="336"/>
    </row>
    <row r="189" spans="2:11" ht="15" customHeight="1">
      <c r="B189" s="315"/>
      <c r="C189" s="300" t="s">
        <v>583</v>
      </c>
      <c r="D189" s="295"/>
      <c r="E189" s="295"/>
      <c r="F189" s="314" t="s">
        <v>492</v>
      </c>
      <c r="G189" s="295"/>
      <c r="H189" s="295" t="s">
        <v>584</v>
      </c>
      <c r="I189" s="295" t="s">
        <v>526</v>
      </c>
      <c r="J189" s="295"/>
      <c r="K189" s="336"/>
    </row>
    <row r="190" spans="2:11" ht="15" customHeight="1">
      <c r="B190" s="315"/>
      <c r="C190" s="300" t="s">
        <v>585</v>
      </c>
      <c r="D190" s="295"/>
      <c r="E190" s="295"/>
      <c r="F190" s="314" t="s">
        <v>492</v>
      </c>
      <c r="G190" s="295"/>
      <c r="H190" s="295" t="s">
        <v>586</v>
      </c>
      <c r="I190" s="295" t="s">
        <v>526</v>
      </c>
      <c r="J190" s="295"/>
      <c r="K190" s="336"/>
    </row>
    <row r="191" spans="2:11" ht="15" customHeight="1">
      <c r="B191" s="315"/>
      <c r="C191" s="300" t="s">
        <v>587</v>
      </c>
      <c r="D191" s="295"/>
      <c r="E191" s="295"/>
      <c r="F191" s="314" t="s">
        <v>498</v>
      </c>
      <c r="G191" s="295"/>
      <c r="H191" s="295" t="s">
        <v>588</v>
      </c>
      <c r="I191" s="295" t="s">
        <v>526</v>
      </c>
      <c r="J191" s="295"/>
      <c r="K191" s="336"/>
    </row>
    <row r="192" spans="2:11" ht="15" customHeight="1">
      <c r="B192" s="342"/>
      <c r="C192" s="350"/>
      <c r="D192" s="324"/>
      <c r="E192" s="324"/>
      <c r="F192" s="324"/>
      <c r="G192" s="324"/>
      <c r="H192" s="324"/>
      <c r="I192" s="324"/>
      <c r="J192" s="324"/>
      <c r="K192" s="343"/>
    </row>
    <row r="193" spans="2:11" ht="18.75" customHeight="1">
      <c r="B193" s="291"/>
      <c r="C193" s="295"/>
      <c r="D193" s="295"/>
      <c r="E193" s="295"/>
      <c r="F193" s="314"/>
      <c r="G193" s="295"/>
      <c r="H193" s="295"/>
      <c r="I193" s="295"/>
      <c r="J193" s="295"/>
      <c r="K193" s="291"/>
    </row>
    <row r="194" spans="2:11" ht="18.75" customHeight="1">
      <c r="B194" s="291"/>
      <c r="C194" s="295"/>
      <c r="D194" s="295"/>
      <c r="E194" s="295"/>
      <c r="F194" s="314"/>
      <c r="G194" s="295"/>
      <c r="H194" s="295"/>
      <c r="I194" s="295"/>
      <c r="J194" s="295"/>
      <c r="K194" s="291"/>
    </row>
    <row r="195" spans="2:11" ht="18.75" customHeight="1">
      <c r="B195" s="301"/>
      <c r="C195" s="301"/>
      <c r="D195" s="301"/>
      <c r="E195" s="301"/>
      <c r="F195" s="301"/>
      <c r="G195" s="301"/>
      <c r="H195" s="301"/>
      <c r="I195" s="301"/>
      <c r="J195" s="301"/>
      <c r="K195" s="301"/>
    </row>
    <row r="196" spans="2:11" ht="13.5">
      <c r="B196" s="283"/>
      <c r="C196" s="284"/>
      <c r="D196" s="284"/>
      <c r="E196" s="284"/>
      <c r="F196" s="284"/>
      <c r="G196" s="284"/>
      <c r="H196" s="284"/>
      <c r="I196" s="284"/>
      <c r="J196" s="284"/>
      <c r="K196" s="285"/>
    </row>
    <row r="197" spans="2:11" ht="21">
      <c r="B197" s="286"/>
      <c r="C197" s="409" t="s">
        <v>589</v>
      </c>
      <c r="D197" s="409"/>
      <c r="E197" s="409"/>
      <c r="F197" s="409"/>
      <c r="G197" s="409"/>
      <c r="H197" s="409"/>
      <c r="I197" s="409"/>
      <c r="J197" s="409"/>
      <c r="K197" s="287"/>
    </row>
    <row r="198" spans="2:11" ht="25.5" customHeight="1">
      <c r="B198" s="286"/>
      <c r="C198" s="351" t="s">
        <v>590</v>
      </c>
      <c r="D198" s="351"/>
      <c r="E198" s="351"/>
      <c r="F198" s="351" t="s">
        <v>591</v>
      </c>
      <c r="G198" s="352"/>
      <c r="H198" s="408" t="s">
        <v>592</v>
      </c>
      <c r="I198" s="408"/>
      <c r="J198" s="408"/>
      <c r="K198" s="287"/>
    </row>
    <row r="199" spans="2:11" ht="5.25" customHeight="1">
      <c r="B199" s="315"/>
      <c r="C199" s="312"/>
      <c r="D199" s="312"/>
      <c r="E199" s="312"/>
      <c r="F199" s="312"/>
      <c r="G199" s="295"/>
      <c r="H199" s="312"/>
      <c r="I199" s="312"/>
      <c r="J199" s="312"/>
      <c r="K199" s="336"/>
    </row>
    <row r="200" spans="2:11" ht="15" customHeight="1">
      <c r="B200" s="315"/>
      <c r="C200" s="295" t="s">
        <v>582</v>
      </c>
      <c r="D200" s="295"/>
      <c r="E200" s="295"/>
      <c r="F200" s="314" t="s">
        <v>49</v>
      </c>
      <c r="G200" s="295"/>
      <c r="H200" s="406" t="s">
        <v>593</v>
      </c>
      <c r="I200" s="406"/>
      <c r="J200" s="406"/>
      <c r="K200" s="336"/>
    </row>
    <row r="201" spans="2:11" ht="15" customHeight="1">
      <c r="B201" s="315"/>
      <c r="C201" s="321"/>
      <c r="D201" s="295"/>
      <c r="E201" s="295"/>
      <c r="F201" s="314" t="s">
        <v>50</v>
      </c>
      <c r="G201" s="295"/>
      <c r="H201" s="406" t="s">
        <v>594</v>
      </c>
      <c r="I201" s="406"/>
      <c r="J201" s="406"/>
      <c r="K201" s="336"/>
    </row>
    <row r="202" spans="2:11" ht="15" customHeight="1">
      <c r="B202" s="315"/>
      <c r="C202" s="321"/>
      <c r="D202" s="295"/>
      <c r="E202" s="295"/>
      <c r="F202" s="314" t="s">
        <v>53</v>
      </c>
      <c r="G202" s="295"/>
      <c r="H202" s="406" t="s">
        <v>595</v>
      </c>
      <c r="I202" s="406"/>
      <c r="J202" s="406"/>
      <c r="K202" s="336"/>
    </row>
    <row r="203" spans="2:11" ht="15" customHeight="1">
      <c r="B203" s="315"/>
      <c r="C203" s="295"/>
      <c r="D203" s="295"/>
      <c r="E203" s="295"/>
      <c r="F203" s="314" t="s">
        <v>51</v>
      </c>
      <c r="G203" s="295"/>
      <c r="H203" s="406" t="s">
        <v>596</v>
      </c>
      <c r="I203" s="406"/>
      <c r="J203" s="406"/>
      <c r="K203" s="336"/>
    </row>
    <row r="204" spans="2:11" ht="15" customHeight="1">
      <c r="B204" s="315"/>
      <c r="C204" s="295"/>
      <c r="D204" s="295"/>
      <c r="E204" s="295"/>
      <c r="F204" s="314" t="s">
        <v>52</v>
      </c>
      <c r="G204" s="295"/>
      <c r="H204" s="406" t="s">
        <v>597</v>
      </c>
      <c r="I204" s="406"/>
      <c r="J204" s="406"/>
      <c r="K204" s="336"/>
    </row>
    <row r="205" spans="2:11" ht="15" customHeight="1">
      <c r="B205" s="315"/>
      <c r="C205" s="295"/>
      <c r="D205" s="295"/>
      <c r="E205" s="295"/>
      <c r="F205" s="314"/>
      <c r="G205" s="295"/>
      <c r="H205" s="295"/>
      <c r="I205" s="295"/>
      <c r="J205" s="295"/>
      <c r="K205" s="336"/>
    </row>
    <row r="206" spans="2:11" ht="15" customHeight="1">
      <c r="B206" s="315"/>
      <c r="C206" s="295" t="s">
        <v>538</v>
      </c>
      <c r="D206" s="295"/>
      <c r="E206" s="295"/>
      <c r="F206" s="314" t="s">
        <v>85</v>
      </c>
      <c r="G206" s="295"/>
      <c r="H206" s="406" t="s">
        <v>598</v>
      </c>
      <c r="I206" s="406"/>
      <c r="J206" s="406"/>
      <c r="K206" s="336"/>
    </row>
    <row r="207" spans="2:11" ht="15" customHeight="1">
      <c r="B207" s="315"/>
      <c r="C207" s="321"/>
      <c r="D207" s="295"/>
      <c r="E207" s="295"/>
      <c r="F207" s="314" t="s">
        <v>435</v>
      </c>
      <c r="G207" s="295"/>
      <c r="H207" s="406" t="s">
        <v>436</v>
      </c>
      <c r="I207" s="406"/>
      <c r="J207" s="406"/>
      <c r="K207" s="336"/>
    </row>
    <row r="208" spans="2:11" ht="15" customHeight="1">
      <c r="B208" s="315"/>
      <c r="C208" s="295"/>
      <c r="D208" s="295"/>
      <c r="E208" s="295"/>
      <c r="F208" s="314" t="s">
        <v>433</v>
      </c>
      <c r="G208" s="295"/>
      <c r="H208" s="406" t="s">
        <v>599</v>
      </c>
      <c r="I208" s="406"/>
      <c r="J208" s="406"/>
      <c r="K208" s="336"/>
    </row>
    <row r="209" spans="2:11" ht="15" customHeight="1">
      <c r="B209" s="353"/>
      <c r="C209" s="321"/>
      <c r="D209" s="321"/>
      <c r="E209" s="321"/>
      <c r="F209" s="314" t="s">
        <v>437</v>
      </c>
      <c r="G209" s="300"/>
      <c r="H209" s="407" t="s">
        <v>438</v>
      </c>
      <c r="I209" s="407"/>
      <c r="J209" s="407"/>
      <c r="K209" s="354"/>
    </row>
    <row r="210" spans="2:11" ht="15" customHeight="1">
      <c r="B210" s="353"/>
      <c r="C210" s="321"/>
      <c r="D210" s="321"/>
      <c r="E210" s="321"/>
      <c r="F210" s="314" t="s">
        <v>439</v>
      </c>
      <c r="G210" s="300"/>
      <c r="H210" s="407" t="s">
        <v>600</v>
      </c>
      <c r="I210" s="407"/>
      <c r="J210" s="407"/>
      <c r="K210" s="354"/>
    </row>
    <row r="211" spans="2:11" ht="15" customHeight="1">
      <c r="B211" s="353"/>
      <c r="C211" s="321"/>
      <c r="D211" s="321"/>
      <c r="E211" s="321"/>
      <c r="F211" s="355"/>
      <c r="G211" s="300"/>
      <c r="H211" s="356"/>
      <c r="I211" s="356"/>
      <c r="J211" s="356"/>
      <c r="K211" s="354"/>
    </row>
    <row r="212" spans="2:11" ht="15" customHeight="1">
      <c r="B212" s="353"/>
      <c r="C212" s="295" t="s">
        <v>562</v>
      </c>
      <c r="D212" s="321"/>
      <c r="E212" s="321"/>
      <c r="F212" s="314">
        <v>1</v>
      </c>
      <c r="G212" s="300"/>
      <c r="H212" s="407" t="s">
        <v>601</v>
      </c>
      <c r="I212" s="407"/>
      <c r="J212" s="407"/>
      <c r="K212" s="354"/>
    </row>
    <row r="213" spans="2:11" ht="15" customHeight="1">
      <c r="B213" s="353"/>
      <c r="C213" s="321"/>
      <c r="D213" s="321"/>
      <c r="E213" s="321"/>
      <c r="F213" s="314">
        <v>2</v>
      </c>
      <c r="G213" s="300"/>
      <c r="H213" s="407" t="s">
        <v>602</v>
      </c>
      <c r="I213" s="407"/>
      <c r="J213" s="407"/>
      <c r="K213" s="354"/>
    </row>
    <row r="214" spans="2:11" ht="15" customHeight="1">
      <c r="B214" s="353"/>
      <c r="C214" s="321"/>
      <c r="D214" s="321"/>
      <c r="E214" s="321"/>
      <c r="F214" s="314">
        <v>3</v>
      </c>
      <c r="G214" s="300"/>
      <c r="H214" s="407" t="s">
        <v>603</v>
      </c>
      <c r="I214" s="407"/>
      <c r="J214" s="407"/>
      <c r="K214" s="354"/>
    </row>
    <row r="215" spans="2:11" ht="15" customHeight="1">
      <c r="B215" s="353"/>
      <c r="C215" s="321"/>
      <c r="D215" s="321"/>
      <c r="E215" s="321"/>
      <c r="F215" s="314">
        <v>4</v>
      </c>
      <c r="G215" s="300"/>
      <c r="H215" s="407" t="s">
        <v>604</v>
      </c>
      <c r="I215" s="407"/>
      <c r="J215" s="407"/>
      <c r="K215" s="354"/>
    </row>
    <row r="216" spans="2:11" ht="12.75" customHeight="1">
      <c r="B216" s="357"/>
      <c r="C216" s="358"/>
      <c r="D216" s="358"/>
      <c r="E216" s="358"/>
      <c r="F216" s="358"/>
      <c r="G216" s="358"/>
      <c r="H216" s="358"/>
      <c r="I216" s="358"/>
      <c r="J216" s="358"/>
      <c r="K216" s="359"/>
    </row>
  </sheetData>
  <sheetProtection algorithmName="SHA-512" hashValue="Vof6jJJcR4ZHXLmrozrb0m8HSkmW9qwjrleYUxQyWzV+tv1FVc4Li7Dxa1poyfU7faomhY1ZeY71e1x9kL5wMA==" saltValue="l4T8cwjnOWRlaX+d7u76fg=="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DESKTOP-CCQUK4U\Monika</dc:creator>
  <cp:keywords/>
  <dc:description/>
  <cp:lastModifiedBy>Jakub Vilingr</cp:lastModifiedBy>
  <dcterms:created xsi:type="dcterms:W3CDTF">2017-10-19T10:17:50Z</dcterms:created>
  <dcterms:modified xsi:type="dcterms:W3CDTF">2017-10-19T10:18:07Z</dcterms:modified>
  <cp:category/>
  <cp:version/>
  <cp:contentType/>
  <cp:contentStatus/>
</cp:coreProperties>
</file>